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d.docs.live.net/9af7d7eb94877f6b/"/>
    </mc:Choice>
  </mc:AlternateContent>
  <xr:revisionPtr revIDLastSave="0" documentId="8_{C5C30EA0-DFD2-4DE8-BE7F-AEBE08ED468E}" xr6:coauthVersionLast="47" xr6:coauthVersionMax="47" xr10:uidLastSave="{00000000-0000-0000-0000-000000000000}"/>
  <bookViews>
    <workbookView xWindow="-120" yWindow="-120" windowWidth="20730" windowHeight="11040" xr2:uid="{472BD2C3-0CCC-8748-82B2-BD06005A2594}"/>
  </bookViews>
  <sheets>
    <sheet name="Question 1 solution" sheetId="1" r:id="rId1"/>
  </sheets>
  <definedNames>
    <definedName name="A" localSheetId="0">'Question 1 solution'!$C$24</definedName>
    <definedName name="ALU" localSheetId="0">'Question 1 solution'!$E$52</definedName>
    <definedName name="B" localSheetId="0">'Question 1 solution'!$E$24</definedName>
    <definedName name="cc">'Question 1 solution'!$G$24</definedName>
    <definedName name="entry_fee">'Question 1 solution'!$E$55</definedName>
    <definedName name="h" localSheetId="0">'Question 1 solution'!$E$32</definedName>
    <definedName name="i" localSheetId="0">'Question 1 solution'!$E$26</definedName>
    <definedName name="ILU" localSheetId="0">'Question 1 solution'!$E$51</definedName>
    <definedName name="Q2firt">'Question 1 solution'!$K$6</definedName>
    <definedName name="SNF" localSheetId="0">'Question 1 solution'!$E$53</definedName>
    <definedName name="x">'Question 1 solution'!$E$27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0" i="1" l="1"/>
  <c r="X31" i="1" l="1"/>
  <c r="T31" i="1"/>
  <c r="X32" i="1" s="1"/>
  <c r="X33" i="1" s="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AC31" i="1" l="1"/>
  <c r="V30" i="1"/>
  <c r="AB30" i="1"/>
  <c r="AC30" i="1"/>
  <c r="V31" i="1"/>
  <c r="AC32" i="1"/>
  <c r="W33" i="1"/>
  <c r="AC33" i="1"/>
  <c r="W34" i="1"/>
  <c r="AC34" i="1"/>
  <c r="V35" i="1"/>
  <c r="AC35" i="1"/>
  <c r="V36" i="1"/>
  <c r="AC36" i="1"/>
  <c r="W37" i="1"/>
  <c r="AC37" i="1"/>
  <c r="W38" i="1"/>
  <c r="AC38" i="1"/>
  <c r="W39" i="1"/>
  <c r="AC39" i="1"/>
  <c r="V40" i="1"/>
  <c r="AC40" i="1"/>
  <c r="V41" i="1"/>
  <c r="AC41" i="1"/>
  <c r="V42" i="1"/>
  <c r="AC42" i="1"/>
  <c r="AC43" i="1"/>
  <c r="AC44" i="1"/>
  <c r="AC45" i="1"/>
  <c r="AC46" i="1"/>
  <c r="AC47" i="1"/>
  <c r="V48" i="1"/>
  <c r="AC48" i="1"/>
  <c r="V49" i="1"/>
  <c r="AC49" i="1"/>
  <c r="V50" i="1"/>
  <c r="AC50" i="1"/>
  <c r="V51" i="1"/>
  <c r="AC51" i="1"/>
  <c r="V52" i="1"/>
  <c r="AC52" i="1"/>
  <c r="V53" i="1"/>
  <c r="AC53" i="1"/>
  <c r="V54" i="1"/>
  <c r="AC54" i="1"/>
  <c r="W55" i="1"/>
  <c r="AC55" i="1"/>
  <c r="W56" i="1"/>
  <c r="AC56" i="1"/>
  <c r="AC57" i="1"/>
  <c r="V58" i="1"/>
  <c r="AC58" i="1"/>
  <c r="V59" i="1"/>
  <c r="AC59" i="1"/>
  <c r="W60" i="1"/>
  <c r="AC60" i="1"/>
  <c r="W61" i="1"/>
  <c r="AC61" i="1"/>
  <c r="W62" i="1"/>
  <c r="AC62" i="1"/>
  <c r="W63" i="1"/>
  <c r="AC63" i="1"/>
  <c r="AC64" i="1"/>
  <c r="W65" i="1"/>
  <c r="AC65" i="1"/>
  <c r="W66" i="1"/>
  <c r="AC66" i="1"/>
  <c r="AC67" i="1"/>
  <c r="AC68" i="1"/>
  <c r="W69" i="1"/>
  <c r="AC69" i="1"/>
  <c r="AC70" i="1"/>
  <c r="V71" i="1"/>
  <c r="AC71" i="1"/>
  <c r="W72" i="1"/>
  <c r="AC72" i="1"/>
  <c r="W73" i="1"/>
  <c r="AC73" i="1"/>
  <c r="V74" i="1"/>
  <c r="AC74" i="1"/>
  <c r="W75" i="1"/>
  <c r="AC75" i="1"/>
  <c r="W76" i="1"/>
  <c r="AC76" i="1"/>
  <c r="V77" i="1"/>
  <c r="AC77" i="1"/>
  <c r="W78" i="1"/>
  <c r="AC78" i="1"/>
  <c r="V79" i="1"/>
  <c r="AC79" i="1"/>
  <c r="W80" i="1"/>
  <c r="AC80" i="1"/>
  <c r="W81" i="1"/>
  <c r="AC81" i="1"/>
  <c r="W82" i="1"/>
  <c r="AC82" i="1"/>
  <c r="AC83" i="1"/>
  <c r="W84" i="1"/>
  <c r="AC84" i="1"/>
  <c r="V85" i="1"/>
  <c r="AC85" i="1"/>
  <c r="V86" i="1"/>
  <c r="AC86" i="1"/>
  <c r="AC87" i="1"/>
  <c r="W88" i="1"/>
  <c r="AC88" i="1"/>
  <c r="W89" i="1"/>
  <c r="AC89" i="1"/>
  <c r="V90" i="1"/>
  <c r="AC90" i="1"/>
  <c r="V91" i="1"/>
  <c r="AC91" i="1"/>
  <c r="AC92" i="1"/>
  <c r="W93" i="1"/>
  <c r="AC93" i="1"/>
  <c r="V94" i="1"/>
  <c r="AC94" i="1"/>
  <c r="W95" i="1"/>
  <c r="AC95" i="1"/>
  <c r="AC96" i="1"/>
  <c r="V97" i="1"/>
  <c r="AC97" i="1"/>
  <c r="W98" i="1"/>
  <c r="AC98" i="1"/>
  <c r="V99" i="1"/>
  <c r="AC99" i="1"/>
  <c r="W100" i="1"/>
  <c r="AC100" i="1"/>
  <c r="W101" i="1"/>
  <c r="AC101" i="1"/>
  <c r="AC102" i="1"/>
  <c r="V103" i="1"/>
  <c r="AC103" i="1"/>
  <c r="W104" i="1"/>
  <c r="AC104" i="1"/>
  <c r="W105" i="1"/>
  <c r="AC105" i="1"/>
  <c r="W106" i="1"/>
  <c r="AC106" i="1"/>
  <c r="V107" i="1"/>
  <c r="AC107" i="1"/>
  <c r="W108" i="1"/>
  <c r="AC108" i="1"/>
  <c r="V109" i="1"/>
  <c r="AC109" i="1"/>
  <c r="V110" i="1"/>
  <c r="AC110" i="1"/>
  <c r="V111" i="1"/>
  <c r="AC111" i="1"/>
  <c r="W112" i="1"/>
  <c r="AC112" i="1"/>
  <c r="W113" i="1"/>
  <c r="AC113" i="1"/>
  <c r="V114" i="1"/>
  <c r="AC114" i="1"/>
  <c r="AC115" i="1"/>
  <c r="AC116" i="1"/>
  <c r="W117" i="1"/>
  <c r="AC117" i="1"/>
  <c r="AC118" i="1"/>
  <c r="AC119" i="1"/>
  <c r="AC120" i="1"/>
  <c r="V121" i="1"/>
  <c r="AC121" i="1"/>
  <c r="V122" i="1"/>
  <c r="AC122" i="1"/>
  <c r="W123" i="1"/>
  <c r="AC123" i="1"/>
  <c r="W124" i="1"/>
  <c r="AC124" i="1"/>
  <c r="W125" i="1"/>
  <c r="AC125" i="1"/>
  <c r="V126" i="1"/>
  <c r="AC126" i="1"/>
  <c r="V127" i="1"/>
  <c r="AC127" i="1"/>
  <c r="W128" i="1"/>
  <c r="AC128" i="1"/>
  <c r="V129" i="1"/>
  <c r="AC129" i="1"/>
  <c r="V130" i="1"/>
  <c r="AC130" i="1"/>
  <c r="W131" i="1"/>
  <c r="AC131" i="1"/>
  <c r="AC132" i="1"/>
  <c r="W133" i="1"/>
  <c r="AC133" i="1"/>
  <c r="W134" i="1"/>
  <c r="AC134" i="1"/>
  <c r="W135" i="1"/>
  <c r="AC135" i="1"/>
  <c r="V136" i="1"/>
  <c r="AC136" i="1"/>
  <c r="W137" i="1"/>
  <c r="AC137" i="1"/>
  <c r="V138" i="1"/>
  <c r="AC138" i="1"/>
  <c r="V139" i="1"/>
  <c r="AC139" i="1"/>
  <c r="V140" i="1"/>
  <c r="AC140" i="1"/>
  <c r="W141" i="1"/>
  <c r="AC141" i="1"/>
  <c r="V142" i="1"/>
  <c r="AC142" i="1"/>
  <c r="W143" i="1"/>
  <c r="AC143" i="1"/>
  <c r="V144" i="1"/>
  <c r="AC144" i="1"/>
  <c r="W145" i="1"/>
  <c r="AC145" i="1"/>
  <c r="V146" i="1"/>
  <c r="AC146" i="1"/>
  <c r="V147" i="1"/>
  <c r="AC147" i="1"/>
  <c r="V148" i="1"/>
  <c r="AC148" i="1"/>
  <c r="W149" i="1"/>
  <c r="AC149" i="1"/>
  <c r="W150" i="1"/>
  <c r="AC150" i="1"/>
  <c r="Y31" i="1" l="1"/>
  <c r="Y32" i="1" s="1"/>
  <c r="V73" i="1"/>
  <c r="V105" i="1"/>
  <c r="V60" i="1"/>
  <c r="W142" i="1"/>
  <c r="W127" i="1"/>
  <c r="W50" i="1"/>
  <c r="V149" i="1"/>
  <c r="W130" i="1"/>
  <c r="W51" i="1"/>
  <c r="V113" i="1"/>
  <c r="V145" i="1"/>
  <c r="V98" i="1"/>
  <c r="V82" i="1"/>
  <c r="W111" i="1"/>
  <c r="V93" i="1"/>
  <c r="W74" i="1"/>
  <c r="W30" i="1"/>
  <c r="W136" i="1"/>
  <c r="V133" i="1"/>
  <c r="V123" i="1"/>
  <c r="W71" i="1"/>
  <c r="V55" i="1"/>
  <c r="W49" i="1"/>
  <c r="V34" i="1"/>
  <c r="V135" i="1"/>
  <c r="V137" i="1"/>
  <c r="V117" i="1"/>
  <c r="W107" i="1"/>
  <c r="W90" i="1"/>
  <c r="V33" i="1"/>
  <c r="W31" i="1"/>
  <c r="V134" i="1"/>
  <c r="V131" i="1"/>
  <c r="V125" i="1"/>
  <c r="W122" i="1"/>
  <c r="V81" i="1"/>
  <c r="V78" i="1"/>
  <c r="V69" i="1"/>
  <c r="V62" i="1"/>
  <c r="W59" i="1"/>
  <c r="W140" i="1"/>
  <c r="V106" i="1"/>
  <c r="V75" i="1"/>
  <c r="V66" i="1"/>
  <c r="W138" i="1"/>
  <c r="W85" i="1"/>
  <c r="V143" i="1"/>
  <c r="V108" i="1"/>
  <c r="W103" i="1"/>
  <c r="V100" i="1"/>
  <c r="V88" i="1"/>
  <c r="V76" i="1"/>
  <c r="V61" i="1"/>
  <c r="V39" i="1"/>
  <c r="W36" i="1"/>
  <c r="V150" i="1"/>
  <c r="W147" i="1"/>
  <c r="W129" i="1"/>
  <c r="V124" i="1"/>
  <c r="W109" i="1"/>
  <c r="W53" i="1"/>
  <c r="W144" i="1"/>
  <c r="W114" i="1"/>
  <c r="V101" i="1"/>
  <c r="V95" i="1"/>
  <c r="V89" i="1"/>
  <c r="V80" i="1"/>
  <c r="W40" i="1"/>
  <c r="V37" i="1"/>
  <c r="W139" i="1"/>
  <c r="W121" i="1"/>
  <c r="W110" i="1"/>
  <c r="W91" i="1"/>
  <c r="W86" i="1"/>
  <c r="W52" i="1"/>
  <c r="V141" i="1"/>
  <c r="V112" i="1"/>
  <c r="W54" i="1"/>
  <c r="W148" i="1"/>
  <c r="W146" i="1"/>
  <c r="W126" i="1"/>
  <c r="W99" i="1"/>
  <c r="W97" i="1"/>
  <c r="W79" i="1"/>
  <c r="W77" i="1"/>
  <c r="W41" i="1"/>
  <c r="V128" i="1"/>
  <c r="V104" i="1"/>
  <c r="W94" i="1"/>
  <c r="V72" i="1"/>
  <c r="W48" i="1"/>
  <c r="V118" i="1"/>
  <c r="W118" i="1"/>
  <c r="W116" i="1"/>
  <c r="V116" i="1"/>
  <c r="V68" i="1"/>
  <c r="W68" i="1"/>
  <c r="W92" i="1"/>
  <c r="V92" i="1"/>
  <c r="W132" i="1"/>
  <c r="V132" i="1"/>
  <c r="V87" i="1"/>
  <c r="W87" i="1"/>
  <c r="W115" i="1"/>
  <c r="V115" i="1"/>
  <c r="W120" i="1"/>
  <c r="V120" i="1"/>
  <c r="V70" i="1"/>
  <c r="W70" i="1"/>
  <c r="V67" i="1"/>
  <c r="W67" i="1"/>
  <c r="V119" i="1"/>
  <c r="W119" i="1"/>
  <c r="V46" i="1"/>
  <c r="W46" i="1"/>
  <c r="V56" i="1"/>
  <c r="V47" i="1"/>
  <c r="W47" i="1"/>
  <c r="V57" i="1"/>
  <c r="W57" i="1"/>
  <c r="W96" i="1"/>
  <c r="V96" i="1"/>
  <c r="V63" i="1"/>
  <c r="V44" i="1"/>
  <c r="W44" i="1"/>
  <c r="V38" i="1"/>
  <c r="V102" i="1"/>
  <c r="W102" i="1"/>
  <c r="V83" i="1"/>
  <c r="W83" i="1"/>
  <c r="V64" i="1"/>
  <c r="W64" i="1"/>
  <c r="W45" i="1"/>
  <c r="V45" i="1"/>
  <c r="W42" i="1"/>
  <c r="V32" i="1"/>
  <c r="W32" i="1"/>
  <c r="V84" i="1"/>
  <c r="V65" i="1"/>
  <c r="W58" i="1"/>
  <c r="V43" i="1"/>
  <c r="W43" i="1"/>
  <c r="W35" i="1"/>
  <c r="AA31" i="1" l="1"/>
  <c r="Y33" i="1"/>
  <c r="Z31" i="1"/>
  <c r="AA32" i="1" l="1"/>
  <c r="AD32" i="1" s="1"/>
  <c r="AD31" i="1"/>
  <c r="X34" i="1"/>
  <c r="Z32" i="1"/>
  <c r="AB31" i="1"/>
  <c r="Y34" i="1"/>
  <c r="AA33" i="1" l="1"/>
  <c r="Z33" i="1"/>
  <c r="X35" i="1"/>
  <c r="Y35" i="1"/>
  <c r="AB32" i="1"/>
  <c r="AA34" i="1" l="1"/>
  <c r="X36" i="1"/>
  <c r="X37" i="1" s="1"/>
  <c r="X38" i="1" s="1"/>
  <c r="Z34" i="1"/>
  <c r="Z35" i="1" s="1"/>
  <c r="Z36" i="1" s="1"/>
  <c r="AD33" i="1"/>
  <c r="Y36" i="1"/>
  <c r="AD34" i="1"/>
  <c r="AB33" i="1"/>
  <c r="Y37" i="1" l="1"/>
  <c r="Y38" i="1"/>
  <c r="Y39" i="1" s="1"/>
  <c r="AA35" i="1"/>
  <c r="AA36" i="1" s="1"/>
  <c r="AA37" i="1" s="1"/>
  <c r="AB34" i="1"/>
  <c r="Z37" i="1"/>
  <c r="X39" i="1"/>
  <c r="AD35" i="1" l="1"/>
  <c r="AA38" i="1"/>
  <c r="AB36" i="1"/>
  <c r="AB35" i="1"/>
  <c r="Y40" i="1"/>
  <c r="X40" i="1"/>
  <c r="Z38" i="1"/>
  <c r="AA39" i="1" l="1"/>
  <c r="AB38" i="1"/>
  <c r="AD36" i="1"/>
  <c r="Z39" i="1"/>
  <c r="X41" i="1"/>
  <c r="Y41" i="1"/>
  <c r="AA40" i="1" l="1"/>
  <c r="AB37" i="1"/>
  <c r="AD37" i="1"/>
  <c r="AD38" i="1"/>
  <c r="Y42" i="1"/>
  <c r="X42" i="1"/>
  <c r="Z40" i="1"/>
  <c r="AA41" i="1" l="1"/>
  <c r="AB39" i="1"/>
  <c r="AD39" i="1"/>
  <c r="Z41" i="1"/>
  <c r="AB40" i="1"/>
  <c r="AD40" i="1"/>
  <c r="X43" i="1"/>
  <c r="Y43" i="1"/>
  <c r="AA42" i="1" l="1"/>
  <c r="Y44" i="1"/>
  <c r="X44" i="1"/>
  <c r="AD41" i="1"/>
  <c r="Z42" i="1"/>
  <c r="AB41" i="1"/>
  <c r="AA43" i="1" l="1"/>
  <c r="Z43" i="1"/>
  <c r="AB42" i="1"/>
  <c r="AD42" i="1"/>
  <c r="X45" i="1"/>
  <c r="Y45" i="1"/>
  <c r="AA44" i="1" l="1"/>
  <c r="Y46" i="1"/>
  <c r="X46" i="1"/>
  <c r="AD43" i="1"/>
  <c r="Z44" i="1"/>
  <c r="AB43" i="1"/>
  <c r="AA45" i="1" l="1"/>
  <c r="Z45" i="1"/>
  <c r="AB44" i="1"/>
  <c r="AD44" i="1"/>
  <c r="X47" i="1"/>
  <c r="Y47" i="1"/>
  <c r="AA46" i="1" l="1"/>
  <c r="Y48" i="1"/>
  <c r="X48" i="1"/>
  <c r="AD45" i="1"/>
  <c r="Z46" i="1"/>
  <c r="AB45" i="1"/>
  <c r="AA47" i="1" l="1"/>
  <c r="Z47" i="1"/>
  <c r="AB46" i="1"/>
  <c r="AD46" i="1"/>
  <c r="X49" i="1"/>
  <c r="Y49" i="1"/>
  <c r="AA48" i="1" l="1"/>
  <c r="Y50" i="1"/>
  <c r="X50" i="1"/>
  <c r="AD47" i="1"/>
  <c r="Z48" i="1"/>
  <c r="AB47" i="1"/>
  <c r="AA49" i="1" l="1"/>
  <c r="Z49" i="1"/>
  <c r="AB48" i="1"/>
  <c r="AD48" i="1"/>
  <c r="X51" i="1"/>
  <c r="Y51" i="1"/>
  <c r="AA50" i="1" l="1"/>
  <c r="Y52" i="1"/>
  <c r="X52" i="1"/>
  <c r="AD49" i="1"/>
  <c r="Z50" i="1"/>
  <c r="AB49" i="1"/>
  <c r="AA51" i="1" l="1"/>
  <c r="Y53" i="1"/>
  <c r="AD50" i="1"/>
  <c r="Z51" i="1"/>
  <c r="AB50" i="1"/>
  <c r="X53" i="1"/>
  <c r="AA52" i="1" l="1"/>
  <c r="X54" i="1"/>
  <c r="Y54" i="1"/>
  <c r="Z52" i="1"/>
  <c r="AB51" i="1"/>
  <c r="AD51" i="1"/>
  <c r="AA53" i="1" l="1"/>
  <c r="Y55" i="1"/>
  <c r="Z53" i="1"/>
  <c r="AB52" i="1"/>
  <c r="AD52" i="1"/>
  <c r="X55" i="1"/>
  <c r="AA54" i="1" l="1"/>
  <c r="X56" i="1"/>
  <c r="Y56" i="1"/>
  <c r="AD53" i="1"/>
  <c r="Z54" i="1"/>
  <c r="AB53" i="1"/>
  <c r="AA55" i="1" l="1"/>
  <c r="Y57" i="1"/>
  <c r="Z55" i="1"/>
  <c r="AB54" i="1"/>
  <c r="AD54" i="1"/>
  <c r="X57" i="1"/>
  <c r="AA56" i="1" l="1"/>
  <c r="X58" i="1"/>
  <c r="Y58" i="1"/>
  <c r="AD55" i="1"/>
  <c r="Z56" i="1"/>
  <c r="AB55" i="1"/>
  <c r="AA57" i="1" l="1"/>
  <c r="Y59" i="1"/>
  <c r="AD56" i="1"/>
  <c r="Z57" i="1"/>
  <c r="AB56" i="1"/>
  <c r="X59" i="1"/>
  <c r="AA58" i="1" l="1"/>
  <c r="X60" i="1"/>
  <c r="Y60" i="1"/>
  <c r="Z58" i="1"/>
  <c r="AB57" i="1"/>
  <c r="AD57" i="1"/>
  <c r="AA59" i="1" l="1"/>
  <c r="Y61" i="1"/>
  <c r="AD58" i="1"/>
  <c r="Z59" i="1"/>
  <c r="AB58" i="1"/>
  <c r="X61" i="1"/>
  <c r="AA60" i="1" l="1"/>
  <c r="X62" i="1"/>
  <c r="Y62" i="1"/>
  <c r="Z60" i="1"/>
  <c r="AB59" i="1"/>
  <c r="AD59" i="1"/>
  <c r="AA61" i="1" l="1"/>
  <c r="Y63" i="1"/>
  <c r="AD60" i="1"/>
  <c r="Z61" i="1"/>
  <c r="AA62" i="1" s="1"/>
  <c r="AB60" i="1"/>
  <c r="X63" i="1"/>
  <c r="X64" i="1" l="1"/>
  <c r="Y64" i="1"/>
  <c r="Z62" i="1"/>
  <c r="AA63" i="1" s="1"/>
  <c r="AB61" i="1"/>
  <c r="AD61" i="1"/>
  <c r="Y65" i="1" l="1"/>
  <c r="AD62" i="1"/>
  <c r="Z63" i="1"/>
  <c r="AA64" i="1" s="1"/>
  <c r="AB62" i="1"/>
  <c r="X65" i="1"/>
  <c r="X66" i="1" l="1"/>
  <c r="Y66" i="1"/>
  <c r="Z64" i="1"/>
  <c r="AA65" i="1" s="1"/>
  <c r="AB63" i="1"/>
  <c r="AD63" i="1"/>
  <c r="Y67" i="1" l="1"/>
  <c r="AD64" i="1"/>
  <c r="Z65" i="1"/>
  <c r="AA66" i="1" s="1"/>
  <c r="AB64" i="1"/>
  <c r="X67" i="1"/>
  <c r="X68" i="1" l="1"/>
  <c r="Y68" i="1"/>
  <c r="Z66" i="1"/>
  <c r="AA67" i="1" s="1"/>
  <c r="AB65" i="1"/>
  <c r="AD65" i="1"/>
  <c r="Y69" i="1" l="1"/>
  <c r="AD66" i="1"/>
  <c r="Z67" i="1"/>
  <c r="AA68" i="1" s="1"/>
  <c r="AB66" i="1"/>
  <c r="X69" i="1"/>
  <c r="X70" i="1" l="1"/>
  <c r="Y70" i="1"/>
  <c r="Z68" i="1"/>
  <c r="AA69" i="1" s="1"/>
  <c r="AB67" i="1"/>
  <c r="AD67" i="1"/>
  <c r="Y71" i="1" l="1"/>
  <c r="AD68" i="1"/>
  <c r="Z69" i="1"/>
  <c r="AA70" i="1" s="1"/>
  <c r="B37" i="1" s="1"/>
  <c r="AB68" i="1"/>
  <c r="X71" i="1"/>
  <c r="X72" i="1" l="1"/>
  <c r="Y72" i="1"/>
  <c r="Z70" i="1"/>
  <c r="AB69" i="1"/>
  <c r="AD69" i="1"/>
  <c r="AA71" i="1" l="1"/>
  <c r="Y73" i="1"/>
  <c r="Z71" i="1"/>
  <c r="AB70" i="1"/>
  <c r="AD70" i="1"/>
  <c r="X73" i="1"/>
  <c r="AA72" i="1" l="1"/>
  <c r="X74" i="1"/>
  <c r="Y74" i="1"/>
  <c r="AD71" i="1"/>
  <c r="Z72" i="1"/>
  <c r="AB71" i="1"/>
  <c r="AA73" i="1" l="1"/>
  <c r="Y75" i="1"/>
  <c r="Z73" i="1"/>
  <c r="AB72" i="1"/>
  <c r="AD72" i="1"/>
  <c r="X75" i="1"/>
  <c r="AA74" i="1" l="1"/>
  <c r="X76" i="1"/>
  <c r="Y76" i="1"/>
  <c r="AD73" i="1"/>
  <c r="Z74" i="1"/>
  <c r="AB73" i="1"/>
  <c r="AA75" i="1" l="1"/>
  <c r="Y77" i="1"/>
  <c r="AD74" i="1"/>
  <c r="Z75" i="1"/>
  <c r="AB74" i="1"/>
  <c r="X77" i="1"/>
  <c r="AA76" i="1" l="1"/>
  <c r="X78" i="1"/>
  <c r="Y78" i="1"/>
  <c r="Z76" i="1"/>
  <c r="AB75" i="1"/>
  <c r="AD75" i="1"/>
  <c r="AA77" i="1" l="1"/>
  <c r="Y79" i="1"/>
  <c r="AD76" i="1"/>
  <c r="Z77" i="1"/>
  <c r="AB76" i="1"/>
  <c r="X79" i="1"/>
  <c r="AA78" i="1" l="1"/>
  <c r="X80" i="1"/>
  <c r="Y80" i="1"/>
  <c r="Z78" i="1"/>
  <c r="AB77" i="1"/>
  <c r="AD77" i="1"/>
  <c r="AA79" i="1" l="1"/>
  <c r="Y81" i="1"/>
  <c r="AD78" i="1"/>
  <c r="Z79" i="1"/>
  <c r="AA80" i="1" s="1"/>
  <c r="AB78" i="1"/>
  <c r="X81" i="1"/>
  <c r="Y82" i="1" l="1"/>
  <c r="X82" i="1"/>
  <c r="Z80" i="1"/>
  <c r="AA81" i="1" s="1"/>
  <c r="AB79" i="1"/>
  <c r="AD79" i="1"/>
  <c r="AD80" i="1" l="1"/>
  <c r="Z81" i="1"/>
  <c r="AA82" i="1" s="1"/>
  <c r="AB80" i="1"/>
  <c r="X83" i="1"/>
  <c r="Y83" i="1"/>
  <c r="Y84" i="1" l="1"/>
  <c r="X84" i="1"/>
  <c r="Z82" i="1"/>
  <c r="AA83" i="1" s="1"/>
  <c r="AB81" i="1"/>
  <c r="AD81" i="1"/>
  <c r="AD82" i="1" l="1"/>
  <c r="Z83" i="1"/>
  <c r="AA84" i="1" s="1"/>
  <c r="AB82" i="1"/>
  <c r="X85" i="1"/>
  <c r="Y85" i="1"/>
  <c r="Y86" i="1" l="1"/>
  <c r="X86" i="1"/>
  <c r="Z84" i="1"/>
  <c r="AA85" i="1" s="1"/>
  <c r="AB83" i="1"/>
  <c r="AD83" i="1"/>
  <c r="AD84" i="1" l="1"/>
  <c r="Z85" i="1"/>
  <c r="AA86" i="1" s="1"/>
  <c r="AB84" i="1"/>
  <c r="X87" i="1"/>
  <c r="Y87" i="1"/>
  <c r="Y88" i="1" l="1"/>
  <c r="X88" i="1"/>
  <c r="Z86" i="1"/>
  <c r="AA87" i="1" s="1"/>
  <c r="AB85" i="1"/>
  <c r="AD85" i="1"/>
  <c r="AD86" i="1" l="1"/>
  <c r="Z87" i="1"/>
  <c r="AA88" i="1" s="1"/>
  <c r="AB86" i="1"/>
  <c r="X89" i="1"/>
  <c r="Y89" i="1"/>
  <c r="Y90" i="1" l="1"/>
  <c r="X90" i="1"/>
  <c r="Z88" i="1"/>
  <c r="AA89" i="1" s="1"/>
  <c r="AB87" i="1"/>
  <c r="AD87" i="1"/>
  <c r="AD88" i="1" l="1"/>
  <c r="Z89" i="1"/>
  <c r="AA90" i="1" s="1"/>
  <c r="AB88" i="1"/>
  <c r="X91" i="1"/>
  <c r="Y91" i="1"/>
  <c r="Y92" i="1" l="1"/>
  <c r="X92" i="1"/>
  <c r="Z90" i="1"/>
  <c r="AA91" i="1" s="1"/>
  <c r="AB89" i="1"/>
  <c r="AD89" i="1"/>
  <c r="AD90" i="1" l="1"/>
  <c r="Z91" i="1"/>
  <c r="AA92" i="1" s="1"/>
  <c r="AB90" i="1"/>
  <c r="X93" i="1"/>
  <c r="Y93" i="1"/>
  <c r="Y94" i="1" l="1"/>
  <c r="X94" i="1"/>
  <c r="Z92" i="1"/>
  <c r="AA93" i="1" s="1"/>
  <c r="AB91" i="1"/>
  <c r="AD91" i="1"/>
  <c r="AD92" i="1" l="1"/>
  <c r="Z93" i="1"/>
  <c r="AA94" i="1" s="1"/>
  <c r="AB92" i="1"/>
  <c r="X95" i="1"/>
  <c r="Y95" i="1"/>
  <c r="Y96" i="1" l="1"/>
  <c r="X96" i="1"/>
  <c r="Z94" i="1"/>
  <c r="AA95" i="1" s="1"/>
  <c r="AB93" i="1"/>
  <c r="AD93" i="1"/>
  <c r="AD94" i="1" l="1"/>
  <c r="Z95" i="1"/>
  <c r="AA96" i="1" s="1"/>
  <c r="AB94" i="1"/>
  <c r="X97" i="1"/>
  <c r="Y97" i="1"/>
  <c r="Y98" i="1" l="1"/>
  <c r="X98" i="1"/>
  <c r="Z96" i="1"/>
  <c r="AA97" i="1" s="1"/>
  <c r="AB95" i="1"/>
  <c r="AD95" i="1"/>
  <c r="AD96" i="1" l="1"/>
  <c r="Z97" i="1"/>
  <c r="AA98" i="1" s="1"/>
  <c r="AB96" i="1"/>
  <c r="X99" i="1"/>
  <c r="Y99" i="1"/>
  <c r="Y100" i="1" l="1"/>
  <c r="X100" i="1"/>
  <c r="Z98" i="1"/>
  <c r="AA99" i="1" s="1"/>
  <c r="AB97" i="1"/>
  <c r="AD97" i="1"/>
  <c r="AD98" i="1" l="1"/>
  <c r="Z99" i="1"/>
  <c r="AA100" i="1" s="1"/>
  <c r="AB98" i="1"/>
  <c r="X101" i="1"/>
  <c r="Y101" i="1"/>
  <c r="Y102" i="1" l="1"/>
  <c r="X102" i="1"/>
  <c r="Z100" i="1"/>
  <c r="AA101" i="1" s="1"/>
  <c r="AB99" i="1"/>
  <c r="AD99" i="1"/>
  <c r="AD100" i="1" l="1"/>
  <c r="Z101" i="1"/>
  <c r="AA102" i="1" s="1"/>
  <c r="AB100" i="1"/>
  <c r="X103" i="1"/>
  <c r="Y103" i="1"/>
  <c r="Y104" i="1" l="1"/>
  <c r="X104" i="1"/>
  <c r="Z102" i="1"/>
  <c r="AA103" i="1" s="1"/>
  <c r="AB101" i="1"/>
  <c r="AD101" i="1"/>
  <c r="AD102" i="1" l="1"/>
  <c r="Z103" i="1"/>
  <c r="AA104" i="1" s="1"/>
  <c r="AB102" i="1"/>
  <c r="X105" i="1"/>
  <c r="Y105" i="1"/>
  <c r="Y106" i="1" l="1"/>
  <c r="X106" i="1"/>
  <c r="Z104" i="1"/>
  <c r="AA105" i="1" s="1"/>
  <c r="AB103" i="1"/>
  <c r="AD103" i="1"/>
  <c r="AD104" i="1" l="1"/>
  <c r="Z105" i="1"/>
  <c r="AA106" i="1" s="1"/>
  <c r="AB104" i="1"/>
  <c r="X107" i="1"/>
  <c r="Y107" i="1"/>
  <c r="Y108" i="1" l="1"/>
  <c r="X108" i="1"/>
  <c r="Z106" i="1"/>
  <c r="AA107" i="1" s="1"/>
  <c r="AB105" i="1"/>
  <c r="AD105" i="1"/>
  <c r="AD106" i="1" l="1"/>
  <c r="Z107" i="1"/>
  <c r="AA108" i="1" s="1"/>
  <c r="AB106" i="1"/>
  <c r="X109" i="1"/>
  <c r="Y109" i="1"/>
  <c r="Y110" i="1" l="1"/>
  <c r="X110" i="1"/>
  <c r="Z108" i="1"/>
  <c r="AA109" i="1" s="1"/>
  <c r="AB107" i="1"/>
  <c r="AD107" i="1"/>
  <c r="AD108" i="1" l="1"/>
  <c r="Z109" i="1"/>
  <c r="AA110" i="1" s="1"/>
  <c r="AB108" i="1"/>
  <c r="X111" i="1"/>
  <c r="Y111" i="1"/>
  <c r="Y112" i="1" l="1"/>
  <c r="X112" i="1"/>
  <c r="Z110" i="1"/>
  <c r="AA111" i="1" s="1"/>
  <c r="AB109" i="1"/>
  <c r="AD109" i="1"/>
  <c r="AD110" i="1" l="1"/>
  <c r="Z111" i="1"/>
  <c r="AA112" i="1" s="1"/>
  <c r="AB110" i="1"/>
  <c r="X113" i="1"/>
  <c r="Y113" i="1"/>
  <c r="Y114" i="1" l="1"/>
  <c r="X114" i="1"/>
  <c r="Z112" i="1"/>
  <c r="AA113" i="1" s="1"/>
  <c r="AB111" i="1"/>
  <c r="AD111" i="1"/>
  <c r="AD112" i="1" l="1"/>
  <c r="Z113" i="1"/>
  <c r="AA114" i="1" s="1"/>
  <c r="AB112" i="1"/>
  <c r="X115" i="1"/>
  <c r="Y115" i="1"/>
  <c r="Y116" i="1" l="1"/>
  <c r="X116" i="1"/>
  <c r="Z114" i="1"/>
  <c r="AA115" i="1" s="1"/>
  <c r="AB113" i="1"/>
  <c r="AD113" i="1"/>
  <c r="AD114" i="1" l="1"/>
  <c r="Z115" i="1"/>
  <c r="AA116" i="1" s="1"/>
  <c r="AB114" i="1"/>
  <c r="X117" i="1"/>
  <c r="Y117" i="1"/>
  <c r="Y118" i="1" l="1"/>
  <c r="X118" i="1"/>
  <c r="Z116" i="1"/>
  <c r="AA117" i="1" s="1"/>
  <c r="AB115" i="1"/>
  <c r="AD115" i="1"/>
  <c r="AD116" i="1" l="1"/>
  <c r="Z117" i="1"/>
  <c r="AA118" i="1" s="1"/>
  <c r="AB116" i="1"/>
  <c r="X119" i="1"/>
  <c r="Y119" i="1"/>
  <c r="Y120" i="1" l="1"/>
  <c r="X120" i="1"/>
  <c r="Z118" i="1"/>
  <c r="AA119" i="1" s="1"/>
  <c r="AB117" i="1"/>
  <c r="AD117" i="1"/>
  <c r="Y121" i="1" l="1"/>
  <c r="AD118" i="1"/>
  <c r="Z119" i="1"/>
  <c r="AA120" i="1" s="1"/>
  <c r="AB118" i="1"/>
  <c r="X121" i="1"/>
  <c r="X122" i="1" l="1"/>
  <c r="Y122" i="1"/>
  <c r="Z120" i="1"/>
  <c r="AA121" i="1" s="1"/>
  <c r="AB119" i="1"/>
  <c r="AD119" i="1"/>
  <c r="Y123" i="1" l="1"/>
  <c r="AD120" i="1"/>
  <c r="Z121" i="1"/>
  <c r="AA122" i="1" s="1"/>
  <c r="AB120" i="1"/>
  <c r="X123" i="1"/>
  <c r="X124" i="1" l="1"/>
  <c r="Y124" i="1"/>
  <c r="Z122" i="1"/>
  <c r="AA123" i="1" s="1"/>
  <c r="AB121" i="1"/>
  <c r="AD121" i="1"/>
  <c r="Y125" i="1" l="1"/>
  <c r="Z123" i="1"/>
  <c r="AA124" i="1" s="1"/>
  <c r="AB122" i="1"/>
  <c r="AD122" i="1"/>
  <c r="X125" i="1"/>
  <c r="X126" i="1" l="1"/>
  <c r="Y126" i="1"/>
  <c r="AD123" i="1"/>
  <c r="Z124" i="1"/>
  <c r="AA125" i="1" s="1"/>
  <c r="AB123" i="1"/>
  <c r="Y127" i="1" l="1"/>
  <c r="Z125" i="1"/>
  <c r="AA126" i="1" s="1"/>
  <c r="AB124" i="1"/>
  <c r="AD124" i="1"/>
  <c r="X127" i="1"/>
  <c r="X128" i="1" l="1"/>
  <c r="Y128" i="1"/>
  <c r="AD125" i="1"/>
  <c r="Z126" i="1"/>
  <c r="AA127" i="1" s="1"/>
  <c r="AB125" i="1"/>
  <c r="Y129" i="1" l="1"/>
  <c r="Z127" i="1"/>
  <c r="AA128" i="1" s="1"/>
  <c r="AB126" i="1"/>
  <c r="AD126" i="1"/>
  <c r="X129" i="1"/>
  <c r="X130" i="1" l="1"/>
  <c r="Y130" i="1"/>
  <c r="AD127" i="1"/>
  <c r="Z128" i="1"/>
  <c r="AA129" i="1" s="1"/>
  <c r="AB127" i="1"/>
  <c r="Y131" i="1" l="1"/>
  <c r="Z129" i="1"/>
  <c r="AA130" i="1" s="1"/>
  <c r="AB128" i="1"/>
  <c r="AD128" i="1"/>
  <c r="X131" i="1"/>
  <c r="X132" i="1" l="1"/>
  <c r="Y132" i="1"/>
  <c r="AD129" i="1"/>
  <c r="Z130" i="1"/>
  <c r="AA131" i="1" s="1"/>
  <c r="AB129" i="1"/>
  <c r="Y133" i="1" l="1"/>
  <c r="Z131" i="1"/>
  <c r="AA132" i="1" s="1"/>
  <c r="AB130" i="1"/>
  <c r="AD130" i="1"/>
  <c r="X133" i="1"/>
  <c r="X134" i="1" l="1"/>
  <c r="Y134" i="1"/>
  <c r="AD131" i="1"/>
  <c r="Z132" i="1"/>
  <c r="AA133" i="1" s="1"/>
  <c r="AB131" i="1"/>
  <c r="Y135" i="1" l="1"/>
  <c r="Z133" i="1"/>
  <c r="AA134" i="1" s="1"/>
  <c r="AB132" i="1"/>
  <c r="AD132" i="1"/>
  <c r="X135" i="1"/>
  <c r="X136" i="1" l="1"/>
  <c r="Y136" i="1"/>
  <c r="AD133" i="1"/>
  <c r="Z134" i="1"/>
  <c r="AA135" i="1" s="1"/>
  <c r="AB133" i="1"/>
  <c r="Y137" i="1" l="1"/>
  <c r="Z135" i="1"/>
  <c r="AA136" i="1" s="1"/>
  <c r="AB134" i="1"/>
  <c r="AD134" i="1"/>
  <c r="X137" i="1"/>
  <c r="X138" i="1" l="1"/>
  <c r="Y138" i="1"/>
  <c r="AD135" i="1"/>
  <c r="Z136" i="1"/>
  <c r="AA137" i="1" s="1"/>
  <c r="AB135" i="1"/>
  <c r="Y139" i="1" l="1"/>
  <c r="Z137" i="1"/>
  <c r="AA138" i="1" s="1"/>
  <c r="AB136" i="1"/>
  <c r="AD136" i="1"/>
  <c r="X139" i="1"/>
  <c r="X140" i="1" l="1"/>
  <c r="Y140" i="1"/>
  <c r="AD137" i="1"/>
  <c r="Z138" i="1"/>
  <c r="AA139" i="1" s="1"/>
  <c r="AB137" i="1"/>
  <c r="Y141" i="1" l="1"/>
  <c r="Z139" i="1"/>
  <c r="AA140" i="1" s="1"/>
  <c r="AB138" i="1"/>
  <c r="AD138" i="1"/>
  <c r="X141" i="1"/>
  <c r="X142" i="1" l="1"/>
  <c r="Y142" i="1"/>
  <c r="AD139" i="1"/>
  <c r="Z140" i="1"/>
  <c r="AA141" i="1" s="1"/>
  <c r="AB139" i="1"/>
  <c r="Y143" i="1" l="1"/>
  <c r="Z141" i="1"/>
  <c r="AA142" i="1" s="1"/>
  <c r="AB140" i="1"/>
  <c r="AD140" i="1"/>
  <c r="X143" i="1"/>
  <c r="X144" i="1" l="1"/>
  <c r="Y144" i="1"/>
  <c r="AD141" i="1"/>
  <c r="Z142" i="1"/>
  <c r="AA143" i="1" s="1"/>
  <c r="AB141" i="1"/>
  <c r="Y145" i="1" l="1"/>
  <c r="Z143" i="1"/>
  <c r="AA144" i="1" s="1"/>
  <c r="AB142" i="1"/>
  <c r="AD142" i="1"/>
  <c r="X145" i="1"/>
  <c r="X146" i="1" l="1"/>
  <c r="Y146" i="1"/>
  <c r="AD143" i="1"/>
  <c r="Z144" i="1"/>
  <c r="AA145" i="1" s="1"/>
  <c r="AB143" i="1"/>
  <c r="Y147" i="1" l="1"/>
  <c r="Z145" i="1"/>
  <c r="AA146" i="1" s="1"/>
  <c r="AB144" i="1"/>
  <c r="AD144" i="1"/>
  <c r="X147" i="1"/>
  <c r="X148" i="1" l="1"/>
  <c r="Y148" i="1"/>
  <c r="AD145" i="1"/>
  <c r="Z146" i="1"/>
  <c r="AA147" i="1" s="1"/>
  <c r="AB145" i="1"/>
  <c r="Y149" i="1" l="1"/>
  <c r="Z147" i="1"/>
  <c r="AA148" i="1" s="1"/>
  <c r="AB146" i="1"/>
  <c r="AD146" i="1"/>
  <c r="X149" i="1"/>
  <c r="X150" i="1" l="1"/>
  <c r="B44" i="1" s="1"/>
  <c r="Y150" i="1"/>
  <c r="B46" i="1" s="1"/>
  <c r="AD147" i="1"/>
  <c r="Z148" i="1"/>
  <c r="AA149" i="1" s="1"/>
  <c r="AB147" i="1"/>
  <c r="Z149" i="1" l="1"/>
  <c r="AA150" i="1" s="1"/>
  <c r="AB148" i="1"/>
  <c r="AD148" i="1"/>
  <c r="AD149" i="1" l="1"/>
  <c r="Z150" i="1"/>
  <c r="AB149" i="1"/>
  <c r="B48" i="1" l="1"/>
  <c r="AD150" i="1"/>
  <c r="H65" i="1" s="1"/>
  <c r="AB150" i="1"/>
  <c r="B60" i="1" l="1"/>
  <c r="B64" i="1"/>
</calcChain>
</file>

<file path=xl/sharedStrings.xml><?xml version="1.0" encoding="utf-8"?>
<sst xmlns="http://schemas.openxmlformats.org/spreadsheetml/2006/main" count="62" uniqueCount="56">
  <si>
    <t>A^03</t>
  </si>
  <si>
    <t xml:space="preserve">Answer: </t>
  </si>
  <si>
    <t xml:space="preserve">The CCRC is considering adding a 50% refund of the entry fee, payable at the end of the quarter of death.  </t>
  </si>
  <si>
    <t>Calculate the annual fee rate for an 80-year old new entrant to the ILU, using the equivalence principle.</t>
  </si>
  <si>
    <t>Entry Fee for Type A contract</t>
  </si>
  <si>
    <t>You are given the following information about costs and fees for the CCRC.  Assume all costs are payable at the start of each quarter.</t>
  </si>
  <si>
    <t>Answer:</t>
  </si>
  <si>
    <t xml:space="preserve"> You should find the answer is 0.1 to the nearest 0.1</t>
  </si>
  <si>
    <t xml:space="preserve">Calculate </t>
  </si>
  <si>
    <t>(iii)</t>
  </si>
  <si>
    <t xml:space="preserve"> You should find the answer is 1.0 to the nearest .01</t>
  </si>
  <si>
    <t>(ii)</t>
  </si>
  <si>
    <t xml:space="preserve"> You should find the answer is 6.5 to the nearest 0.1</t>
  </si>
  <si>
    <t>(i)</t>
  </si>
  <si>
    <t xml:space="preserve">   You may add columns for your own calculations to the right of the table. Do not insert columns or rows into the table.</t>
  </si>
  <si>
    <t xml:space="preserve">(ii) </t>
  </si>
  <si>
    <t>You may add columns for your own calculations to the right of the table. Do not insert columns or rows into the table.</t>
  </si>
  <si>
    <t>h=</t>
  </si>
  <si>
    <t xml:space="preserve">(i) </t>
  </si>
  <si>
    <t>tp03-t-1p03</t>
  </si>
  <si>
    <t>v^t</t>
  </si>
  <si>
    <t>Check</t>
  </si>
  <si>
    <t>Time (t)</t>
  </si>
  <si>
    <t>i=</t>
  </si>
  <si>
    <t xml:space="preserve">   Interest rate for valuing cashflows:</t>
  </si>
  <si>
    <t xml:space="preserve">c= </t>
  </si>
  <si>
    <t xml:space="preserve">B= </t>
  </si>
  <si>
    <t xml:space="preserve">A= </t>
  </si>
  <si>
    <t>You are using the four state model illustrated below to value costs and fees for an individual in a CCRC.</t>
  </si>
  <si>
    <r>
      <t>Responses to this question in the written answer booklet</t>
    </r>
    <r>
      <rPr>
        <b/>
        <sz val="14"/>
        <color theme="1"/>
        <rFont val="Aptos Narrow"/>
        <family val="2"/>
        <scheme val="minor"/>
      </rPr>
      <t xml:space="preserve"> will not</t>
    </r>
    <r>
      <rPr>
        <sz val="14"/>
        <color theme="1"/>
        <rFont val="Aptos Narrow"/>
        <family val="2"/>
        <scheme val="minor"/>
      </rPr>
      <t xml:space="preserve"> be graded.</t>
    </r>
  </si>
  <si>
    <r>
      <t xml:space="preserve">This tab </t>
    </r>
    <r>
      <rPr>
        <b/>
        <sz val="14"/>
        <color theme="1"/>
        <rFont val="Aptos Narrow"/>
        <family val="2"/>
        <scheme val="minor"/>
      </rPr>
      <t>will</t>
    </r>
    <r>
      <rPr>
        <sz val="14"/>
        <color theme="1"/>
        <rFont val="Aptos Narrow"/>
        <family val="2"/>
        <scheme val="minor"/>
      </rPr>
      <t xml:space="preserve"> be graded.</t>
    </r>
  </si>
  <si>
    <t xml:space="preserve">This tab is to be used for answering question 1. </t>
  </si>
  <si>
    <t>NOTE TO CANDIDATES:</t>
  </si>
  <si>
    <t xml:space="preserve">   Age at entry:</t>
  </si>
  <si>
    <t>x=</t>
  </si>
  <si>
    <t>This question has parts (a), (b), (c) and (d).</t>
  </si>
  <si>
    <r>
      <t>Question 1 (</t>
    </r>
    <r>
      <rPr>
        <b/>
        <i/>
        <sz val="14"/>
        <color theme="1"/>
        <rFont val="Aptos Narrow"/>
        <family val="2"/>
        <scheme val="minor"/>
      </rPr>
      <t>11 points</t>
    </r>
    <r>
      <rPr>
        <b/>
        <sz val="14"/>
        <color theme="1"/>
        <rFont val="Aptos Narrow"/>
        <family val="2"/>
        <scheme val="minor"/>
      </rPr>
      <t>)</t>
    </r>
  </si>
  <si>
    <t xml:space="preserve">   The transition intensities are:</t>
  </si>
  <si>
    <t xml:space="preserve">    where</t>
  </si>
  <si>
    <t>You have been asked to calculate transition probabilities for lives age 80 entering the Independent Living Unit (ILU).</t>
  </si>
  <si>
    <t>Complete the table in columns T to AC of this worksheet using Euler's forward method.</t>
  </si>
  <si>
    <t xml:space="preserve">Use a step size of </t>
  </si>
  <si>
    <t xml:space="preserve">Calculate the probability that a life currently age 80, living in the ILU, will still be alive at age 90. </t>
  </si>
  <si>
    <t>You should find the answer is 0.43 to the nearest 0.01.</t>
  </si>
  <si>
    <t xml:space="preserve">   For parts (b), (c), and (d) use the probability table from (a).  </t>
  </si>
  <si>
    <t>Cost of ILU care, per quarter-year</t>
  </si>
  <si>
    <t>Cost of ALU care, per quarter-year</t>
  </si>
  <si>
    <t>Cost of SNF care, per quarter-year</t>
  </si>
  <si>
    <t xml:space="preserve">After paying the entry fee, residents pay level fees at the start of each quarter, independent of the level of care, throughout their stay in the CCRC. </t>
  </si>
  <si>
    <t>Calculate the increase in the annual fee rate for the 80-year-old new entrant if this change is implemented.</t>
  </si>
  <si>
    <t>Grading Comments:</t>
  </si>
  <si>
    <t>Comments for Candidates
- Part (a)
    - Some candidates rounded their final answers using the ‘ROUND’ function to match the answers given in the question. Candidates should avoid doing this.
    - Some candidates did not use Euler's forward method but instead used the ‘EXP(…)’ function. Partial grades were deducted.
    - Some candidates used ‘1-p00-p01-p02’ to calculate ‘p03’. If the candidate got ‘p00’, ‘p01’ and ‘p02’ all correctly, then full grades were given for using this shortcut. Otherwise, no grading points were given for using the shortcut to calculate ‘p03’.
- Part (b)
    - Some candidates used '*h' instead of '/4' to calculate the annuity factors. This is technically incorrect, because ‘h’ is not a part of Part (b). Some candidates also forgot to use ‘/4’.
    - Some candidates did not use values up to Row 150 to calculate the annuity factors, for example, using ‘SUMPRODUCT’ from Row 30 to Row 149. Candidates should make sure that the range of the function used is correct. 
- Part (c)
    - Many candidates either missed the ‘Entry Fee’ or incorrectly used the ‘Entry Fee’.
    - Some candidates used only ‘a^00’ for the denominator, instead of ‘a^00+a^01+a^02’.
- Part (d)
    - Some candidates used the shortcut ‘A=1-d*a’ to calculate ‘A^03’. Full grades were given if the calculation is correct. Many candidates used an incorrect discount rate, and received partial grades only.
    - Some candidates used the values from the ‘Interest Functions’ tab.
    - Some candidates calculated the new annual fee rate, but forgot to subtract the old rate to get the increase.
    - Some candidates calculated the percentage change and received full grades.
- General:
    - Candidates should not insert any new rows within the question.
    - Candidates should not change the format of the answer cells.
    - Candidates should use the cells provided in the Excel formulas instead of typing in numerical values.
    - Candidates should show their Excel calculation process and the formulas used, and DO NOT provide the hard-coded final answers.</t>
  </si>
  <si>
    <t>(a)</t>
  </si>
  <si>
    <t>(b)</t>
  </si>
  <si>
    <t xml:space="preserve">(c) </t>
  </si>
  <si>
    <t xml:space="preser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</si>
</sst>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0.00000"/>
    <numFmt numFmtId="166" formatCode="0.000"/>
    <numFmt numFmtId="167" formatCode="_-* #,##0.000000_-;\-* #,##0.000000_-;_-* &quot;-&quot;??_-;_-@_-"/>
    <numFmt numFmtId="168" formatCode="0.0000"/>
    <numFmt numFmtId="169" formatCode="_-* #,##0_-;\-* #,##0_-;_-* &quot;-&quot;??_-;_-@_-"/>
    <numFmt numFmtId="170" formatCode="_-* #,##0.0000_-;\-* #,##0.0000_-;_-* &quot;-&quot;??_-;_-@_-"/>
    <numFmt numFmtId="171" formatCode="_-* #,##0.00000_-;\-* #,##0.00000_-;_-* &quot;-&quot;??_-;_-@_-"/>
  </numFmts>
  <fonts count="20" x14ac:knownFonts="1">
    <font>
      <sz val="12"/>
      <color theme="1"/>
      <name val="Aptos Narrow"/>
      <family val="2"/>
      <scheme val="minor"/>
    </font>
    <font>
      <sz val="12"/>
      <color theme="1"/>
      <name val="Aptos Narrow"/>
      <family val="2"/>
      <scheme val="minor"/>
    </font>
    <font>
      <b/>
      <sz val="12"/>
      <color theme="1"/>
      <name val="Aptos Narrow"/>
      <family val="2"/>
      <scheme val="minor"/>
    </font>
    <font>
      <sz val="14"/>
      <color theme="1"/>
      <name val="Aptos Narrow"/>
      <family val="2"/>
      <scheme val="minor"/>
    </font>
    <font>
      <b/>
      <sz val="16"/>
      <color theme="1"/>
      <name val="Aptos Narrow"/>
      <family val="2"/>
      <scheme val="minor"/>
    </font>
    <font>
      <i/>
      <sz val="14"/>
      <color theme="1"/>
      <name val="Aptos Narrow"/>
      <family val="2"/>
      <scheme val="minor"/>
    </font>
    <font>
      <i/>
      <sz val="14"/>
      <color theme="1"/>
      <name val="Symbol"/>
      <family val="1"/>
      <charset val="2"/>
    </font>
    <font>
      <b/>
      <sz val="14"/>
      <color theme="1"/>
      <name val="Aptos Narrow"/>
      <family val="2"/>
      <scheme val="minor"/>
    </font>
    <font>
      <b/>
      <i/>
      <sz val="14"/>
      <color theme="1"/>
      <name val="Aptos Narrow"/>
      <family val="2"/>
      <scheme val="minor"/>
    </font>
    <font>
      <sz val="16"/>
      <color theme="1"/>
      <name val="Aptos Narrow"/>
      <scheme val="minor"/>
    </font>
    <font>
      <b/>
      <sz val="14"/>
      <color rgb="FFFF0000"/>
      <name val="Aptos Narrow"/>
      <scheme val="minor"/>
    </font>
    <font>
      <sz val="14"/>
      <color theme="1"/>
      <name val="Aptos Narrow"/>
      <scheme val="minor"/>
    </font>
    <font>
      <b/>
      <sz val="20"/>
      <color rgb="FFFF0000"/>
      <name val="Aptos Narrow"/>
      <scheme val="minor"/>
    </font>
    <font>
      <sz val="20"/>
      <color theme="1"/>
      <name val="Aptos Narrow"/>
      <scheme val="minor"/>
    </font>
    <font>
      <b/>
      <sz val="20"/>
      <color rgb="FF0070C0"/>
      <name val="Aptos Narrow"/>
      <scheme val="minor"/>
    </font>
    <font>
      <sz val="20"/>
      <color rgb="FF0070C0"/>
      <name val="Aptos Narrow"/>
      <scheme val="minor"/>
    </font>
    <font>
      <sz val="18"/>
      <color theme="1"/>
      <name val="Aptos Narrow"/>
      <family val="2"/>
      <scheme val="minor"/>
    </font>
    <font>
      <b/>
      <i/>
      <sz val="18"/>
      <color theme="1"/>
      <name val="Aptos Narrow"/>
      <scheme val="minor"/>
    </font>
    <font>
      <sz val="18"/>
      <color theme="1"/>
      <name val="Aptos Narrow"/>
      <scheme val="minor"/>
    </font>
    <font>
      <sz val="12"/>
      <color theme="1"/>
      <name val="Aptos Narrow"/>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164" fontId="1" fillId="0" borderId="0" applyFont="0" applyFill="0" applyBorder="0" applyAlignment="0" applyProtection="0"/>
  </cellStyleXfs>
  <cellXfs count="99">
    <xf numFmtId="0" fontId="0" fillId="0" borderId="0" xfId="0"/>
    <xf numFmtId="0" fontId="3" fillId="0" borderId="0" xfId="0" applyFont="1" applyAlignment="1">
      <alignment horizontal="left"/>
    </xf>
    <xf numFmtId="0" fontId="0" fillId="0" borderId="0" xfId="0" applyAlignment="1">
      <alignment vertical="center"/>
    </xf>
    <xf numFmtId="0" fontId="3" fillId="0" borderId="0" xfId="0" applyFont="1"/>
    <xf numFmtId="165" fontId="0" fillId="0" borderId="0" xfId="0" applyNumberFormat="1"/>
    <xf numFmtId="166" fontId="0" fillId="0" borderId="0" xfId="0" applyNumberFormat="1"/>
    <xf numFmtId="165" fontId="0" fillId="0" borderId="2" xfId="0" applyNumberFormat="1" applyBorder="1" applyAlignment="1">
      <alignment horizontal="center"/>
    </xf>
    <xf numFmtId="2" fontId="0" fillId="0" borderId="3" xfId="0" applyNumberFormat="1" applyBorder="1" applyAlignment="1">
      <alignment horizontal="center"/>
    </xf>
    <xf numFmtId="2" fontId="0" fillId="0" borderId="4" xfId="0" applyNumberFormat="1" applyBorder="1" applyAlignment="1">
      <alignment horizontal="center"/>
    </xf>
    <xf numFmtId="0" fontId="3" fillId="0" borderId="0" xfId="0" applyFont="1" applyAlignment="1">
      <alignment horizontal="left" wrapText="1"/>
    </xf>
    <xf numFmtId="0" fontId="3" fillId="0" borderId="0" xfId="0" applyFont="1" applyAlignment="1">
      <alignment horizontal="right" vertical="center" wrapText="1"/>
    </xf>
    <xf numFmtId="0" fontId="3" fillId="0" borderId="0" xfId="0" applyFont="1" applyAlignment="1">
      <alignment vertical="center"/>
    </xf>
    <xf numFmtId="0" fontId="3" fillId="0" borderId="0" xfId="0" applyFont="1" applyAlignment="1">
      <alignment horizontal="right"/>
    </xf>
    <xf numFmtId="0" fontId="3" fillId="0" borderId="0" xfId="0" applyFont="1" applyAlignment="1">
      <alignment horizontal="left" vertical="top"/>
    </xf>
    <xf numFmtId="0" fontId="3" fillId="0" borderId="0" xfId="0" applyFont="1" applyAlignment="1">
      <alignment horizontal="left" vertical="center" wrapText="1"/>
    </xf>
    <xf numFmtId="0" fontId="3" fillId="0" borderId="0" xfId="0" applyFont="1" applyAlignment="1">
      <alignment horizontal="left" vertical="center"/>
    </xf>
    <xf numFmtId="168" fontId="0" fillId="0" borderId="0" xfId="0" applyNumberFormat="1"/>
    <xf numFmtId="0" fontId="0" fillId="0" borderId="0" xfId="0" applyAlignment="1">
      <alignment horizontal="center"/>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top"/>
    </xf>
    <xf numFmtId="0" fontId="2" fillId="0" borderId="1"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horizontal="center" vertical="center"/>
    </xf>
    <xf numFmtId="0" fontId="5" fillId="0" borderId="0" xfId="0" applyFont="1" applyAlignment="1">
      <alignment horizontal="right"/>
    </xf>
    <xf numFmtId="0" fontId="3" fillId="0" borderId="0" xfId="0" applyFont="1" applyAlignment="1">
      <alignment horizontal="center"/>
    </xf>
    <xf numFmtId="167" fontId="3" fillId="0" borderId="0" xfId="1" applyNumberFormat="1" applyFont="1" applyBorder="1" applyAlignment="1">
      <alignment vertical="center" wrapText="1"/>
    </xf>
    <xf numFmtId="165" fontId="0" fillId="2" borderId="2" xfId="0" applyNumberFormat="1" applyFill="1" applyBorder="1" applyAlignment="1">
      <alignment horizontal="center"/>
    </xf>
    <xf numFmtId="0" fontId="3" fillId="0" borderId="0" xfId="0" quotePrefix="1" applyFont="1" applyAlignment="1">
      <alignment horizontal="left" vertical="center"/>
    </xf>
    <xf numFmtId="165" fontId="4" fillId="0" borderId="0" xfId="0" applyNumberFormat="1" applyFont="1" applyAlignment="1">
      <alignment horizontal="center"/>
    </xf>
    <xf numFmtId="0" fontId="3" fillId="0" borderId="7" xfId="0" applyFont="1" applyBorder="1" applyAlignment="1">
      <alignment vertical="center"/>
    </xf>
    <xf numFmtId="164" fontId="4" fillId="0" borderId="0" xfId="1" applyFont="1" applyBorder="1" applyAlignment="1">
      <alignment horizontal="center" wrapText="1"/>
    </xf>
    <xf numFmtId="0" fontId="7" fillId="3" borderId="0" xfId="0" applyFont="1" applyFill="1" applyAlignment="1">
      <alignment horizontal="left"/>
    </xf>
    <xf numFmtId="0" fontId="0" fillId="3" borderId="0" xfId="0" applyFill="1"/>
    <xf numFmtId="0" fontId="3" fillId="3" borderId="0" xfId="0" applyFont="1" applyFill="1" applyAlignment="1">
      <alignment horizontal="left"/>
    </xf>
    <xf numFmtId="0" fontId="0" fillId="3" borderId="0" xfId="0" applyFill="1" applyAlignment="1">
      <alignment horizontal="left"/>
    </xf>
    <xf numFmtId="0" fontId="3" fillId="3" borderId="0" xfId="0" applyFont="1" applyFill="1"/>
    <xf numFmtId="0" fontId="3" fillId="3" borderId="0" xfId="0" applyFont="1" applyFill="1" applyAlignment="1">
      <alignment horizontal="left" wrapText="1"/>
    </xf>
    <xf numFmtId="0" fontId="3" fillId="3" borderId="0" xfId="0" applyFont="1" applyFill="1" applyAlignment="1">
      <alignment horizontal="center" wrapText="1"/>
    </xf>
    <xf numFmtId="0" fontId="3" fillId="3" borderId="0" xfId="0" applyFont="1" applyFill="1" applyAlignment="1">
      <alignment wrapText="1"/>
    </xf>
    <xf numFmtId="0" fontId="6" fillId="3" borderId="0" xfId="0" applyFont="1" applyFill="1" applyAlignment="1">
      <alignment wrapText="1"/>
    </xf>
    <xf numFmtId="0" fontId="5" fillId="3" borderId="0" xfId="0" applyFont="1" applyFill="1" applyAlignment="1">
      <alignment horizontal="right" wrapText="1"/>
    </xf>
    <xf numFmtId="11" fontId="3" fillId="3" borderId="0" xfId="0" applyNumberFormat="1" applyFont="1" applyFill="1" applyAlignment="1">
      <alignment horizontal="center" wrapText="1"/>
    </xf>
    <xf numFmtId="0" fontId="5" fillId="3" borderId="0" xfId="0" applyFont="1" applyFill="1" applyAlignment="1">
      <alignment horizontal="right"/>
    </xf>
    <xf numFmtId="9" fontId="3" fillId="3" borderId="0" xfId="0" applyNumberFormat="1" applyFont="1" applyFill="1" applyAlignment="1">
      <alignment horizontal="center"/>
    </xf>
    <xf numFmtId="0" fontId="3" fillId="3" borderId="0" xfId="0" applyFont="1" applyFill="1" applyAlignment="1">
      <alignment horizontal="center"/>
    </xf>
    <xf numFmtId="49" fontId="10" fillId="0" borderId="0" xfId="0" applyNumberFormat="1" applyFont="1"/>
    <xf numFmtId="0" fontId="3" fillId="3" borderId="0" xfId="0" applyFont="1" applyFill="1" applyAlignment="1">
      <alignment vertical="center"/>
    </xf>
    <xf numFmtId="0" fontId="3" fillId="3" borderId="0" xfId="0" applyFont="1" applyFill="1" applyAlignment="1">
      <alignment vertical="center" wrapText="1"/>
    </xf>
    <xf numFmtId="0" fontId="3" fillId="3" borderId="0" xfId="0" applyFont="1" applyFill="1" applyAlignment="1">
      <alignment horizontal="left" vertical="center" wrapText="1"/>
    </xf>
    <xf numFmtId="0" fontId="5" fillId="3" borderId="0" xfId="0" applyFont="1" applyFill="1" applyAlignment="1">
      <alignment horizontal="right" vertical="center" wrapText="1"/>
    </xf>
    <xf numFmtId="0" fontId="0" fillId="3" borderId="0" xfId="0" applyFill="1" applyAlignment="1">
      <alignment vertical="center"/>
    </xf>
    <xf numFmtId="169" fontId="3" fillId="3" borderId="0" xfId="1" applyNumberFormat="1" applyFont="1" applyFill="1"/>
    <xf numFmtId="2" fontId="3" fillId="3" borderId="0" xfId="0" applyNumberFormat="1" applyFont="1" applyFill="1" applyAlignment="1">
      <alignment vertical="center"/>
    </xf>
    <xf numFmtId="0" fontId="17" fillId="0" borderId="0" xfId="0" applyFont="1" applyAlignment="1">
      <alignment horizontal="left" vertical="center"/>
    </xf>
    <xf numFmtId="164" fontId="9" fillId="0" borderId="0" xfId="1" applyFont="1" applyBorder="1" applyAlignment="1">
      <alignment horizontal="right"/>
    </xf>
    <xf numFmtId="170" fontId="11" fillId="0" borderId="0" xfId="1" applyNumberFormat="1" applyFont="1" applyBorder="1" applyAlignment="1">
      <alignment horizontal="center" vertical="center" wrapText="1"/>
    </xf>
    <xf numFmtId="169" fontId="11" fillId="0" borderId="0" xfId="1" applyNumberFormat="1" applyFont="1" applyBorder="1" applyAlignment="1">
      <alignment horizontal="right" vertical="center" wrapText="1"/>
    </xf>
    <xf numFmtId="49" fontId="10" fillId="0" borderId="0" xfId="0" applyNumberFormat="1" applyFont="1" applyAlignment="1">
      <alignment vertical="center"/>
    </xf>
    <xf numFmtId="171" fontId="3" fillId="0" borderId="0" xfId="1" applyNumberFormat="1" applyFont="1" applyBorder="1" applyAlignment="1">
      <alignment vertical="center" wrapText="1"/>
    </xf>
    <xf numFmtId="164" fontId="3" fillId="0" borderId="0" xfId="1" applyFont="1" applyBorder="1" applyAlignment="1">
      <alignment vertical="center" wrapText="1"/>
    </xf>
    <xf numFmtId="0" fontId="19" fillId="0" borderId="0" xfId="0" applyFont="1"/>
    <xf numFmtId="0" fontId="11" fillId="0" borderId="0" xfId="0" applyFont="1"/>
    <xf numFmtId="0" fontId="18" fillId="0" borderId="0" xfId="0" applyFont="1"/>
    <xf numFmtId="0" fontId="19" fillId="0" borderId="0" xfId="0" applyFont="1" applyAlignment="1">
      <alignment vertical="center"/>
    </xf>
    <xf numFmtId="164" fontId="9" fillId="0" borderId="0" xfId="1" applyFont="1" applyFill="1" applyBorder="1" applyAlignment="1">
      <alignment horizontal="right"/>
    </xf>
    <xf numFmtId="164" fontId="4" fillId="0" borderId="6" xfId="1" applyFont="1" applyBorder="1" applyAlignment="1">
      <alignment horizontal="center" wrapText="1"/>
    </xf>
    <xf numFmtId="164" fontId="4" fillId="0" borderId="5" xfId="1" applyFont="1" applyBorder="1" applyAlignment="1">
      <alignment horizontal="center" wrapText="1"/>
    </xf>
    <xf numFmtId="165" fontId="4" fillId="0" borderId="6" xfId="0" applyNumberFormat="1" applyFont="1" applyBorder="1" applyAlignment="1">
      <alignment horizontal="center"/>
    </xf>
    <xf numFmtId="165" fontId="4" fillId="0" borderId="5" xfId="0" applyNumberFormat="1" applyFont="1" applyBorder="1" applyAlignment="1">
      <alignment horizontal="center"/>
    </xf>
    <xf numFmtId="0" fontId="16" fillId="4" borderId="11" xfId="0" quotePrefix="1" applyFont="1" applyFill="1" applyBorder="1" applyAlignment="1">
      <alignment horizontal="left" vertical="top" wrapText="1"/>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3" fillId="3" borderId="0" xfId="0" applyFont="1" applyFill="1" applyAlignment="1">
      <alignment horizontal="left" wrapText="1"/>
    </xf>
    <xf numFmtId="0" fontId="10" fillId="3" borderId="0" xfId="0" applyFont="1" applyFill="1" applyBorder="1"/>
    <xf numFmtId="0" fontId="12" fillId="3" borderId="0" xfId="0" applyFont="1" applyFill="1" applyBorder="1"/>
    <xf numFmtId="0" fontId="0" fillId="0" borderId="0" xfId="0" applyBorder="1"/>
    <xf numFmtId="1" fontId="12" fillId="0" borderId="0" xfId="0" applyNumberFormat="1" applyFont="1" applyBorder="1"/>
    <xf numFmtId="0" fontId="13" fillId="0" borderId="0" xfId="0" applyFont="1" applyBorder="1"/>
    <xf numFmtId="1" fontId="14" fillId="0" borderId="0" xfId="0" applyNumberFormat="1" applyFont="1" applyBorder="1"/>
    <xf numFmtId="0" fontId="15" fillId="0" borderId="0" xfId="0" applyFont="1" applyBorder="1"/>
    <xf numFmtId="0" fontId="17" fillId="0" borderId="0" xfId="0" applyFont="1" applyFill="1" applyAlignment="1">
      <alignment horizontal="left" vertical="center"/>
    </xf>
    <xf numFmtId="0" fontId="0" fillId="0" borderId="0" xfId="0" applyFill="1"/>
    <xf numFmtId="0" fontId="3" fillId="0" borderId="0" xfId="0" applyFont="1" applyFill="1"/>
    <xf numFmtId="49" fontId="10" fillId="0" borderId="0" xfId="0" applyNumberFormat="1" applyFont="1" applyFill="1"/>
    <xf numFmtId="0" fontId="18" fillId="0" borderId="0" xfId="0" applyFont="1" applyFill="1" applyAlignment="1">
      <alignment horizontal="left"/>
    </xf>
    <xf numFmtId="0" fontId="18" fillId="0" borderId="0" xfId="0" applyFont="1" applyFill="1"/>
    <xf numFmtId="0" fontId="18" fillId="0" borderId="0" xfId="0" quotePrefix="1" applyFont="1" applyFill="1" applyAlignment="1">
      <alignment vertical="top"/>
    </xf>
    <xf numFmtId="0" fontId="19" fillId="0" borderId="0" xfId="0" applyFont="1" applyFill="1"/>
    <xf numFmtId="0" fontId="11" fillId="0" borderId="0" xfId="0" applyFont="1" applyFill="1"/>
    <xf numFmtId="0" fontId="19" fillId="0" borderId="0" xfId="0" applyFont="1" applyFill="1" applyAlignment="1">
      <alignment vertical="center"/>
    </xf>
    <xf numFmtId="0" fontId="19" fillId="0" borderId="0" xfId="0" applyFont="1" applyFill="1" applyAlignment="1">
      <alignment horizontal="center"/>
    </xf>
    <xf numFmtId="0" fontId="18" fillId="0" borderId="0" xfId="0" applyFont="1" applyFill="1" applyAlignment="1">
      <alignment vertical="center"/>
    </xf>
    <xf numFmtId="0" fontId="18" fillId="0" borderId="0" xfId="0" quotePrefix="1" applyFont="1" applyFill="1" applyAlignment="1">
      <alignment vertical="center"/>
    </xf>
    <xf numFmtId="49" fontId="10" fillId="0" borderId="0" xfId="0" applyNumberFormat="1" applyFont="1" applyFill="1" applyAlignment="1">
      <alignment vertical="center"/>
    </xf>
    <xf numFmtId="0" fontId="16" fillId="4" borderId="0" xfId="0" quotePrefix="1"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278450</xdr:colOff>
      <xdr:row>8</xdr:row>
      <xdr:rowOff>231048</xdr:rowOff>
    </xdr:from>
    <xdr:to>
      <xdr:col>7</xdr:col>
      <xdr:colOff>307706</xdr:colOff>
      <xdr:row>17</xdr:row>
      <xdr:rowOff>53966</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78450" y="2659923"/>
          <a:ext cx="6134781" cy="1966043"/>
          <a:chOff x="1745402" y="2479015"/>
          <a:chExt cx="6032893" cy="2023346"/>
        </a:xfrm>
        <a:noFill/>
      </xdr:grpSpPr>
      <xdr:sp macro="" textlink="">
        <xdr:nvSpPr>
          <xdr:cNvPr id="3" name="Rectangle: Rounded Corners 1">
            <a:extLst>
              <a:ext uri="{FF2B5EF4-FFF2-40B4-BE49-F238E27FC236}">
                <a16:creationId xmlns:a16="http://schemas.microsoft.com/office/drawing/2014/main" id="{00000000-0008-0000-0000-000003000000}"/>
              </a:ext>
            </a:extLst>
          </xdr:cNvPr>
          <xdr:cNvSpPr/>
        </xdr:nvSpPr>
        <xdr:spPr>
          <a:xfrm>
            <a:off x="1745402" y="2496547"/>
            <a:ext cx="1595989" cy="824469"/>
          </a:xfrm>
          <a:prstGeom prst="roundRect">
            <a:avLst/>
          </a:prstGeom>
          <a:grp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CA" sz="1100" b="1">
                <a:ln>
                  <a:noFill/>
                </a:ln>
                <a:solidFill>
                  <a:sysClr val="windowText" lastClr="000000"/>
                </a:solidFill>
              </a:rPr>
              <a:t>Independent Living Unit (ILU)</a:t>
            </a:r>
          </a:p>
          <a:p>
            <a:pPr algn="ctr">
              <a:spcBef>
                <a:spcPts val="600"/>
              </a:spcBef>
            </a:pPr>
            <a:r>
              <a:rPr lang="en-CA" sz="1100" b="1">
                <a:ln>
                  <a:noFill/>
                </a:ln>
                <a:solidFill>
                  <a:sysClr val="windowText" lastClr="000000"/>
                </a:solidFill>
              </a:rPr>
              <a:t>0</a:t>
            </a:r>
          </a:p>
          <a:p>
            <a:pPr algn="ctr"/>
            <a:endParaRPr lang="en-CA" sz="1100" b="1">
              <a:ln>
                <a:noFill/>
              </a:ln>
              <a:solidFill>
                <a:sysClr val="windowText" lastClr="000000"/>
              </a:solidFill>
            </a:endParaRPr>
          </a:p>
          <a:p>
            <a:pPr algn="l"/>
            <a:endParaRPr lang="en-CA" sz="1100">
              <a:ln>
                <a:noFill/>
              </a:ln>
            </a:endParaRPr>
          </a:p>
        </xdr:txBody>
      </xdr:sp>
      <xdr:sp macro="" textlink="">
        <xdr:nvSpPr>
          <xdr:cNvPr id="4" name="Rectangle: Rounded Corners 2">
            <a:extLst>
              <a:ext uri="{FF2B5EF4-FFF2-40B4-BE49-F238E27FC236}">
                <a16:creationId xmlns:a16="http://schemas.microsoft.com/office/drawing/2014/main" id="{00000000-0008-0000-0000-000004000000}"/>
              </a:ext>
            </a:extLst>
          </xdr:cNvPr>
          <xdr:cNvSpPr/>
        </xdr:nvSpPr>
        <xdr:spPr>
          <a:xfrm>
            <a:off x="4000162" y="2495135"/>
            <a:ext cx="1520500" cy="836054"/>
          </a:xfrm>
          <a:prstGeom prst="roundRect">
            <a:avLst/>
          </a:prstGeom>
          <a:grp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CA" sz="1100" b="1">
                <a:ln>
                  <a:noFill/>
                </a:ln>
                <a:solidFill>
                  <a:sysClr val="windowText" lastClr="000000"/>
                </a:solidFill>
              </a:rPr>
              <a:t>Assisted Living Unit (ALU)</a:t>
            </a:r>
          </a:p>
          <a:p>
            <a:pPr algn="ctr">
              <a:spcBef>
                <a:spcPts val="600"/>
              </a:spcBef>
            </a:pPr>
            <a:r>
              <a:rPr lang="en-CA" sz="1100" b="1">
                <a:ln>
                  <a:noFill/>
                </a:ln>
                <a:solidFill>
                  <a:sysClr val="windowText" lastClr="000000"/>
                </a:solidFill>
              </a:rPr>
              <a:t>1</a:t>
            </a:r>
          </a:p>
          <a:p>
            <a:pPr algn="l"/>
            <a:endParaRPr lang="en-CA" sz="1100">
              <a:ln>
                <a:noFill/>
              </a:ln>
            </a:endParaRPr>
          </a:p>
        </xdr:txBody>
      </xdr:sp>
      <xdr:sp macro="" textlink="">
        <xdr:nvSpPr>
          <xdr:cNvPr id="5" name="Rectangle: Rounded Corners 3">
            <a:extLst>
              <a:ext uri="{FF2B5EF4-FFF2-40B4-BE49-F238E27FC236}">
                <a16:creationId xmlns:a16="http://schemas.microsoft.com/office/drawing/2014/main" id="{00000000-0008-0000-0000-000005000000}"/>
              </a:ext>
            </a:extLst>
          </xdr:cNvPr>
          <xdr:cNvSpPr/>
        </xdr:nvSpPr>
        <xdr:spPr>
          <a:xfrm>
            <a:off x="6393682" y="2479015"/>
            <a:ext cx="1384613" cy="875957"/>
          </a:xfrm>
          <a:prstGeom prst="roundRect">
            <a:avLst/>
          </a:prstGeom>
          <a:grp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CA" sz="1100" b="1">
                <a:ln>
                  <a:noFill/>
                </a:ln>
                <a:solidFill>
                  <a:sysClr val="windowText" lastClr="000000"/>
                </a:solidFill>
              </a:rPr>
              <a:t>Skilled Nursing Facility (SNF)</a:t>
            </a:r>
          </a:p>
          <a:p>
            <a:pPr algn="ctr">
              <a:spcBef>
                <a:spcPts val="600"/>
              </a:spcBef>
              <a:spcAft>
                <a:spcPts val="0"/>
              </a:spcAft>
            </a:pPr>
            <a:r>
              <a:rPr lang="en-CA" sz="1100" b="1">
                <a:ln>
                  <a:noFill/>
                </a:ln>
                <a:solidFill>
                  <a:sysClr val="windowText" lastClr="000000"/>
                </a:solidFill>
              </a:rPr>
              <a:t>2</a:t>
            </a:r>
          </a:p>
          <a:p>
            <a:pPr algn="l"/>
            <a:endParaRPr lang="en-CA" sz="1100">
              <a:ln>
                <a:noFill/>
              </a:ln>
            </a:endParaRPr>
          </a:p>
        </xdr:txBody>
      </xdr:sp>
      <xdr:sp macro="" textlink="">
        <xdr:nvSpPr>
          <xdr:cNvPr id="6" name="Rectangle: Rounded Corners 4">
            <a:extLst>
              <a:ext uri="{FF2B5EF4-FFF2-40B4-BE49-F238E27FC236}">
                <a16:creationId xmlns:a16="http://schemas.microsoft.com/office/drawing/2014/main" id="{00000000-0008-0000-0000-000006000000}"/>
              </a:ext>
            </a:extLst>
          </xdr:cNvPr>
          <xdr:cNvSpPr/>
        </xdr:nvSpPr>
        <xdr:spPr>
          <a:xfrm>
            <a:off x="4051055" y="3884650"/>
            <a:ext cx="1422849" cy="617711"/>
          </a:xfrm>
          <a:prstGeom prst="roundRect">
            <a:avLst/>
          </a:prstGeom>
          <a:grp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CA" sz="1100" b="1">
                <a:ln>
                  <a:noFill/>
                </a:ln>
                <a:solidFill>
                  <a:sysClr val="windowText" lastClr="000000"/>
                </a:solidFill>
              </a:rPr>
              <a:t>Dead</a:t>
            </a:r>
          </a:p>
          <a:p>
            <a:pPr algn="ctr">
              <a:spcBef>
                <a:spcPts val="600"/>
              </a:spcBef>
            </a:pPr>
            <a:r>
              <a:rPr lang="en-CA" sz="1100" b="1">
                <a:ln>
                  <a:noFill/>
                </a:ln>
                <a:solidFill>
                  <a:sysClr val="windowText" lastClr="000000"/>
                </a:solidFill>
              </a:rPr>
              <a:t>3</a:t>
            </a:r>
          </a:p>
          <a:p>
            <a:pPr algn="l"/>
            <a:endParaRPr lang="en-CA" sz="1100">
              <a:ln>
                <a:noFill/>
              </a:ln>
            </a:endParaRPr>
          </a:p>
        </xdr:txBody>
      </xdr:sp>
      <xdr:cxnSp macro="">
        <xdr:nvCxnSpPr>
          <xdr:cNvPr id="7" name="Straight Arrow Connector 6">
            <a:extLst>
              <a:ext uri="{FF2B5EF4-FFF2-40B4-BE49-F238E27FC236}">
                <a16:creationId xmlns:a16="http://schemas.microsoft.com/office/drawing/2014/main" id="{00000000-0008-0000-0000-000007000000}"/>
              </a:ext>
            </a:extLst>
          </xdr:cNvPr>
          <xdr:cNvCxnSpPr>
            <a:stCxn id="3" idx="3"/>
            <a:endCxn id="4" idx="1"/>
          </xdr:cNvCxnSpPr>
        </xdr:nvCxnSpPr>
        <xdr:spPr>
          <a:xfrm>
            <a:off x="3341391" y="2908782"/>
            <a:ext cx="658771" cy="4380"/>
          </a:xfrm>
          <a:prstGeom prst="straightConnector1">
            <a:avLst/>
          </a:prstGeom>
          <a:grpFill/>
          <a:ln>
            <a:tailEnd type="triangle"/>
          </a:ln>
        </xdr:spPr>
        <xdr:style>
          <a:lnRef idx="1">
            <a:schemeClr val="dk1"/>
          </a:lnRef>
          <a:fillRef idx="0">
            <a:schemeClr val="dk1"/>
          </a:fillRef>
          <a:effectRef idx="0">
            <a:schemeClr val="dk1"/>
          </a:effectRef>
          <a:fontRef idx="minor">
            <a:schemeClr val="tx1"/>
          </a:fontRef>
        </xdr:style>
      </xdr:cxnSp>
      <xdr:cxnSp macro="">
        <xdr:nvCxnSpPr>
          <xdr:cNvPr id="8" name="Straight Arrow Connector 7">
            <a:extLst>
              <a:ext uri="{FF2B5EF4-FFF2-40B4-BE49-F238E27FC236}">
                <a16:creationId xmlns:a16="http://schemas.microsoft.com/office/drawing/2014/main" id="{00000000-0008-0000-0000-000008000000}"/>
              </a:ext>
            </a:extLst>
          </xdr:cNvPr>
          <xdr:cNvCxnSpPr>
            <a:stCxn id="4" idx="3"/>
            <a:endCxn id="5" idx="1"/>
          </xdr:cNvCxnSpPr>
        </xdr:nvCxnSpPr>
        <xdr:spPr>
          <a:xfrm>
            <a:off x="5520662" y="2913162"/>
            <a:ext cx="873020" cy="3832"/>
          </a:xfrm>
          <a:prstGeom prst="straightConnector1">
            <a:avLst/>
          </a:prstGeom>
          <a:grpFill/>
          <a:ln>
            <a:tailEnd type="triangle"/>
          </a:ln>
        </xdr:spPr>
        <xdr:style>
          <a:lnRef idx="1">
            <a:schemeClr val="dk1"/>
          </a:lnRef>
          <a:fillRef idx="0">
            <a:schemeClr val="dk1"/>
          </a:fillRef>
          <a:effectRef idx="0">
            <a:schemeClr val="dk1"/>
          </a:effectRef>
          <a:fontRef idx="minor">
            <a:schemeClr val="tx1"/>
          </a:fontRef>
        </xdr:style>
      </xdr:cxnSp>
      <xdr:cxnSp macro="">
        <xdr:nvCxnSpPr>
          <xdr:cNvPr id="9" name="Straight Arrow Connector 8">
            <a:extLst>
              <a:ext uri="{FF2B5EF4-FFF2-40B4-BE49-F238E27FC236}">
                <a16:creationId xmlns:a16="http://schemas.microsoft.com/office/drawing/2014/main" id="{00000000-0008-0000-0000-000009000000}"/>
              </a:ext>
            </a:extLst>
          </xdr:cNvPr>
          <xdr:cNvCxnSpPr>
            <a:stCxn id="3" idx="2"/>
            <a:endCxn id="6" idx="1"/>
          </xdr:cNvCxnSpPr>
        </xdr:nvCxnSpPr>
        <xdr:spPr>
          <a:xfrm>
            <a:off x="2543397" y="3321016"/>
            <a:ext cx="1507658" cy="872490"/>
          </a:xfrm>
          <a:prstGeom prst="straightConnector1">
            <a:avLst/>
          </a:prstGeom>
          <a:grpFill/>
          <a:ln>
            <a:tailEnd type="triangle"/>
          </a:ln>
        </xdr:spPr>
        <xdr:style>
          <a:lnRef idx="1">
            <a:schemeClr val="dk1"/>
          </a:lnRef>
          <a:fillRef idx="0">
            <a:schemeClr val="dk1"/>
          </a:fillRef>
          <a:effectRef idx="0">
            <a:schemeClr val="dk1"/>
          </a:effectRef>
          <a:fontRef idx="minor">
            <a:schemeClr val="tx1"/>
          </a:fontRef>
        </xdr:style>
      </xdr:cxnSp>
      <xdr:cxnSp macro="">
        <xdr:nvCxnSpPr>
          <xdr:cNvPr id="10" name="Straight Arrow Connector 9">
            <a:extLst>
              <a:ext uri="{FF2B5EF4-FFF2-40B4-BE49-F238E27FC236}">
                <a16:creationId xmlns:a16="http://schemas.microsoft.com/office/drawing/2014/main" id="{00000000-0008-0000-0000-00000A000000}"/>
              </a:ext>
            </a:extLst>
          </xdr:cNvPr>
          <xdr:cNvCxnSpPr>
            <a:stCxn id="5" idx="2"/>
            <a:endCxn id="6" idx="3"/>
          </xdr:cNvCxnSpPr>
        </xdr:nvCxnSpPr>
        <xdr:spPr>
          <a:xfrm flipH="1">
            <a:off x="5473904" y="3354972"/>
            <a:ext cx="1612085" cy="838534"/>
          </a:xfrm>
          <a:prstGeom prst="straightConnector1">
            <a:avLst/>
          </a:prstGeom>
          <a:grpFill/>
          <a:ln>
            <a:tailEnd type="triangle"/>
          </a:ln>
        </xdr:spPr>
        <xdr:style>
          <a:lnRef idx="1">
            <a:schemeClr val="dk1"/>
          </a:lnRef>
          <a:fillRef idx="0">
            <a:schemeClr val="dk1"/>
          </a:fillRef>
          <a:effectRef idx="0">
            <a:schemeClr val="dk1"/>
          </a:effectRef>
          <a:fontRef idx="minor">
            <a:schemeClr val="tx1"/>
          </a:fontRef>
        </xdr:style>
      </xdr:cxnSp>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a:off x="4760412" y="3337981"/>
            <a:ext cx="2068" cy="553461"/>
          </a:xfrm>
          <a:prstGeom prst="straightConnector1">
            <a:avLst/>
          </a:prstGeom>
          <a:grpFill/>
          <a:ln>
            <a:tailEnd type="triangle"/>
          </a:ln>
        </xdr:spPr>
        <xdr:style>
          <a:lnRef idx="1">
            <a:schemeClr val="dk1"/>
          </a:lnRef>
          <a:fillRef idx="0">
            <a:schemeClr val="dk1"/>
          </a:fillRef>
          <a:effectRef idx="0">
            <a:schemeClr val="dk1"/>
          </a:effectRef>
          <a:fontRef idx="minor">
            <a:schemeClr val="tx1"/>
          </a:fontRef>
        </xdr:style>
      </xdr:cxnSp>
    </xdr:grpSp>
    <xdr:clientData/>
  </xdr:twoCellAnchor>
  <xdr:oneCellAnchor>
    <xdr:from>
      <xdr:col>18</xdr:col>
      <xdr:colOff>165100</xdr:colOff>
      <xdr:row>28</xdr:row>
      <xdr:rowOff>50801</xdr:rowOff>
    </xdr:from>
    <xdr:ext cx="533400" cy="215899"/>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6929100" y="5537201"/>
              <a:ext cx="533400" cy="215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200" b="1" i="1">
                            <a:latin typeface="Cambria Math" panose="02040503050406030204" pitchFamily="18" charset="0"/>
                          </a:rPr>
                        </m:ctrlPr>
                      </m:sSubSupPr>
                      <m:e>
                        <m:r>
                          <a:rPr lang="en-US" sz="1200" b="1" i="1">
                            <a:latin typeface="Cambria Math" panose="02040503050406030204" pitchFamily="18" charset="0"/>
                          </a:rPr>
                          <m:t>𝝁</m:t>
                        </m:r>
                      </m:e>
                      <m:sub>
                        <m:eqArr>
                          <m:eqArrPr>
                            <m:ctrlPr>
                              <a:rPr lang="en-CA" sz="1200" b="1" i="1">
                                <a:latin typeface="Cambria Math" panose="02040503050406030204" pitchFamily="18" charset="0"/>
                              </a:rPr>
                            </m:ctrlPr>
                          </m:eqArrPr>
                          <m:e>
                            <m:r>
                              <a:rPr lang="en-CA" sz="1200" b="1" i="1">
                                <a:latin typeface="Cambria Math" panose="02040503050406030204" pitchFamily="18" charset="0"/>
                              </a:rPr>
                              <m:t>𝟖𝟎</m:t>
                            </m:r>
                            <m:r>
                              <a:rPr lang="en-CA" sz="1200" b="1" i="1">
                                <a:latin typeface="Cambria Math" panose="02040503050406030204" pitchFamily="18" charset="0"/>
                              </a:rPr>
                              <m:t>+</m:t>
                            </m:r>
                            <m:r>
                              <a:rPr lang="en-CA" sz="1200" b="1" i="1">
                                <a:latin typeface="Cambria Math" panose="02040503050406030204" pitchFamily="18" charset="0"/>
                              </a:rPr>
                              <m:t>𝒕</m:t>
                            </m:r>
                          </m:e>
                          <m:e/>
                        </m:eqArr>
                      </m:sub>
                      <m:sup>
                        <m:r>
                          <a:rPr lang="en-US" sz="1200" b="1" i="1">
                            <a:latin typeface="Cambria Math" panose="02040503050406030204" pitchFamily="18" charset="0"/>
                          </a:rPr>
                          <m:t>𝟎𝟏</m:t>
                        </m:r>
                      </m:sup>
                    </m:sSubSup>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2" name="TextBox 11">
              <a:extLst>
                <a:ext uri="{FF2B5EF4-FFF2-40B4-BE49-F238E27FC236}">
                  <a16:creationId xmlns:a16="http://schemas.microsoft.com/office/drawing/2014/main" id="{1ECBB5AE-00BB-9541-A986-FB5B408CC59A}"/>
                </a:ext>
              </a:extLst>
            </xdr:cNvPr>
            <xdr:cNvSpPr txBox="1"/>
          </xdr:nvSpPr>
          <xdr:spPr>
            <a:xfrm>
              <a:off x="16929100" y="5537201"/>
              <a:ext cx="533400" cy="215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𝝁_</a:t>
              </a:r>
              <a:r>
                <a:rPr lang="en-CA" sz="1200" b="1" i="0">
                  <a:latin typeface="Cambria Math" panose="02040503050406030204" pitchFamily="18" charset="0"/>
                </a:rPr>
                <a:t>█(𝟖𝟎+𝒕@)^</a:t>
              </a:r>
              <a:r>
                <a:rPr lang="en-US" sz="1200" b="1" i="0">
                  <a:latin typeface="Cambria Math" panose="02040503050406030204" pitchFamily="18" charset="0"/>
                </a:rPr>
                <a:t>𝟎𝟏</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19</xdr:col>
      <xdr:colOff>177800</xdr:colOff>
      <xdr:row>28</xdr:row>
      <xdr:rowOff>38101</xdr:rowOff>
    </xdr:from>
    <xdr:ext cx="533400" cy="22860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7780000" y="5524501"/>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200" b="1" i="1">
                            <a:latin typeface="Cambria Math" panose="02040503050406030204" pitchFamily="18" charset="0"/>
                          </a:rPr>
                        </m:ctrlPr>
                      </m:sSubSupPr>
                      <m:e>
                        <m:r>
                          <a:rPr lang="en-US" sz="1200" b="1" i="1">
                            <a:latin typeface="Cambria Math" panose="02040503050406030204" pitchFamily="18" charset="0"/>
                          </a:rPr>
                          <m:t>𝝁</m:t>
                        </m:r>
                      </m:e>
                      <m:sub>
                        <m:r>
                          <a:rPr lang="en-CA" sz="1200" b="1" i="1">
                            <a:latin typeface="Cambria Math" panose="02040503050406030204" pitchFamily="18" charset="0"/>
                          </a:rPr>
                          <m:t>𝟖𝟎</m:t>
                        </m:r>
                        <m:r>
                          <a:rPr lang="en-CA" sz="1200" b="1" i="1">
                            <a:latin typeface="Cambria Math" panose="02040503050406030204" pitchFamily="18" charset="0"/>
                          </a:rPr>
                          <m:t>+</m:t>
                        </m:r>
                        <m:r>
                          <a:rPr lang="en-CA" sz="1200" b="1" i="1">
                            <a:latin typeface="Cambria Math" panose="02040503050406030204" pitchFamily="18" charset="0"/>
                          </a:rPr>
                          <m:t>𝒕</m:t>
                        </m:r>
                      </m:sub>
                      <m:sup>
                        <m:r>
                          <a:rPr lang="en-US" sz="1200" b="1" i="1">
                            <a:latin typeface="Cambria Math" panose="02040503050406030204" pitchFamily="18" charset="0"/>
                          </a:rPr>
                          <m:t>𝟎𝟑</m:t>
                        </m:r>
                      </m:sup>
                    </m:sSubSup>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3" name="TextBox 12">
              <a:extLst>
                <a:ext uri="{FF2B5EF4-FFF2-40B4-BE49-F238E27FC236}">
                  <a16:creationId xmlns:a16="http://schemas.microsoft.com/office/drawing/2014/main" id="{DBCD1254-848A-9640-B3D0-F79DAA5CEE65}"/>
                </a:ext>
              </a:extLst>
            </xdr:cNvPr>
            <xdr:cNvSpPr txBox="1"/>
          </xdr:nvSpPr>
          <xdr:spPr>
            <a:xfrm>
              <a:off x="17780000" y="5524501"/>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𝝁_(</a:t>
              </a:r>
              <a:r>
                <a:rPr lang="en-CA" sz="1200" b="1" i="0">
                  <a:latin typeface="Cambria Math" panose="02040503050406030204" pitchFamily="18" charset="0"/>
                </a:rPr>
                <a:t>𝟖𝟎+𝒕</a:t>
              </a:r>
              <a:r>
                <a:rPr lang="en-US" sz="1200" b="1" i="0">
                  <a:latin typeface="Cambria Math" panose="02040503050406030204" pitchFamily="18" charset="0"/>
                </a:rPr>
                <a:t>)</a:t>
              </a:r>
              <a:r>
                <a:rPr lang="en-CA" sz="1200" b="1" i="0">
                  <a:latin typeface="Cambria Math" panose="02040503050406030204" pitchFamily="18" charset="0"/>
                </a:rPr>
                <a:t>^</a:t>
              </a:r>
              <a:r>
                <a:rPr lang="en-US" sz="1200" b="1" i="0">
                  <a:latin typeface="Cambria Math" panose="02040503050406030204" pitchFamily="18" charset="0"/>
                </a:rPr>
                <a:t>𝟎𝟑</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20</xdr:col>
      <xdr:colOff>63500</xdr:colOff>
      <xdr:row>28</xdr:row>
      <xdr:rowOff>50801</xdr:rowOff>
    </xdr:from>
    <xdr:ext cx="723900" cy="228599"/>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8503900" y="5537201"/>
              <a:ext cx="723900" cy="228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200" b="1" i="1">
                            <a:latin typeface="Cambria Math" panose="02040503050406030204" pitchFamily="18" charset="0"/>
                          </a:rPr>
                        </m:ctrlPr>
                      </m:sSubSupPr>
                      <m:e>
                        <m:r>
                          <a:rPr lang="en-US" sz="1200" b="1" i="1">
                            <a:latin typeface="Cambria Math" panose="02040503050406030204" pitchFamily="18" charset="0"/>
                          </a:rPr>
                          <m:t>𝝁</m:t>
                        </m:r>
                      </m:e>
                      <m:sub>
                        <m:r>
                          <a:rPr lang="en-CA" sz="1200" b="1" i="1">
                            <a:latin typeface="Cambria Math" panose="02040503050406030204" pitchFamily="18" charset="0"/>
                          </a:rPr>
                          <m:t>𝟖𝟎</m:t>
                        </m:r>
                        <m:r>
                          <a:rPr lang="en-CA" sz="1200" b="1" i="1">
                            <a:latin typeface="Cambria Math" panose="02040503050406030204" pitchFamily="18" charset="0"/>
                          </a:rPr>
                          <m:t>+</m:t>
                        </m:r>
                        <m:r>
                          <a:rPr lang="en-CA" sz="1200" b="1" i="1">
                            <a:latin typeface="Cambria Math" panose="02040503050406030204" pitchFamily="18" charset="0"/>
                          </a:rPr>
                          <m:t>𝒕</m:t>
                        </m:r>
                      </m:sub>
                      <m:sup>
                        <m:r>
                          <a:rPr lang="en-US" sz="1200" b="1" i="1">
                            <a:latin typeface="Cambria Math" panose="02040503050406030204" pitchFamily="18" charset="0"/>
                          </a:rPr>
                          <m:t>𝟏𝟐</m:t>
                        </m:r>
                      </m:sup>
                    </m:sSubSup>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4" name="TextBox 13">
              <a:extLst>
                <a:ext uri="{FF2B5EF4-FFF2-40B4-BE49-F238E27FC236}">
                  <a16:creationId xmlns:a16="http://schemas.microsoft.com/office/drawing/2014/main" id="{C21752C2-5318-F145-AED5-F912AEBD1DAB}"/>
                </a:ext>
              </a:extLst>
            </xdr:cNvPr>
            <xdr:cNvSpPr txBox="1"/>
          </xdr:nvSpPr>
          <xdr:spPr>
            <a:xfrm>
              <a:off x="18503900" y="5537201"/>
              <a:ext cx="723900" cy="228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𝝁_(</a:t>
              </a:r>
              <a:r>
                <a:rPr lang="en-CA" sz="1200" b="1" i="0">
                  <a:latin typeface="Cambria Math" panose="02040503050406030204" pitchFamily="18" charset="0"/>
                </a:rPr>
                <a:t>𝟖𝟎+𝒕</a:t>
              </a:r>
              <a:r>
                <a:rPr lang="en-US" sz="1200" b="1" i="0">
                  <a:latin typeface="Cambria Math" panose="02040503050406030204" pitchFamily="18" charset="0"/>
                </a:rPr>
                <a:t>)</a:t>
              </a:r>
              <a:r>
                <a:rPr lang="en-CA" sz="1200" b="1" i="0">
                  <a:latin typeface="Cambria Math" panose="02040503050406030204" pitchFamily="18" charset="0"/>
                </a:rPr>
                <a:t>^</a:t>
              </a:r>
              <a:r>
                <a:rPr lang="en-US" sz="1200" b="1" i="0">
                  <a:latin typeface="Cambria Math" panose="02040503050406030204" pitchFamily="18" charset="0"/>
                </a:rPr>
                <a:t>𝟏𝟐</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21</xdr:col>
      <xdr:colOff>101600</xdr:colOff>
      <xdr:row>28</xdr:row>
      <xdr:rowOff>38101</xdr:rowOff>
    </xdr:from>
    <xdr:ext cx="557823" cy="254000"/>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19380200" y="5524501"/>
              <a:ext cx="557823"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200" b="1" i="1">
                            <a:latin typeface="Cambria Math" panose="02040503050406030204" pitchFamily="18" charset="0"/>
                          </a:rPr>
                        </m:ctrlPr>
                      </m:sSubSupPr>
                      <m:e>
                        <m:r>
                          <a:rPr lang="en-US" sz="1200" b="1" i="1">
                            <a:latin typeface="Cambria Math" panose="02040503050406030204" pitchFamily="18" charset="0"/>
                          </a:rPr>
                          <m:t>𝝁</m:t>
                        </m:r>
                      </m:e>
                      <m:sub>
                        <m:r>
                          <a:rPr lang="en-CA" sz="1200" b="1" i="1">
                            <a:latin typeface="Cambria Math" panose="02040503050406030204" pitchFamily="18" charset="0"/>
                          </a:rPr>
                          <m:t>𝟖𝟎</m:t>
                        </m:r>
                        <m:r>
                          <a:rPr lang="en-CA" sz="1200" b="1" i="1">
                            <a:latin typeface="Cambria Math" panose="02040503050406030204" pitchFamily="18" charset="0"/>
                          </a:rPr>
                          <m:t>+</m:t>
                        </m:r>
                        <m:r>
                          <a:rPr lang="en-CA" sz="1200" b="1" i="1">
                            <a:latin typeface="Cambria Math" panose="02040503050406030204" pitchFamily="18" charset="0"/>
                          </a:rPr>
                          <m:t>𝒕</m:t>
                        </m:r>
                      </m:sub>
                      <m:sup>
                        <m:r>
                          <a:rPr lang="en-US" sz="1200" b="1" i="1">
                            <a:latin typeface="Cambria Math" panose="02040503050406030204" pitchFamily="18" charset="0"/>
                          </a:rPr>
                          <m:t>𝟏𝟑</m:t>
                        </m:r>
                      </m:sup>
                    </m:sSubSup>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5" name="TextBox 14">
              <a:extLst>
                <a:ext uri="{FF2B5EF4-FFF2-40B4-BE49-F238E27FC236}">
                  <a16:creationId xmlns:a16="http://schemas.microsoft.com/office/drawing/2014/main" id="{7B9C8120-240C-AF4F-89A2-4B45421C968B}"/>
                </a:ext>
              </a:extLst>
            </xdr:cNvPr>
            <xdr:cNvSpPr txBox="1"/>
          </xdr:nvSpPr>
          <xdr:spPr>
            <a:xfrm>
              <a:off x="19380200" y="5524501"/>
              <a:ext cx="557823"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𝝁_(</a:t>
              </a:r>
              <a:r>
                <a:rPr lang="en-CA" sz="1200" b="1" i="0">
                  <a:latin typeface="Cambria Math" panose="02040503050406030204" pitchFamily="18" charset="0"/>
                </a:rPr>
                <a:t>𝟖𝟎+𝒕</a:t>
              </a:r>
              <a:r>
                <a:rPr lang="en-US" sz="1200" b="1" i="0">
                  <a:latin typeface="Cambria Math" panose="02040503050406030204" pitchFamily="18" charset="0"/>
                </a:rPr>
                <a:t>)</a:t>
              </a:r>
              <a:r>
                <a:rPr lang="en-CA" sz="1200" b="1" i="0">
                  <a:latin typeface="Cambria Math" panose="02040503050406030204" pitchFamily="18" charset="0"/>
                </a:rPr>
                <a:t>^</a:t>
              </a:r>
              <a:r>
                <a:rPr lang="en-US" sz="1200" b="1" i="0">
                  <a:latin typeface="Cambria Math" panose="02040503050406030204" pitchFamily="18" charset="0"/>
                </a:rPr>
                <a:t>𝟏𝟑</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22</xdr:col>
      <xdr:colOff>76200</xdr:colOff>
      <xdr:row>28</xdr:row>
      <xdr:rowOff>38101</xdr:rowOff>
    </xdr:from>
    <xdr:ext cx="647700" cy="254000"/>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20193000" y="5524501"/>
              <a:ext cx="64770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200" b="1" i="1">
                            <a:latin typeface="Cambria Math" panose="02040503050406030204" pitchFamily="18" charset="0"/>
                          </a:rPr>
                        </m:ctrlPr>
                      </m:sSubSupPr>
                      <m:e>
                        <m:r>
                          <a:rPr lang="en-US" sz="1200" b="1" i="1">
                            <a:latin typeface="Cambria Math" panose="02040503050406030204" pitchFamily="18" charset="0"/>
                          </a:rPr>
                          <m:t>𝝁</m:t>
                        </m:r>
                      </m:e>
                      <m:sub>
                        <m:r>
                          <a:rPr lang="en-CA" sz="1200" b="1" i="1">
                            <a:latin typeface="Cambria Math" panose="02040503050406030204" pitchFamily="18" charset="0"/>
                          </a:rPr>
                          <m:t>𝟖𝟎</m:t>
                        </m:r>
                        <m:r>
                          <a:rPr lang="en-CA" sz="1200" b="1" i="1">
                            <a:latin typeface="Cambria Math" panose="02040503050406030204" pitchFamily="18" charset="0"/>
                          </a:rPr>
                          <m:t>+</m:t>
                        </m:r>
                        <m:r>
                          <a:rPr lang="en-CA" sz="1200" b="1" i="1">
                            <a:latin typeface="Cambria Math" panose="02040503050406030204" pitchFamily="18" charset="0"/>
                          </a:rPr>
                          <m:t>𝒕</m:t>
                        </m:r>
                      </m:sub>
                      <m:sup>
                        <m:r>
                          <a:rPr lang="en-US" sz="1200" b="1" i="1">
                            <a:latin typeface="Cambria Math" panose="02040503050406030204" pitchFamily="18" charset="0"/>
                          </a:rPr>
                          <m:t>𝟐𝟑</m:t>
                        </m:r>
                      </m:sup>
                    </m:sSubSup>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6" name="TextBox 15">
              <a:extLst>
                <a:ext uri="{FF2B5EF4-FFF2-40B4-BE49-F238E27FC236}">
                  <a16:creationId xmlns:a16="http://schemas.microsoft.com/office/drawing/2014/main" id="{7D8402BB-B10E-0341-83CC-F78A90449291}"/>
                </a:ext>
              </a:extLst>
            </xdr:cNvPr>
            <xdr:cNvSpPr txBox="1"/>
          </xdr:nvSpPr>
          <xdr:spPr>
            <a:xfrm>
              <a:off x="20193000" y="5524501"/>
              <a:ext cx="64770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𝝁_(</a:t>
              </a:r>
              <a:r>
                <a:rPr lang="en-CA" sz="1200" b="1" i="0">
                  <a:latin typeface="Cambria Math" panose="02040503050406030204" pitchFamily="18" charset="0"/>
                </a:rPr>
                <a:t>𝟖𝟎+𝒕</a:t>
              </a:r>
              <a:r>
                <a:rPr lang="en-US" sz="1200" b="1" i="0">
                  <a:latin typeface="Cambria Math" panose="02040503050406030204" pitchFamily="18" charset="0"/>
                </a:rPr>
                <a:t>)</a:t>
              </a:r>
              <a:r>
                <a:rPr lang="en-CA" sz="1200" b="1" i="0">
                  <a:latin typeface="Cambria Math" panose="02040503050406030204" pitchFamily="18" charset="0"/>
                </a:rPr>
                <a:t>^</a:t>
              </a:r>
              <a:r>
                <a:rPr lang="en-US" sz="1200" b="1" i="0">
                  <a:latin typeface="Cambria Math" panose="02040503050406030204" pitchFamily="18" charset="0"/>
                </a:rPr>
                <a:t>𝟐𝟑</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23</xdr:col>
      <xdr:colOff>127000</xdr:colOff>
      <xdr:row>28</xdr:row>
      <xdr:rowOff>12700</xdr:rowOff>
    </xdr:from>
    <xdr:ext cx="656908" cy="235257"/>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21082000" y="54991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𝟖𝟎</m:t>
                        </m:r>
                      </m:sub>
                      <m:sup>
                        <m:r>
                          <a:rPr lang="en-US" sz="1400" b="1" i="1">
                            <a:latin typeface="Cambria Math" panose="02040503050406030204" pitchFamily="18" charset="0"/>
                          </a:rPr>
                          <m:t>𝟎𝟎</m:t>
                        </m:r>
                      </m:sup>
                    </m:sSubSup>
                  </m:oMath>
                </m:oMathPara>
              </a14:m>
              <a:endParaRPr lang="en-US" sz="1400" b="1"/>
            </a:p>
          </xdr:txBody>
        </xdr:sp>
      </mc:Choice>
      <mc:Fallback xmlns="">
        <xdr:sp macro="" textlink="">
          <xdr:nvSpPr>
            <xdr:cNvPr id="17" name="TextBox 16">
              <a:extLst>
                <a:ext uri="{FF2B5EF4-FFF2-40B4-BE49-F238E27FC236}">
                  <a16:creationId xmlns:a16="http://schemas.microsoft.com/office/drawing/2014/main" id="{DFFFC0C0-9468-0F40-885C-D501ACFB9EAC}"/>
                </a:ext>
              </a:extLst>
            </xdr:cNvPr>
            <xdr:cNvSpPr txBox="1"/>
          </xdr:nvSpPr>
          <xdr:spPr>
            <a:xfrm>
              <a:off x="21082000" y="54991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)𝒑〗_𝟖𝟎^𝟎𝟎</a:t>
              </a:r>
              <a:endParaRPr lang="en-US" sz="1400" b="1"/>
            </a:p>
          </xdr:txBody>
        </xdr:sp>
      </mc:Fallback>
    </mc:AlternateContent>
    <xdr:clientData/>
  </xdr:oneCellAnchor>
  <xdr:oneCellAnchor>
    <xdr:from>
      <xdr:col>24</xdr:col>
      <xdr:colOff>101600</xdr:colOff>
      <xdr:row>28</xdr:row>
      <xdr:rowOff>12700</xdr:rowOff>
    </xdr:from>
    <xdr:ext cx="656908" cy="235257"/>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19525129" y="7429927"/>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𝟖𝟎</m:t>
                        </m:r>
                      </m:sub>
                      <m:sup>
                        <m:r>
                          <a:rPr lang="en-US" sz="1400" b="1" i="1">
                            <a:latin typeface="Cambria Math" panose="02040503050406030204" pitchFamily="18" charset="0"/>
                          </a:rPr>
                          <m:t>𝟎𝟏</m:t>
                        </m:r>
                      </m:sup>
                    </m:sSubSup>
                  </m:oMath>
                </m:oMathPara>
              </a14:m>
              <a:endParaRPr lang="en-US" sz="1400" b="1"/>
            </a:p>
          </xdr:txBody>
        </xdr:sp>
      </mc:Choice>
      <mc:Fallback xmlns="">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19525129" y="7429927"/>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)𝒑〗_𝟖𝟎^𝟎𝟏</a:t>
              </a:r>
              <a:endParaRPr lang="en-US" sz="1400" b="1"/>
            </a:p>
          </xdr:txBody>
        </xdr:sp>
      </mc:Fallback>
    </mc:AlternateContent>
    <xdr:clientData/>
  </xdr:oneCellAnchor>
  <xdr:oneCellAnchor>
    <xdr:from>
      <xdr:col>25</xdr:col>
      <xdr:colOff>88900</xdr:colOff>
      <xdr:row>28</xdr:row>
      <xdr:rowOff>12700</xdr:rowOff>
    </xdr:from>
    <xdr:ext cx="656908" cy="235257"/>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22720300" y="54991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𝟖𝟎</m:t>
                        </m:r>
                      </m:sub>
                      <m:sup>
                        <m:r>
                          <a:rPr lang="en-US" sz="1400" b="1" i="1">
                            <a:latin typeface="Cambria Math" panose="02040503050406030204" pitchFamily="18" charset="0"/>
                          </a:rPr>
                          <m:t>𝟎𝟐</m:t>
                        </m:r>
                      </m:sup>
                    </m:sSubSup>
                  </m:oMath>
                </m:oMathPara>
              </a14:m>
              <a:endParaRPr lang="en-US" sz="1400" b="1"/>
            </a:p>
          </xdr:txBody>
        </xdr:sp>
      </mc:Choice>
      <mc:Fallback xmlns="">
        <xdr:sp macro="" textlink="">
          <xdr:nvSpPr>
            <xdr:cNvPr id="19" name="TextBox 18">
              <a:extLst>
                <a:ext uri="{FF2B5EF4-FFF2-40B4-BE49-F238E27FC236}">
                  <a16:creationId xmlns:a16="http://schemas.microsoft.com/office/drawing/2014/main" id="{7ACDC502-F947-B74E-A848-EC58EA4327A3}"/>
                </a:ext>
              </a:extLst>
            </xdr:cNvPr>
            <xdr:cNvSpPr txBox="1"/>
          </xdr:nvSpPr>
          <xdr:spPr>
            <a:xfrm>
              <a:off x="22720300" y="54991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)𝒑〗_𝟖𝟎^𝟎𝟐</a:t>
              </a:r>
              <a:endParaRPr lang="en-US" sz="1400" b="1"/>
            </a:p>
          </xdr:txBody>
        </xdr:sp>
      </mc:Fallback>
    </mc:AlternateContent>
    <xdr:clientData/>
  </xdr:oneCellAnchor>
  <xdr:oneCellAnchor>
    <xdr:from>
      <xdr:col>26</xdr:col>
      <xdr:colOff>38100</xdr:colOff>
      <xdr:row>28</xdr:row>
      <xdr:rowOff>0</xdr:rowOff>
    </xdr:from>
    <xdr:ext cx="656908" cy="235257"/>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23507700" y="54864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𝟖𝟎</m:t>
                        </m:r>
                      </m:sub>
                      <m:sup>
                        <m:r>
                          <a:rPr lang="en-US" sz="1400" b="1" i="1">
                            <a:latin typeface="Cambria Math" panose="02040503050406030204" pitchFamily="18" charset="0"/>
                          </a:rPr>
                          <m:t>𝟎𝟑</m:t>
                        </m:r>
                      </m:sup>
                    </m:sSubSup>
                  </m:oMath>
                </m:oMathPara>
              </a14:m>
              <a:endParaRPr lang="en-US" sz="1400" b="1"/>
            </a:p>
          </xdr:txBody>
        </xdr:sp>
      </mc:Choice>
      <mc:Fallback xmlns="">
        <xdr:sp macro="" textlink="">
          <xdr:nvSpPr>
            <xdr:cNvPr id="20" name="TextBox 19">
              <a:extLst>
                <a:ext uri="{FF2B5EF4-FFF2-40B4-BE49-F238E27FC236}">
                  <a16:creationId xmlns:a16="http://schemas.microsoft.com/office/drawing/2014/main" id="{B19DABE5-56C5-B847-AB87-CEA30F854B37}"/>
                </a:ext>
              </a:extLst>
            </xdr:cNvPr>
            <xdr:cNvSpPr txBox="1"/>
          </xdr:nvSpPr>
          <xdr:spPr>
            <a:xfrm>
              <a:off x="23507700" y="54864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)𝒑〗_𝟖𝟎^𝟎𝟑</a:t>
              </a:r>
              <a:endParaRPr lang="en-US" sz="1400" b="1"/>
            </a:p>
          </xdr:txBody>
        </xdr:sp>
      </mc:Fallback>
    </mc:AlternateContent>
    <xdr:clientData/>
  </xdr:oneCellAnchor>
  <mc:AlternateContent xmlns:mc="http://schemas.openxmlformats.org/markup-compatibility/2006">
    <mc:Choice xmlns:a14="http://schemas.microsoft.com/office/drawing/2010/main" Requires="a14">
      <xdr:twoCellAnchor editAs="oneCell">
        <xdr:from>
          <xdr:col>2</xdr:col>
          <xdr:colOff>190500</xdr:colOff>
          <xdr:row>42</xdr:row>
          <xdr:rowOff>38100</xdr:rowOff>
        </xdr:from>
        <xdr:to>
          <xdr:col>2</xdr:col>
          <xdr:colOff>619125</xdr:colOff>
          <xdr:row>42</xdr:row>
          <xdr:rowOff>342900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38100</xdr:rowOff>
        </xdr:from>
        <xdr:to>
          <xdr:col>2</xdr:col>
          <xdr:colOff>609600</xdr:colOff>
          <xdr:row>44</xdr:row>
          <xdr:rowOff>381000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47625</xdr:rowOff>
        </xdr:from>
        <xdr:to>
          <xdr:col>2</xdr:col>
          <xdr:colOff>619125</xdr:colOff>
          <xdr:row>46</xdr:row>
          <xdr:rowOff>342900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66675</xdr:rowOff>
        </xdr:from>
        <xdr:to>
          <xdr:col>5</xdr:col>
          <xdr:colOff>695325</xdr:colOff>
          <xdr:row>22</xdr:row>
          <xdr:rowOff>228600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EAEAEA"/>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A149F-16DC-6044-82F2-0C88AA1B2CCA}">
  <dimension ref="A1:AD198"/>
  <sheetViews>
    <sheetView tabSelected="1" zoomScaleNormal="90" workbookViewId="0">
      <selection activeCell="AD33" sqref="AD33"/>
    </sheetView>
  </sheetViews>
  <sheetFormatPr defaultColWidth="11" defaultRowHeight="18.75" x14ac:dyDescent="0.3"/>
  <cols>
    <col min="1" max="1" width="14.625" style="1" customWidth="1"/>
    <col min="2" max="2" width="11.5" customWidth="1"/>
    <col min="3" max="3" width="12" customWidth="1"/>
    <col min="4" max="7" width="10.5" customWidth="1"/>
    <col min="8" max="8" width="10.625" customWidth="1"/>
    <col min="9" max="11" width="10.5" customWidth="1"/>
    <col min="12" max="12" width="10" customWidth="1"/>
    <col min="13" max="17" width="5.375" customWidth="1"/>
    <col min="30" max="30" width="11" customWidth="1"/>
    <col min="32" max="32" width="11" customWidth="1"/>
  </cols>
  <sheetData>
    <row r="1" spans="1:11" ht="26.25" x14ac:dyDescent="0.4">
      <c r="A1" s="35" t="s">
        <v>32</v>
      </c>
      <c r="B1" s="36"/>
      <c r="C1" s="36"/>
      <c r="D1" s="36"/>
      <c r="E1" s="36"/>
      <c r="F1" s="36"/>
      <c r="G1" s="36"/>
      <c r="H1" s="77"/>
      <c r="I1" s="78"/>
      <c r="J1" s="79"/>
      <c r="K1" s="79"/>
    </row>
    <row r="2" spans="1:11" ht="26.25" x14ac:dyDescent="0.4">
      <c r="A2" s="37" t="s">
        <v>31</v>
      </c>
      <c r="B2" s="36"/>
      <c r="C2" s="36"/>
      <c r="D2" s="36"/>
      <c r="E2" s="36"/>
      <c r="F2" s="36"/>
      <c r="G2" s="36"/>
      <c r="H2" s="77"/>
      <c r="I2" s="78"/>
      <c r="J2" s="80"/>
      <c r="K2" s="80"/>
    </row>
    <row r="3" spans="1:11" ht="26.25" x14ac:dyDescent="0.4">
      <c r="A3" s="37" t="s">
        <v>30</v>
      </c>
      <c r="B3" s="36"/>
      <c r="C3" s="36"/>
      <c r="D3" s="36"/>
      <c r="E3" s="36"/>
      <c r="F3" s="36"/>
      <c r="G3" s="36"/>
      <c r="H3" s="77"/>
      <c r="I3" s="78"/>
      <c r="J3" s="81"/>
      <c r="K3" s="80"/>
    </row>
    <row r="4" spans="1:11" ht="26.25" x14ac:dyDescent="0.4">
      <c r="A4" s="37" t="s">
        <v>29</v>
      </c>
      <c r="B4" s="36"/>
      <c r="C4" s="36"/>
      <c r="D4" s="36"/>
      <c r="E4" s="36"/>
      <c r="F4" s="36"/>
      <c r="G4" s="36"/>
      <c r="H4" s="77"/>
      <c r="I4" s="78"/>
      <c r="J4" s="79"/>
      <c r="K4" s="79"/>
    </row>
    <row r="5" spans="1:11" ht="26.25" x14ac:dyDescent="0.4">
      <c r="A5" s="37" t="s">
        <v>35</v>
      </c>
      <c r="B5" s="37"/>
      <c r="C5" s="37"/>
      <c r="D5" s="37"/>
      <c r="E5" s="38"/>
      <c r="F5" s="36"/>
      <c r="G5" s="36"/>
      <c r="H5" s="77"/>
      <c r="I5" s="78"/>
      <c r="J5" s="82"/>
      <c r="K5" s="82"/>
    </row>
    <row r="6" spans="1:11" ht="25.5" customHeight="1" x14ac:dyDescent="0.4">
      <c r="A6" s="35" t="s">
        <v>36</v>
      </c>
      <c r="B6" s="36"/>
      <c r="C6" s="36"/>
      <c r="D6" s="36"/>
      <c r="E6" s="36"/>
      <c r="F6" s="36"/>
      <c r="G6" s="36"/>
      <c r="H6" s="77"/>
      <c r="I6" s="78"/>
      <c r="J6" s="83"/>
      <c r="K6" s="82"/>
    </row>
    <row r="7" spans="1:11" ht="18.95" customHeight="1" x14ac:dyDescent="0.3">
      <c r="A7" s="39" t="s">
        <v>28</v>
      </c>
      <c r="B7" s="39"/>
      <c r="C7" s="39"/>
      <c r="D7" s="39"/>
      <c r="E7" s="39"/>
      <c r="F7" s="39"/>
      <c r="G7" s="39"/>
      <c r="H7" s="39"/>
      <c r="I7" s="39"/>
    </row>
    <row r="8" spans="1:11" ht="15.75" customHeight="1" x14ac:dyDescent="0.3">
      <c r="A8" s="39"/>
      <c r="B8" s="39"/>
      <c r="C8" s="39"/>
      <c r="D8" s="39"/>
      <c r="E8" s="39"/>
      <c r="F8" s="39"/>
      <c r="G8" s="39"/>
      <c r="H8" s="39"/>
      <c r="I8" s="39"/>
    </row>
    <row r="9" spans="1:11" ht="18.95" customHeight="1" x14ac:dyDescent="0.3">
      <c r="A9" s="40"/>
      <c r="B9" s="41"/>
      <c r="C9" s="41"/>
      <c r="D9" s="41"/>
      <c r="E9" s="41"/>
      <c r="F9" s="41"/>
      <c r="G9" s="41"/>
      <c r="H9" s="41"/>
      <c r="I9" s="41"/>
    </row>
    <row r="10" spans="1:11" ht="18.95" customHeight="1" x14ac:dyDescent="0.3">
      <c r="A10" s="39"/>
      <c r="B10" s="39"/>
      <c r="C10" s="39"/>
      <c r="D10" s="39"/>
      <c r="E10" s="39"/>
      <c r="F10" s="39"/>
      <c r="G10" s="39"/>
      <c r="H10" s="39"/>
      <c r="I10" s="42"/>
    </row>
    <row r="11" spans="1:11" ht="18.95" customHeight="1" x14ac:dyDescent="0.3">
      <c r="A11" s="39"/>
      <c r="B11" s="39"/>
      <c r="C11" s="39"/>
      <c r="D11" s="39"/>
      <c r="E11" s="39"/>
      <c r="F11" s="39"/>
      <c r="G11" s="39"/>
      <c r="H11" s="39"/>
      <c r="I11" s="42"/>
    </row>
    <row r="12" spans="1:11" ht="18.95" customHeight="1" x14ac:dyDescent="0.3">
      <c r="A12" s="39"/>
      <c r="B12" s="39"/>
      <c r="C12" s="39"/>
      <c r="D12" s="39"/>
      <c r="E12" s="39"/>
      <c r="F12" s="39"/>
      <c r="G12" s="39"/>
      <c r="H12" s="39"/>
      <c r="I12" s="42"/>
    </row>
    <row r="13" spans="1:11" ht="18.95" customHeight="1" x14ac:dyDescent="0.3">
      <c r="A13" s="39"/>
      <c r="B13" s="39"/>
      <c r="C13" s="39"/>
      <c r="D13" s="39"/>
      <c r="E13" s="39"/>
      <c r="F13" s="39"/>
      <c r="G13" s="39"/>
      <c r="H13" s="39"/>
      <c r="I13" s="42"/>
    </row>
    <row r="14" spans="1:11" ht="18.95" customHeight="1" x14ac:dyDescent="0.3">
      <c r="A14" s="42"/>
      <c r="B14" s="42"/>
      <c r="C14" s="42"/>
      <c r="D14" s="42"/>
      <c r="E14" s="42"/>
      <c r="F14" s="42"/>
      <c r="G14" s="42"/>
      <c r="H14" s="42"/>
      <c r="I14" s="42"/>
    </row>
    <row r="15" spans="1:11" ht="18.95" customHeight="1" x14ac:dyDescent="0.3">
      <c r="A15" s="42"/>
      <c r="B15" s="42"/>
      <c r="C15" s="42"/>
      <c r="D15" s="42"/>
      <c r="E15" s="42"/>
      <c r="F15" s="42"/>
      <c r="G15" s="42"/>
      <c r="H15" s="42"/>
      <c r="I15" s="42"/>
    </row>
    <row r="16" spans="1:11" ht="18.95" customHeight="1" x14ac:dyDescent="0.3">
      <c r="A16" s="42"/>
      <c r="B16" s="42"/>
      <c r="C16" s="42"/>
      <c r="D16" s="42"/>
      <c r="E16" s="42"/>
      <c r="F16" s="42"/>
      <c r="G16" s="42"/>
      <c r="H16" s="42"/>
      <c r="I16" s="42"/>
    </row>
    <row r="17" spans="1:30" ht="18.95" customHeight="1" x14ac:dyDescent="0.3">
      <c r="A17" s="42"/>
      <c r="B17" s="42"/>
      <c r="C17" s="42"/>
      <c r="D17" s="42"/>
      <c r="E17" s="42"/>
      <c r="F17" s="42"/>
      <c r="G17" s="42"/>
      <c r="H17" s="42"/>
      <c r="I17" s="42"/>
    </row>
    <row r="18" spans="1:30" ht="18.95" customHeight="1" x14ac:dyDescent="0.3">
      <c r="A18" s="42"/>
      <c r="B18" s="42"/>
      <c r="C18" s="42"/>
      <c r="D18" s="42"/>
      <c r="E18" s="42"/>
      <c r="F18" s="42"/>
      <c r="G18" s="42"/>
      <c r="H18" s="42"/>
      <c r="I18" s="42"/>
    </row>
    <row r="19" spans="1:30" ht="18.95" customHeight="1" x14ac:dyDescent="0.3">
      <c r="A19" s="42"/>
      <c r="B19" s="42"/>
      <c r="C19" s="42"/>
      <c r="D19" s="42"/>
      <c r="E19" s="42"/>
      <c r="F19" s="42"/>
      <c r="G19" s="42"/>
      <c r="H19" s="42"/>
      <c r="I19" s="42"/>
    </row>
    <row r="20" spans="1:30" x14ac:dyDescent="0.3">
      <c r="A20" s="39" t="s">
        <v>37</v>
      </c>
      <c r="B20" s="39"/>
      <c r="C20" s="39"/>
      <c r="D20" s="39"/>
      <c r="E20" s="39"/>
      <c r="F20" s="39"/>
      <c r="G20" s="39"/>
      <c r="H20" s="39"/>
      <c r="I20" s="39"/>
    </row>
    <row r="21" spans="1:30" ht="21.95" customHeight="1" x14ac:dyDescent="0.3">
      <c r="A21" s="40"/>
      <c r="B21" s="43"/>
      <c r="C21" s="42"/>
      <c r="D21" s="42"/>
      <c r="E21" s="42"/>
      <c r="F21" s="42"/>
      <c r="G21" s="42"/>
      <c r="H21" s="42"/>
      <c r="I21" s="42"/>
    </row>
    <row r="22" spans="1:30" ht="21.95" customHeight="1" x14ac:dyDescent="0.3">
      <c r="A22" s="40"/>
      <c r="B22" s="42"/>
      <c r="C22" s="42"/>
      <c r="D22" s="42"/>
      <c r="E22" s="42"/>
      <c r="F22" s="42"/>
      <c r="G22" s="42"/>
      <c r="H22" s="42"/>
      <c r="I22" s="42"/>
    </row>
    <row r="23" spans="1:30" ht="21.95" customHeight="1" x14ac:dyDescent="0.3">
      <c r="A23" s="40"/>
      <c r="B23" s="42"/>
      <c r="C23" s="42"/>
      <c r="D23" s="42"/>
      <c r="E23" s="42"/>
      <c r="F23" s="42"/>
      <c r="G23" s="42"/>
      <c r="H23" s="42"/>
      <c r="I23" s="42"/>
    </row>
    <row r="24" spans="1:30" ht="18.95" customHeight="1" x14ac:dyDescent="0.3">
      <c r="A24" s="40" t="s">
        <v>38</v>
      </c>
      <c r="B24" s="44" t="s">
        <v>27</v>
      </c>
      <c r="C24" s="41">
        <v>2.0000000000000001E-4</v>
      </c>
      <c r="D24" s="44" t="s">
        <v>26</v>
      </c>
      <c r="E24" s="45">
        <v>1.9999999999999999E-6</v>
      </c>
      <c r="F24" s="44" t="s">
        <v>25</v>
      </c>
      <c r="G24" s="41">
        <v>1.1299999999999999</v>
      </c>
      <c r="H24" s="42"/>
      <c r="I24" s="42"/>
    </row>
    <row r="25" spans="1:30" x14ac:dyDescent="0.3">
      <c r="A25" s="40"/>
      <c r="B25" s="36"/>
      <c r="C25" s="36"/>
      <c r="D25" s="42"/>
      <c r="E25" s="42"/>
      <c r="F25" s="42"/>
      <c r="G25" s="42"/>
      <c r="H25" s="42"/>
      <c r="I25" s="42"/>
      <c r="M25" s="3"/>
      <c r="N25" s="3"/>
    </row>
    <row r="26" spans="1:30" x14ac:dyDescent="0.3">
      <c r="A26" s="39" t="s">
        <v>24</v>
      </c>
      <c r="B26" s="36"/>
      <c r="C26" s="39"/>
      <c r="D26" s="46" t="s">
        <v>23</v>
      </c>
      <c r="E26" s="47">
        <v>0.04</v>
      </c>
      <c r="F26" s="36"/>
      <c r="G26" s="36"/>
      <c r="H26" s="39"/>
      <c r="I26" s="39"/>
      <c r="J26" s="3"/>
      <c r="K26" s="3"/>
      <c r="L26" s="3"/>
    </row>
    <row r="27" spans="1:30" x14ac:dyDescent="0.3">
      <c r="A27" s="37" t="s">
        <v>33</v>
      </c>
      <c r="B27" s="39"/>
      <c r="C27" s="39"/>
      <c r="D27" s="46" t="s">
        <v>34</v>
      </c>
      <c r="E27" s="48">
        <v>80</v>
      </c>
      <c r="F27" s="36"/>
      <c r="G27" s="39"/>
      <c r="H27" s="39"/>
      <c r="I27" s="39"/>
      <c r="J27" s="3"/>
      <c r="K27" s="3"/>
      <c r="L27" s="3"/>
    </row>
    <row r="28" spans="1:30" ht="19.5" thickBot="1" x14ac:dyDescent="0.35">
      <c r="B28" s="3"/>
      <c r="C28" s="3"/>
      <c r="D28" s="27"/>
      <c r="E28" s="28"/>
      <c r="G28" s="3"/>
      <c r="H28" s="3"/>
      <c r="I28" s="3"/>
      <c r="J28" s="3"/>
      <c r="K28" s="3"/>
      <c r="L28" s="3"/>
      <c r="M28" s="49"/>
      <c r="N28" s="3"/>
    </row>
    <row r="29" spans="1:30" s="2" customFormat="1" ht="19.5" thickBot="1" x14ac:dyDescent="0.35">
      <c r="A29" s="15" t="s">
        <v>52</v>
      </c>
      <c r="B29" s="20"/>
      <c r="C29" s="20"/>
      <c r="D29" s="20"/>
      <c r="E29" s="20"/>
      <c r="F29" s="20"/>
      <c r="G29" s="20"/>
      <c r="H29" s="20"/>
      <c r="I29" s="20"/>
      <c r="J29" s="11"/>
      <c r="K29" s="11"/>
      <c r="L29" s="11"/>
      <c r="M29" s="49"/>
      <c r="N29" s="11"/>
      <c r="Q29" s="11"/>
      <c r="R29" s="26" t="s">
        <v>22</v>
      </c>
      <c r="S29" s="25"/>
      <c r="T29" s="24"/>
      <c r="U29" s="24"/>
      <c r="V29" s="24"/>
      <c r="W29" s="24"/>
      <c r="X29" s="23"/>
      <c r="Y29" s="24"/>
      <c r="Z29" s="23"/>
      <c r="AA29" s="22"/>
      <c r="AB29" s="2" t="s">
        <v>21</v>
      </c>
      <c r="AC29" s="2" t="s">
        <v>20</v>
      </c>
      <c r="AD29" s="2" t="s">
        <v>19</v>
      </c>
    </row>
    <row r="30" spans="1:30" ht="18.95" customHeight="1" x14ac:dyDescent="0.3">
      <c r="A30" s="21" t="s">
        <v>18</v>
      </c>
      <c r="B30" s="50" t="s">
        <v>39</v>
      </c>
      <c r="C30" s="51"/>
      <c r="D30" s="51"/>
      <c r="E30" s="51"/>
      <c r="F30" s="51"/>
      <c r="G30" s="51"/>
      <c r="H30" s="51"/>
      <c r="I30" s="51"/>
      <c r="J30" s="51"/>
      <c r="K30" s="51"/>
      <c r="L30" s="51"/>
      <c r="M30" s="49"/>
      <c r="N30" s="3"/>
      <c r="Q30" s="3"/>
      <c r="R30" s="8">
        <v>0</v>
      </c>
      <c r="S30" s="6">
        <v>0.04</v>
      </c>
      <c r="T30" s="6">
        <f t="shared" ref="T30:T61" si="0">A+B*cc^($E$27+R30)</f>
        <v>3.5461880908408648E-2</v>
      </c>
      <c r="U30" s="6">
        <v>0.04</v>
      </c>
      <c r="V30" s="6">
        <f t="shared" ref="V30:V61" si="1">2*T30</f>
        <v>7.0923761816817296E-2</v>
      </c>
      <c r="W30" s="6">
        <f t="shared" ref="W30:W61" si="2">5*T30</f>
        <v>0.17730940454204325</v>
      </c>
      <c r="X30" s="6">
        <v>1</v>
      </c>
      <c r="Y30" s="6">
        <v>0</v>
      </c>
      <c r="Z30" s="6">
        <v>0</v>
      </c>
      <c r="AA30" s="6">
        <v>0</v>
      </c>
      <c r="AB30" s="4">
        <f t="shared" ref="AB30:AB61" si="3">SUM(X30:AA30)</f>
        <v>1</v>
      </c>
      <c r="AC30" s="5">
        <f t="shared" ref="AC30:AC61" si="4">(1+i)^(-R30)</f>
        <v>1</v>
      </c>
      <c r="AD30" s="4">
        <v>0</v>
      </c>
    </row>
    <row r="31" spans="1:30" ht="18.95" customHeight="1" x14ac:dyDescent="0.3">
      <c r="B31" s="74" t="s">
        <v>40</v>
      </c>
      <c r="C31" s="74"/>
      <c r="D31" s="74"/>
      <c r="E31" s="74"/>
      <c r="F31" s="74"/>
      <c r="G31" s="74"/>
      <c r="H31" s="74"/>
      <c r="I31" s="74"/>
      <c r="J31" s="74"/>
      <c r="K31" s="50"/>
      <c r="L31" s="50"/>
      <c r="M31" s="49"/>
      <c r="N31" s="3"/>
      <c r="Q31" s="3"/>
      <c r="R31" s="8">
        <v>0.25</v>
      </c>
      <c r="S31" s="6">
        <v>0.04</v>
      </c>
      <c r="T31" s="6">
        <f t="shared" si="0"/>
        <v>3.6555915488477579E-2</v>
      </c>
      <c r="U31" s="6">
        <v>0.04</v>
      </c>
      <c r="V31" s="6">
        <f t="shared" si="1"/>
        <v>7.3111830976955158E-2</v>
      </c>
      <c r="W31" s="6">
        <f t="shared" si="2"/>
        <v>0.1827795774423879</v>
      </c>
      <c r="X31" s="6">
        <f>X30-h*(X30*(S30+T30))</f>
        <v>0.98113452977289783</v>
      </c>
      <c r="Y31" s="6">
        <f>Y30+h*X30*S30-h*Y30*(U30+V30)</f>
        <v>0.01</v>
      </c>
      <c r="Z31" s="6">
        <f t="shared" ref="Z31:Z62" si="5">Z30+h*(Y30*U30-Z30*W30)</f>
        <v>0</v>
      </c>
      <c r="AA31" s="6">
        <f>AA30+h*(X30*T30+Y30*V30+Z30*W30)</f>
        <v>8.865470227102162E-3</v>
      </c>
      <c r="AB31" s="4">
        <f t="shared" si="3"/>
        <v>1</v>
      </c>
      <c r="AC31" s="5">
        <f>(1+i)^(-R31)</f>
        <v>0.99024273574256538</v>
      </c>
      <c r="AD31" s="4">
        <f>AA31-AA30</f>
        <v>8.865470227102162E-3</v>
      </c>
    </row>
    <row r="32" spans="1:30" ht="23.25" customHeight="1" x14ac:dyDescent="0.3">
      <c r="B32" s="75" t="s">
        <v>41</v>
      </c>
      <c r="C32" s="75"/>
      <c r="D32" s="53" t="s">
        <v>17</v>
      </c>
      <c r="E32" s="50">
        <v>0.25</v>
      </c>
      <c r="F32" s="50"/>
      <c r="G32" s="50"/>
      <c r="H32" s="50"/>
      <c r="I32" s="50"/>
      <c r="J32" s="50"/>
      <c r="K32" s="50"/>
      <c r="L32" s="50"/>
      <c r="M32" s="49"/>
      <c r="N32" s="3"/>
      <c r="Q32" s="3"/>
      <c r="R32" s="8">
        <v>0.5</v>
      </c>
      <c r="S32" s="6">
        <v>0.04</v>
      </c>
      <c r="T32" s="6">
        <f t="shared" si="0"/>
        <v>3.7683893568766884E-2</v>
      </c>
      <c r="U32" s="6">
        <v>0.04</v>
      </c>
      <c r="V32" s="6">
        <f t="shared" si="1"/>
        <v>7.5367787137533768E-2</v>
      </c>
      <c r="W32" s="6">
        <f t="shared" si="2"/>
        <v>0.18841946784383443</v>
      </c>
      <c r="X32" s="6">
        <f>X31-h*(X31*(S31+T31))</f>
        <v>0.96235661673686757</v>
      </c>
      <c r="Y32" s="6">
        <f>Y31+h*X31*S31-h*Y31*(U31+V31)</f>
        <v>1.9528565720286589E-2</v>
      </c>
      <c r="Z32" s="6">
        <f>Z31+h*(Y31*U31-Z31*W31)</f>
        <v>1E-4</v>
      </c>
      <c r="AA32" s="6">
        <f>AA31+h*(X31*T31+Y31*V31+Z31*W31)</f>
        <v>1.8014817542845861E-2</v>
      </c>
      <c r="AB32" s="4">
        <f t="shared" si="3"/>
        <v>1</v>
      </c>
      <c r="AC32" s="5">
        <f t="shared" si="4"/>
        <v>0.98058067569092011</v>
      </c>
      <c r="AD32" s="4">
        <f>AA32-AA31</f>
        <v>9.1493473157436989E-3</v>
      </c>
    </row>
    <row r="33" spans="1:30" x14ac:dyDescent="0.3">
      <c r="B33" s="50" t="s">
        <v>16</v>
      </c>
      <c r="C33" s="51"/>
      <c r="D33" s="51"/>
      <c r="E33" s="51"/>
      <c r="F33" s="51"/>
      <c r="G33" s="51"/>
      <c r="H33" s="51"/>
      <c r="I33" s="51"/>
      <c r="J33" s="51"/>
      <c r="K33" s="50"/>
      <c r="L33" s="50"/>
      <c r="R33" s="8">
        <v>0.75</v>
      </c>
      <c r="S33" s="6">
        <v>0.04</v>
      </c>
      <c r="T33" s="6">
        <f t="shared" si="0"/>
        <v>3.8846868279797511E-2</v>
      </c>
      <c r="U33" s="6">
        <v>0.04</v>
      </c>
      <c r="V33" s="6">
        <f t="shared" si="1"/>
        <v>7.7693736559595022E-2</v>
      </c>
      <c r="W33" s="6">
        <f t="shared" si="2"/>
        <v>0.19423434139898754</v>
      </c>
      <c r="X33" s="6">
        <f>X32-h*(X32*(S32+T32))</f>
        <v>0.94366671448942119</v>
      </c>
      <c r="Y33" s="6">
        <f>Y32+h*X32*S32-h*Y32*(U32+V32)</f>
        <v>2.8588890034375425E-2</v>
      </c>
      <c r="Z33" s="6">
        <f>Z32+h*(Y32*U32-Z32*W32)</f>
        <v>2.9057517050677005E-4</v>
      </c>
      <c r="AA33" s="6">
        <f t="shared" ref="AA33:AA62" si="6">AA32+h*(X32*T32+Y32*V32+Z32*W32)</f>
        <v>2.7453820305696607E-2</v>
      </c>
      <c r="AB33" s="4">
        <f t="shared" si="3"/>
        <v>1</v>
      </c>
      <c r="AC33" s="5">
        <f t="shared" si="4"/>
        <v>0.97101289091247012</v>
      </c>
      <c r="AD33" s="4">
        <f t="shared" ref="AD33:AD62" si="7">AA33-AA32</f>
        <v>9.4390027628507463E-3</v>
      </c>
    </row>
    <row r="34" spans="1:30" x14ac:dyDescent="0.3">
      <c r="R34" s="8">
        <v>1</v>
      </c>
      <c r="S34" s="6">
        <v>0.04</v>
      </c>
      <c r="T34" s="6">
        <f t="shared" si="0"/>
        <v>4.0045925426501774E-2</v>
      </c>
      <c r="U34" s="6">
        <v>0.04</v>
      </c>
      <c r="V34" s="6">
        <f t="shared" si="1"/>
        <v>8.0091850853003549E-2</v>
      </c>
      <c r="W34" s="6">
        <f t="shared" si="2"/>
        <v>0.20022962713250886</v>
      </c>
      <c r="X34" s="6">
        <f t="shared" ref="X34:X62" si="8">X33-h*(X33*(S33+T33))</f>
        <v>0.92506542320507701</v>
      </c>
      <c r="Y34" s="6">
        <f t="shared" ref="Y34:Y62" si="9">Y33+h*X33*S33-h*Y33*(U33+V33)</f>
        <v>3.718437385621038E-2</v>
      </c>
      <c r="Z34" s="6">
        <f t="shared" si="5"/>
        <v>5.6235415163295407E-4</v>
      </c>
      <c r="AA34" s="6">
        <f t="shared" si="6"/>
        <v>3.7187848787079633E-2</v>
      </c>
      <c r="AB34" s="4">
        <f t="shared" si="3"/>
        <v>1</v>
      </c>
      <c r="AC34" s="5">
        <f t="shared" si="4"/>
        <v>0.96153846153846145</v>
      </c>
      <c r="AD34" s="4">
        <f t="shared" si="7"/>
        <v>9.7340284813830259E-3</v>
      </c>
    </row>
    <row r="35" spans="1:30" ht="18.95" customHeight="1" x14ac:dyDescent="0.3">
      <c r="A35" s="12" t="s">
        <v>15</v>
      </c>
      <c r="B35" s="39" t="s">
        <v>42</v>
      </c>
      <c r="C35" s="42"/>
      <c r="D35" s="42"/>
      <c r="E35" s="42"/>
      <c r="F35" s="42"/>
      <c r="G35" s="42"/>
      <c r="H35" s="42"/>
      <c r="I35" s="42"/>
      <c r="J35" s="42"/>
      <c r="K35" s="39"/>
      <c r="L35" s="39"/>
      <c r="M35" s="49"/>
      <c r="R35" s="8">
        <v>1.25</v>
      </c>
      <c r="S35" s="6">
        <v>0.04</v>
      </c>
      <c r="T35" s="6">
        <f t="shared" si="0"/>
        <v>4.1282184501979666E-2</v>
      </c>
      <c r="U35" s="6">
        <v>0.04</v>
      </c>
      <c r="V35" s="6">
        <f t="shared" si="1"/>
        <v>8.2564369003959331E-2</v>
      </c>
      <c r="W35" s="6">
        <f t="shared" si="2"/>
        <v>0.20641092250989834</v>
      </c>
      <c r="X35" s="6">
        <f t="shared" si="8"/>
        <v>0.90655349373494976</v>
      </c>
      <c r="Y35" s="6">
        <f t="shared" si="9"/>
        <v>4.5318643018460565E-2</v>
      </c>
      <c r="Z35" s="6">
        <f t="shared" si="5"/>
        <v>9.0604789967058661E-4</v>
      </c>
      <c r="AA35" s="6">
        <f t="shared" si="6"/>
        <v>4.7221815346919042E-2</v>
      </c>
      <c r="AB35" s="4">
        <f t="shared" si="3"/>
        <v>1</v>
      </c>
      <c r="AC35" s="5">
        <f t="shared" si="4"/>
        <v>0.95215647667554359</v>
      </c>
      <c r="AD35" s="4">
        <f t="shared" si="7"/>
        <v>1.0033966559839409E-2</v>
      </c>
    </row>
    <row r="36" spans="1:30" ht="19.5" thickBot="1" x14ac:dyDescent="0.35">
      <c r="B36" s="39" t="s">
        <v>43</v>
      </c>
      <c r="C36" s="42"/>
      <c r="D36" s="42"/>
      <c r="E36" s="42"/>
      <c r="F36" s="42"/>
      <c r="G36" s="42"/>
      <c r="H36" s="42"/>
      <c r="I36" s="42"/>
      <c r="J36" s="42"/>
      <c r="K36" s="39"/>
      <c r="L36" s="39"/>
      <c r="M36" s="49"/>
      <c r="Q36" s="3"/>
      <c r="R36" s="8">
        <v>1.5</v>
      </c>
      <c r="S36" s="6">
        <v>0.04</v>
      </c>
      <c r="T36" s="6">
        <f t="shared" si="0"/>
        <v>4.2556799732706575E-2</v>
      </c>
      <c r="U36" s="6">
        <v>0.04</v>
      </c>
      <c r="V36" s="6">
        <f t="shared" si="1"/>
        <v>8.5113599465413151E-2</v>
      </c>
      <c r="W36" s="6">
        <f t="shared" si="2"/>
        <v>0.21278399866353287</v>
      </c>
      <c r="X36" s="6">
        <f t="shared" si="8"/>
        <v>0.88813183165028009</v>
      </c>
      <c r="Y36" s="6">
        <f t="shared" si="9"/>
        <v>5.2995565234391737E-2</v>
      </c>
      <c r="Z36" s="6">
        <f t="shared" si="5"/>
        <v>1.312479784152902E-3</v>
      </c>
      <c r="AA36" s="6">
        <f t="shared" si="6"/>
        <v>5.7560123331175168E-2</v>
      </c>
      <c r="AB36" s="4">
        <f t="shared" si="3"/>
        <v>1</v>
      </c>
      <c r="AC36" s="5">
        <f t="shared" si="4"/>
        <v>0.94286603431819238</v>
      </c>
      <c r="AD36" s="4">
        <f t="shared" si="7"/>
        <v>1.0338307984256126E-2</v>
      </c>
    </row>
    <row r="37" spans="1:30" ht="21.75" thickBot="1" x14ac:dyDescent="0.4">
      <c r="A37" s="12" t="s">
        <v>6</v>
      </c>
      <c r="B37" s="71">
        <f>1-AA70</f>
        <v>0.43459429041796871</v>
      </c>
      <c r="C37" s="72"/>
      <c r="L37" s="20"/>
      <c r="M37" s="49"/>
      <c r="Q37" s="3"/>
      <c r="R37" s="8">
        <v>1.75</v>
      </c>
      <c r="S37" s="6">
        <v>0.04</v>
      </c>
      <c r="T37" s="6">
        <f t="shared" si="0"/>
        <v>4.3870961156171173E-2</v>
      </c>
      <c r="U37" s="6">
        <v>0.04</v>
      </c>
      <c r="V37" s="6">
        <f t="shared" si="1"/>
        <v>8.7741922312342346E-2</v>
      </c>
      <c r="W37" s="6">
        <f t="shared" si="2"/>
        <v>0.21935480578085587</v>
      </c>
      <c r="X37" s="6">
        <f t="shared" si="8"/>
        <v>0.86980150120983157</v>
      </c>
      <c r="Y37" s="6">
        <f t="shared" si="9"/>
        <v>6.0219267070349823E-2</v>
      </c>
      <c r="Z37" s="6">
        <f t="shared" si="5"/>
        <v>1.7726167623375432E-3</v>
      </c>
      <c r="AA37" s="6">
        <f t="shared" si="6"/>
        <v>6.8206614957480954E-2</v>
      </c>
      <c r="AB37" s="4">
        <f t="shared" si="3"/>
        <v>0.99999999999999989</v>
      </c>
      <c r="AC37" s="5">
        <f t="shared" si="4"/>
        <v>0.93366624126199049</v>
      </c>
      <c r="AD37" s="4">
        <f t="shared" si="7"/>
        <v>1.0646491626305786E-2</v>
      </c>
    </row>
    <row r="38" spans="1:30" ht="21" x14ac:dyDescent="0.35">
      <c r="A38" s="12"/>
      <c r="B38" s="32"/>
      <c r="C38" s="32"/>
      <c r="L38" s="20"/>
      <c r="M38" s="49"/>
      <c r="Q38" s="3"/>
      <c r="R38" s="8">
        <v>2</v>
      </c>
      <c r="S38" s="6">
        <v>0.04</v>
      </c>
      <c r="T38" s="6">
        <f t="shared" si="0"/>
        <v>4.5225895731946998E-2</v>
      </c>
      <c r="U38" s="6">
        <v>0.04</v>
      </c>
      <c r="V38" s="6">
        <f t="shared" si="1"/>
        <v>9.0451791463893996E-2</v>
      </c>
      <c r="W38" s="6">
        <f t="shared" si="2"/>
        <v>0.22612947865973498</v>
      </c>
      <c r="X38" s="6">
        <f t="shared" si="8"/>
        <v>0.85156372922944423</v>
      </c>
      <c r="Y38" s="6">
        <f t="shared" si="9"/>
        <v>6.6994150848496442E-2</v>
      </c>
      <c r="Z38" s="6">
        <f t="shared" si="5"/>
        <v>2.2776014316344311E-3</v>
      </c>
      <c r="AA38" s="6">
        <f t="shared" si="6"/>
        <v>7.9164518490424746E-2</v>
      </c>
      <c r="AB38" s="4">
        <f t="shared" si="3"/>
        <v>0.99999999999999989</v>
      </c>
      <c r="AC38" s="5">
        <f t="shared" si="4"/>
        <v>0.92455621301775137</v>
      </c>
      <c r="AD38" s="4">
        <f t="shared" si="7"/>
        <v>1.0957903532943791E-2</v>
      </c>
    </row>
    <row r="39" spans="1:30" ht="18.95" customHeight="1" x14ac:dyDescent="0.3">
      <c r="A39" s="50" t="s">
        <v>44</v>
      </c>
      <c r="B39" s="50"/>
      <c r="C39" s="50"/>
      <c r="D39" s="50"/>
      <c r="E39" s="50"/>
      <c r="F39" s="50"/>
      <c r="G39" s="50"/>
      <c r="H39" s="50"/>
      <c r="I39" s="50"/>
      <c r="J39" s="50"/>
      <c r="K39" s="50"/>
      <c r="L39" s="51"/>
      <c r="Q39" s="3"/>
      <c r="R39" s="8">
        <v>2.25</v>
      </c>
      <c r="S39" s="6">
        <v>0.04</v>
      </c>
      <c r="T39" s="6">
        <f t="shared" si="0"/>
        <v>4.6622868487237012E-2</v>
      </c>
      <c r="U39" s="6">
        <v>0.04</v>
      </c>
      <c r="V39" s="6">
        <f t="shared" si="1"/>
        <v>9.3245736974474025E-2</v>
      </c>
      <c r="W39" s="6">
        <f t="shared" si="2"/>
        <v>0.23311434243618506</v>
      </c>
      <c r="X39" s="6">
        <f t="shared" si="8"/>
        <v>0.83341990883034012</v>
      </c>
      <c r="Y39" s="6">
        <f t="shared" si="9"/>
        <v>7.3324911391843703E-2</v>
      </c>
      <c r="Z39" s="6">
        <f t="shared" si="5"/>
        <v>2.8187847340368556E-3</v>
      </c>
      <c r="AA39" s="6">
        <f t="shared" si="6"/>
        <v>9.0436395043779205E-2</v>
      </c>
      <c r="AB39" s="4">
        <f t="shared" si="3"/>
        <v>0.99999999999999989</v>
      </c>
      <c r="AC39" s="5">
        <f t="shared" si="4"/>
        <v>0.91553507372648413</v>
      </c>
      <c r="AD39" s="4">
        <f t="shared" si="7"/>
        <v>1.127187655335446E-2</v>
      </c>
    </row>
    <row r="40" spans="1:30" ht="18.95" customHeight="1" x14ac:dyDescent="0.3">
      <c r="A40" s="50" t="s">
        <v>14</v>
      </c>
      <c r="B40" s="50"/>
      <c r="C40" s="50"/>
      <c r="D40" s="50"/>
      <c r="E40" s="50"/>
      <c r="F40" s="50"/>
      <c r="G40" s="50"/>
      <c r="H40" s="50"/>
      <c r="I40" s="50"/>
      <c r="J40" s="50"/>
      <c r="K40" s="50"/>
      <c r="L40" s="52"/>
      <c r="M40" s="49"/>
      <c r="N40" s="2"/>
      <c r="O40" s="2"/>
      <c r="Q40" s="3"/>
      <c r="R40" s="8">
        <v>2.5</v>
      </c>
      <c r="S40" s="6">
        <v>0.04</v>
      </c>
      <c r="T40" s="6">
        <f t="shared" si="0"/>
        <v>4.8063183697958416E-2</v>
      </c>
      <c r="U40" s="6">
        <v>0.04</v>
      </c>
      <c r="V40" s="6">
        <f t="shared" si="1"/>
        <v>9.6126367395916831E-2</v>
      </c>
      <c r="W40" s="6">
        <f t="shared" si="2"/>
        <v>0.24031591848979209</v>
      </c>
      <c r="X40" s="6">
        <f t="shared" si="8"/>
        <v>0.81537160304102618</v>
      </c>
      <c r="Y40" s="6">
        <f t="shared" si="9"/>
        <v>7.9216552515898556E-2</v>
      </c>
      <c r="Z40" s="6">
        <f t="shared" si="5"/>
        <v>3.387759060519253E-3</v>
      </c>
      <c r="AA40" s="6">
        <f t="shared" si="6"/>
        <v>0.10202408538255586</v>
      </c>
      <c r="AB40" s="4">
        <f t="shared" si="3"/>
        <v>0.99999999999999978</v>
      </c>
      <c r="AC40" s="5">
        <f t="shared" si="4"/>
        <v>0.9066019560751849</v>
      </c>
      <c r="AD40" s="4">
        <f t="shared" si="7"/>
        <v>1.1587690338776657E-2</v>
      </c>
    </row>
    <row r="41" spans="1:30" x14ac:dyDescent="0.3">
      <c r="A41" s="33"/>
      <c r="B41" s="11"/>
      <c r="C41" s="11"/>
      <c r="D41" s="11"/>
      <c r="E41" s="11"/>
      <c r="F41" s="11"/>
      <c r="G41" s="11"/>
      <c r="H41" s="11"/>
      <c r="I41" s="11"/>
      <c r="J41" s="11"/>
      <c r="K41" s="11"/>
      <c r="L41" s="14"/>
      <c r="M41" s="49"/>
      <c r="Q41" s="3"/>
      <c r="R41" s="8">
        <v>2.75</v>
      </c>
      <c r="S41" s="6">
        <v>0.04</v>
      </c>
      <c r="T41" s="6">
        <f t="shared" si="0"/>
        <v>4.9548186106473421E-2</v>
      </c>
      <c r="U41" s="6">
        <v>0.04</v>
      </c>
      <c r="V41" s="6">
        <f t="shared" si="1"/>
        <v>9.9096372212946843E-2</v>
      </c>
      <c r="W41" s="6">
        <f t="shared" si="2"/>
        <v>0.24774093053236712</v>
      </c>
      <c r="X41" s="6">
        <f t="shared" si="8"/>
        <v>0.79742054822585096</v>
      </c>
      <c r="Y41" s="6">
        <f t="shared" si="9"/>
        <v>8.4674403163404535E-2</v>
      </c>
      <c r="Z41" s="6">
        <f t="shared" si="5"/>
        <v>3.9763914781155386E-3</v>
      </c>
      <c r="AA41" s="6">
        <f t="shared" si="6"/>
        <v>0.11392865713262879</v>
      </c>
      <c r="AB41" s="4">
        <f t="shared" si="3"/>
        <v>0.99999999999999989</v>
      </c>
      <c r="AC41" s="5">
        <f t="shared" si="4"/>
        <v>0.89775600121345234</v>
      </c>
      <c r="AD41" s="4">
        <f t="shared" si="7"/>
        <v>1.1904571750072923E-2</v>
      </c>
    </row>
    <row r="42" spans="1:30" x14ac:dyDescent="0.3">
      <c r="A42" s="14" t="s">
        <v>53</v>
      </c>
      <c r="B42" s="14"/>
      <c r="C42" s="14"/>
      <c r="D42" s="14"/>
      <c r="E42" s="14"/>
      <c r="F42" s="14"/>
      <c r="G42" s="14"/>
      <c r="H42" s="14"/>
      <c r="I42" s="14"/>
      <c r="J42" s="14"/>
      <c r="K42" s="14"/>
      <c r="L42" s="14"/>
      <c r="M42" s="49"/>
      <c r="P42" s="2"/>
      <c r="Q42" s="3"/>
      <c r="R42" s="8">
        <v>3</v>
      </c>
      <c r="S42" s="6">
        <v>0.04</v>
      </c>
      <c r="T42" s="6">
        <f t="shared" si="0"/>
        <v>5.1079262177100099E-2</v>
      </c>
      <c r="U42" s="6">
        <v>0.04</v>
      </c>
      <c r="V42" s="6">
        <f t="shared" si="1"/>
        <v>0.1021585243542002</v>
      </c>
      <c r="W42" s="6">
        <f t="shared" si="2"/>
        <v>0.25539631088550052</v>
      </c>
      <c r="X42" s="6">
        <f t="shared" si="8"/>
        <v>0.77956865731143732</v>
      </c>
      <c r="Y42" s="6">
        <f t="shared" si="9"/>
        <v>8.970413307083154E-2</v>
      </c>
      <c r="Z42" s="6">
        <f t="shared" si="5"/>
        <v>4.5768567785122545E-3</v>
      </c>
      <c r="AA42" s="6">
        <f t="shared" si="6"/>
        <v>0.12615035283921872</v>
      </c>
      <c r="AB42" s="4">
        <f t="shared" si="3"/>
        <v>0.99999999999999989</v>
      </c>
      <c r="AC42" s="5">
        <f t="shared" si="4"/>
        <v>0.88899635867091487</v>
      </c>
      <c r="AD42" s="4">
        <f t="shared" si="7"/>
        <v>1.222169570658993E-2</v>
      </c>
    </row>
    <row r="43" spans="1:30" ht="32.1" customHeight="1" thickBot="1" x14ac:dyDescent="0.35">
      <c r="A43" s="19" t="s">
        <v>13</v>
      </c>
      <c r="B43" s="50" t="s">
        <v>8</v>
      </c>
      <c r="C43" s="50"/>
      <c r="D43" s="50" t="s">
        <v>12</v>
      </c>
      <c r="E43" s="50"/>
      <c r="F43" s="50"/>
      <c r="G43" s="50"/>
      <c r="H43" s="50"/>
      <c r="I43" s="50"/>
      <c r="J43" s="50"/>
      <c r="K43" s="50"/>
      <c r="L43" s="50"/>
      <c r="M43" s="49"/>
      <c r="Q43" s="3"/>
      <c r="R43" s="8">
        <v>3.25</v>
      </c>
      <c r="S43" s="6">
        <v>0.04</v>
      </c>
      <c r="T43" s="6">
        <f t="shared" si="0"/>
        <v>5.265784139057781E-2</v>
      </c>
      <c r="U43" s="6">
        <v>0.04</v>
      </c>
      <c r="V43" s="6">
        <f t="shared" si="1"/>
        <v>0.10531568278115562</v>
      </c>
      <c r="W43" s="6">
        <f t="shared" si="2"/>
        <v>0.26328920695288904</v>
      </c>
      <c r="X43" s="6">
        <f t="shared" si="8"/>
        <v>0.76181802278035771</v>
      </c>
      <c r="Y43" s="6">
        <f t="shared" si="9"/>
        <v>9.431176784749036E-2</v>
      </c>
      <c r="Z43" s="6">
        <f t="shared" si="5"/>
        <v>5.1816700250497385E-3</v>
      </c>
      <c r="AA43" s="6">
        <f t="shared" si="6"/>
        <v>0.13868853934710199</v>
      </c>
      <c r="AB43" s="4">
        <f t="shared" si="3"/>
        <v>0.99999999999999989</v>
      </c>
      <c r="AC43" s="5">
        <f t="shared" si="4"/>
        <v>0.88032218627546555</v>
      </c>
      <c r="AD43" s="4">
        <f t="shared" si="7"/>
        <v>1.253818650788327E-2</v>
      </c>
    </row>
    <row r="44" spans="1:30" ht="26.1" customHeight="1" thickBot="1" x14ac:dyDescent="0.4">
      <c r="A44" s="12" t="s">
        <v>6</v>
      </c>
      <c r="B44" s="71">
        <f>SUMPRODUCT(X30:X150,AC30:AC150)/4</f>
        <v>6.5201484533210454</v>
      </c>
      <c r="C44" s="72"/>
      <c r="D44" s="14"/>
      <c r="E44" s="14"/>
      <c r="G44" s="14"/>
      <c r="H44" s="14"/>
      <c r="I44" s="14"/>
      <c r="J44" s="14"/>
      <c r="K44" s="14"/>
      <c r="M44" s="49"/>
      <c r="Q44" s="3"/>
      <c r="R44" s="8">
        <v>3.5</v>
      </c>
      <c r="S44" s="6">
        <v>0.04</v>
      </c>
      <c r="T44" s="6">
        <f t="shared" si="0"/>
        <v>5.4285397578692995E-2</v>
      </c>
      <c r="U44" s="6">
        <v>0.04</v>
      </c>
      <c r="V44" s="6">
        <f t="shared" si="1"/>
        <v>0.10857079515738599</v>
      </c>
      <c r="W44" s="6">
        <f t="shared" si="2"/>
        <v>0.27142698789346498</v>
      </c>
      <c r="X44" s="6">
        <f t="shared" si="8"/>
        <v>0.74417091939954116</v>
      </c>
      <c r="Y44" s="6">
        <f t="shared" si="9"/>
        <v>9.8503703340529963E-2</v>
      </c>
      <c r="Z44" s="6">
        <f t="shared" si="5"/>
        <v>5.7837182556279166E-3</v>
      </c>
      <c r="AA44" s="6">
        <f t="shared" si="6"/>
        <v>0.15154165900430069</v>
      </c>
      <c r="AB44" s="4">
        <f t="shared" si="3"/>
        <v>0.99999999999999978</v>
      </c>
      <c r="AC44" s="5">
        <f t="shared" si="4"/>
        <v>0.87173265007229317</v>
      </c>
      <c r="AD44" s="4">
        <f t="shared" si="7"/>
        <v>1.2853119657198708E-2</v>
      </c>
    </row>
    <row r="45" spans="1:30" ht="32.1" customHeight="1" thickBot="1" x14ac:dyDescent="0.35">
      <c r="A45" s="19" t="s">
        <v>11</v>
      </c>
      <c r="B45" s="50" t="s">
        <v>8</v>
      </c>
      <c r="C45" s="50"/>
      <c r="D45" s="50" t="s">
        <v>10</v>
      </c>
      <c r="E45" s="50"/>
      <c r="F45" s="50"/>
      <c r="G45" s="50"/>
      <c r="H45" s="50"/>
      <c r="I45" s="50"/>
      <c r="J45" s="50"/>
      <c r="K45" s="50"/>
      <c r="L45" s="50"/>
      <c r="M45" s="49"/>
      <c r="Q45" s="3"/>
      <c r="R45" s="8">
        <v>3.75</v>
      </c>
      <c r="S45" s="6">
        <v>0.04</v>
      </c>
      <c r="T45" s="6">
        <f t="shared" si="0"/>
        <v>5.5963450300314951E-2</v>
      </c>
      <c r="U45" s="6">
        <v>0.04</v>
      </c>
      <c r="V45" s="6">
        <f t="shared" si="1"/>
        <v>0.1119269006006299</v>
      </c>
      <c r="W45" s="6">
        <f t="shared" si="2"/>
        <v>0.27981725150157477</v>
      </c>
      <c r="X45" s="6">
        <f t="shared" si="8"/>
        <v>0.72662980664901933</v>
      </c>
      <c r="Y45" s="6">
        <f t="shared" si="9"/>
        <v>0.10228671915171292</v>
      </c>
      <c r="Z45" s="6">
        <f t="shared" si="5"/>
        <v>6.3762909827958332E-3</v>
      </c>
      <c r="AA45" s="6">
        <f t="shared" si="6"/>
        <v>0.16470718321647163</v>
      </c>
      <c r="AB45" s="4">
        <f t="shared" si="3"/>
        <v>0.99999999999999967</v>
      </c>
      <c r="AC45" s="5">
        <f t="shared" si="4"/>
        <v>0.86322692424370417</v>
      </c>
      <c r="AD45" s="4">
        <f t="shared" si="7"/>
        <v>1.3165524212170931E-2</v>
      </c>
    </row>
    <row r="46" spans="1:30" ht="26.1" customHeight="1" thickBot="1" x14ac:dyDescent="0.4">
      <c r="A46" s="12" t="s">
        <v>6</v>
      </c>
      <c r="B46" s="71">
        <f>SUMPRODUCT(Y30:Y150,AC30:AC150)/4</f>
        <v>0.95917088076799095</v>
      </c>
      <c r="C46" s="72"/>
      <c r="D46" s="14"/>
      <c r="E46" s="14"/>
      <c r="G46" s="14"/>
      <c r="H46" s="14"/>
      <c r="I46" s="18"/>
      <c r="M46" s="49"/>
      <c r="Q46" s="3"/>
      <c r="R46" s="8">
        <v>4</v>
      </c>
      <c r="S46" s="6">
        <v>0.04</v>
      </c>
      <c r="T46" s="6">
        <f t="shared" si="0"/>
        <v>5.7693566260123105E-2</v>
      </c>
      <c r="U46" s="6">
        <v>0.04</v>
      </c>
      <c r="V46" s="6">
        <f t="shared" si="1"/>
        <v>0.11538713252024621</v>
      </c>
      <c r="W46" s="6">
        <f t="shared" si="2"/>
        <v>0.28846783130061554</v>
      </c>
      <c r="X46" s="6">
        <f t="shared" si="8"/>
        <v>0.70919733081474667</v>
      </c>
      <c r="Y46" s="6">
        <f t="shared" si="9"/>
        <v>0.1056679911648714</v>
      </c>
      <c r="Z46" s="6">
        <f t="shared" si="5"/>
        <v>6.9531091199179114E-3</v>
      </c>
      <c r="AA46" s="6">
        <f t="shared" si="6"/>
        <v>0.17818156890046372</v>
      </c>
      <c r="AB46" s="4">
        <f t="shared" si="3"/>
        <v>0.99999999999999956</v>
      </c>
      <c r="AC46" s="5">
        <f t="shared" si="4"/>
        <v>0.85480419102972571</v>
      </c>
      <c r="AD46" s="4">
        <f t="shared" si="7"/>
        <v>1.3474385683992091E-2</v>
      </c>
    </row>
    <row r="47" spans="1:30" ht="32.1" customHeight="1" thickBot="1" x14ac:dyDescent="0.35">
      <c r="A47" s="19" t="s">
        <v>9</v>
      </c>
      <c r="B47" s="50" t="s">
        <v>8</v>
      </c>
      <c r="C47" s="50"/>
      <c r="D47" s="50" t="s">
        <v>7</v>
      </c>
      <c r="E47" s="50"/>
      <c r="F47" s="50"/>
      <c r="G47" s="50"/>
      <c r="H47" s="50"/>
      <c r="I47" s="50"/>
      <c r="J47" s="50"/>
      <c r="K47" s="50"/>
      <c r="L47" s="50"/>
      <c r="M47" s="49"/>
      <c r="Q47" s="3"/>
      <c r="R47" s="8">
        <v>4.25</v>
      </c>
      <c r="S47" s="6">
        <v>0.04</v>
      </c>
      <c r="T47" s="6">
        <f t="shared" si="0"/>
        <v>5.9477360771352919E-2</v>
      </c>
      <c r="U47" s="6">
        <v>0.04</v>
      </c>
      <c r="V47" s="6">
        <f t="shared" si="1"/>
        <v>0.11895472154270584</v>
      </c>
      <c r="W47" s="6">
        <f t="shared" si="2"/>
        <v>0.29738680385676458</v>
      </c>
      <c r="X47" s="6">
        <f t="shared" si="8"/>
        <v>0.69187632670738342</v>
      </c>
      <c r="Y47" s="6">
        <f t="shared" si="9"/>
        <v>0.10865510293644784</v>
      </c>
      <c r="Z47" s="6">
        <f t="shared" si="5"/>
        <v>7.5083519544118125E-3</v>
      </c>
      <c r="AA47" s="6">
        <f t="shared" si="6"/>
        <v>0.19196021840175659</v>
      </c>
      <c r="AB47" s="4">
        <f t="shared" si="3"/>
        <v>0.99999999999999967</v>
      </c>
      <c r="AC47" s="5">
        <f t="shared" si="4"/>
        <v>0.84646364064948609</v>
      </c>
      <c r="AD47" s="4">
        <f t="shared" si="7"/>
        <v>1.3778649501292872E-2</v>
      </c>
    </row>
    <row r="48" spans="1:30" ht="26.1" customHeight="1" thickBot="1" x14ac:dyDescent="0.4">
      <c r="A48" s="12" t="s">
        <v>6</v>
      </c>
      <c r="B48" s="71">
        <f>SUMPRODUCT(Z30:Z150,AC30:AC150)/4</f>
        <v>7.1844571671107416E-2</v>
      </c>
      <c r="C48" s="72"/>
      <c r="D48" s="14"/>
      <c r="E48" s="14"/>
      <c r="G48" s="31"/>
      <c r="H48" s="14"/>
      <c r="I48" s="18"/>
      <c r="J48" s="18"/>
      <c r="M48" s="49"/>
      <c r="Q48" s="3"/>
      <c r="R48" s="8">
        <v>4.5</v>
      </c>
      <c r="S48" s="6">
        <v>0.04</v>
      </c>
      <c r="T48" s="6">
        <f t="shared" si="0"/>
        <v>6.1316499263923074E-2</v>
      </c>
      <c r="U48" s="6">
        <v>0.04</v>
      </c>
      <c r="V48" s="6">
        <f t="shared" si="1"/>
        <v>0.12263299852784615</v>
      </c>
      <c r="W48" s="6">
        <f t="shared" si="2"/>
        <v>0.30658249631961537</v>
      </c>
      <c r="X48" s="6">
        <f t="shared" si="8"/>
        <v>0.67466981896712619</v>
      </c>
      <c r="Y48" s="6">
        <f t="shared" si="9"/>
        <v>0.11125605579565739</v>
      </c>
      <c r="Z48" s="6">
        <f t="shared" si="5"/>
        <v>8.036681786287735E-3</v>
      </c>
      <c r="AA48" s="6">
        <f t="shared" si="6"/>
        <v>0.20603744345092831</v>
      </c>
      <c r="AB48" s="4">
        <f t="shared" si="3"/>
        <v>0.99999999999999956</v>
      </c>
      <c r="AC48" s="5">
        <f t="shared" si="4"/>
        <v>0.83820447122335884</v>
      </c>
      <c r="AD48" s="4">
        <f t="shared" si="7"/>
        <v>1.4077225049171721E-2</v>
      </c>
    </row>
    <row r="49" spans="1:30" x14ac:dyDescent="0.3">
      <c r="M49" s="49"/>
      <c r="N49" s="17"/>
      <c r="Q49" s="3"/>
      <c r="R49" s="8">
        <v>4.75</v>
      </c>
      <c r="S49" s="6">
        <v>0.04</v>
      </c>
      <c r="T49" s="6">
        <f t="shared" si="0"/>
        <v>6.3212698839355902E-2</v>
      </c>
      <c r="U49" s="6">
        <v>0.04</v>
      </c>
      <c r="V49" s="6">
        <f t="shared" si="1"/>
        <v>0.1264253976787118</v>
      </c>
      <c r="W49" s="6">
        <f t="shared" si="2"/>
        <v>0.31606349419677948</v>
      </c>
      <c r="X49" s="6">
        <f t="shared" si="8"/>
        <v>0.65758102291293274</v>
      </c>
      <c r="Y49" s="6">
        <f t="shared" si="9"/>
        <v>0.11347927749572137</v>
      </c>
      <c r="Z49" s="6">
        <f t="shared" si="5"/>
        <v>8.533265853202689E-3</v>
      </c>
      <c r="AA49" s="6">
        <f t="shared" si="6"/>
        <v>0.22040643373814287</v>
      </c>
      <c r="AB49" s="4">
        <f t="shared" si="3"/>
        <v>0.99999999999999967</v>
      </c>
      <c r="AC49" s="5">
        <f t="shared" si="4"/>
        <v>0.83002588869586924</v>
      </c>
      <c r="AD49" s="4">
        <f t="shared" si="7"/>
        <v>1.4368990287214556E-2</v>
      </c>
    </row>
    <row r="50" spans="1:30" x14ac:dyDescent="0.3">
      <c r="A50" s="50" t="s">
        <v>5</v>
      </c>
      <c r="B50" s="50"/>
      <c r="C50" s="50"/>
      <c r="D50" s="50"/>
      <c r="E50" s="50"/>
      <c r="F50" s="50"/>
      <c r="G50" s="50"/>
      <c r="H50" s="50"/>
      <c r="I50" s="50"/>
      <c r="J50" s="50"/>
      <c r="K50" s="54"/>
      <c r="L50" s="36"/>
      <c r="M50" s="49"/>
      <c r="N50" s="17"/>
      <c r="Q50" s="3"/>
      <c r="R50" s="8">
        <v>5</v>
      </c>
      <c r="S50" s="6">
        <v>0.04</v>
      </c>
      <c r="T50" s="6">
        <f t="shared" si="0"/>
        <v>6.5167729873939109E-2</v>
      </c>
      <c r="U50" s="6">
        <v>0.04</v>
      </c>
      <c r="V50" s="6">
        <f t="shared" si="1"/>
        <v>0.13033545974787822</v>
      </c>
      <c r="W50" s="6">
        <f t="shared" si="2"/>
        <v>0.32583864936969553</v>
      </c>
      <c r="X50" s="6">
        <f t="shared" si="8"/>
        <v>0.64061334489283572</v>
      </c>
      <c r="Y50" s="6">
        <f t="shared" si="9"/>
        <v>0.11533362925347111</v>
      </c>
      <c r="Z50" s="6">
        <f t="shared" si="5"/>
        <v>8.9937951725415771E-3</v>
      </c>
      <c r="AA50" s="6">
        <f t="shared" si="6"/>
        <v>0.23505923068115125</v>
      </c>
      <c r="AB50" s="4">
        <f t="shared" si="3"/>
        <v>0.99999999999999978</v>
      </c>
      <c r="AC50" s="5">
        <f t="shared" si="4"/>
        <v>0.82192710675935154</v>
      </c>
      <c r="AD50" s="4">
        <f t="shared" si="7"/>
        <v>1.4652796943008389E-2</v>
      </c>
    </row>
    <row r="51" spans="1:30" ht="18.75" customHeight="1" x14ac:dyDescent="0.3">
      <c r="A51" s="39" t="s">
        <v>45</v>
      </c>
      <c r="B51" s="39"/>
      <c r="C51" s="39"/>
      <c r="D51" s="36"/>
      <c r="E51" s="55">
        <v>10000</v>
      </c>
      <c r="F51" s="36"/>
      <c r="G51" s="36"/>
      <c r="H51" s="36"/>
      <c r="I51" s="36"/>
      <c r="J51" s="36"/>
      <c r="K51" s="36"/>
      <c r="L51" s="36"/>
      <c r="M51" s="49"/>
      <c r="N51" s="17"/>
      <c r="Q51" s="3"/>
      <c r="R51" s="8">
        <v>5.25</v>
      </c>
      <c r="S51" s="6">
        <v>0.04</v>
      </c>
      <c r="T51" s="6">
        <f t="shared" si="0"/>
        <v>6.718341767162879E-2</v>
      </c>
      <c r="U51" s="6">
        <v>0.04</v>
      </c>
      <c r="V51" s="6">
        <f t="shared" si="1"/>
        <v>0.13436683534325758</v>
      </c>
      <c r="W51" s="6">
        <f t="shared" si="2"/>
        <v>0.33591708835814393</v>
      </c>
      <c r="X51" s="6">
        <f t="shared" si="8"/>
        <v>0.62377038209050317</v>
      </c>
      <c r="Y51" s="6">
        <f t="shared" si="9"/>
        <v>0.11682841101157913</v>
      </c>
      <c r="Z51" s="6">
        <f t="shared" si="5"/>
        <v>9.4144999471441303E-3</v>
      </c>
      <c r="AA51" s="6">
        <f t="shared" si="6"/>
        <v>0.24998670695077327</v>
      </c>
      <c r="AB51" s="4">
        <f t="shared" si="3"/>
        <v>0.99999999999999978</v>
      </c>
      <c r="AC51" s="5">
        <f t="shared" si="4"/>
        <v>0.81390734677835197</v>
      </c>
      <c r="AD51" s="4">
        <f t="shared" si="7"/>
        <v>1.4927476269622014E-2</v>
      </c>
    </row>
    <row r="52" spans="1:30" x14ac:dyDescent="0.3">
      <c r="A52" s="39" t="s">
        <v>46</v>
      </c>
      <c r="B52" s="39"/>
      <c r="C52" s="39"/>
      <c r="D52" s="36"/>
      <c r="E52" s="55">
        <v>22500</v>
      </c>
      <c r="F52" s="36"/>
      <c r="G52" s="36"/>
      <c r="H52" s="36"/>
      <c r="I52" s="36"/>
      <c r="J52" s="36"/>
      <c r="K52" s="36"/>
      <c r="L52" s="36"/>
      <c r="M52" s="49"/>
      <c r="N52" s="17"/>
      <c r="Q52" s="3"/>
      <c r="R52" s="8">
        <v>5.5</v>
      </c>
      <c r="S52" s="6">
        <v>0.04</v>
      </c>
      <c r="T52" s="6">
        <f t="shared" si="0"/>
        <v>6.9261644168233064E-2</v>
      </c>
      <c r="U52" s="6">
        <v>0.04</v>
      </c>
      <c r="V52" s="6">
        <f t="shared" si="1"/>
        <v>0.13852328833646613</v>
      </c>
      <c r="W52" s="6">
        <f t="shared" si="2"/>
        <v>0.3463082208411653</v>
      </c>
      <c r="X52" s="6">
        <f t="shared" si="8"/>
        <v>0.60705592174180367</v>
      </c>
      <c r="Y52" s="6">
        <f t="shared" si="9"/>
        <v>0.11797336475591656</v>
      </c>
      <c r="Z52" s="6">
        <f t="shared" si="5"/>
        <v>9.792161204611783E-3</v>
      </c>
      <c r="AA52" s="6">
        <f t="shared" si="6"/>
        <v>0.26517855229766768</v>
      </c>
      <c r="AB52" s="4">
        <f t="shared" si="3"/>
        <v>0.99999999999999978</v>
      </c>
      <c r="AC52" s="5">
        <f t="shared" si="4"/>
        <v>0.80596583771476804</v>
      </c>
      <c r="AD52" s="4">
        <f t="shared" si="7"/>
        <v>1.5191845346894411E-2</v>
      </c>
    </row>
    <row r="53" spans="1:30" x14ac:dyDescent="0.3">
      <c r="A53" s="39" t="s">
        <v>47</v>
      </c>
      <c r="B53" s="39"/>
      <c r="C53" s="39"/>
      <c r="D53" s="36"/>
      <c r="E53" s="55">
        <v>30000</v>
      </c>
      <c r="F53" s="36"/>
      <c r="G53" s="36"/>
      <c r="H53" s="36"/>
      <c r="I53" s="36"/>
      <c r="J53" s="36"/>
      <c r="K53" s="36"/>
      <c r="L53" s="36"/>
      <c r="M53" s="49"/>
      <c r="N53" s="17"/>
      <c r="Q53" s="3"/>
      <c r="R53" s="8">
        <v>5.75</v>
      </c>
      <c r="S53" s="6">
        <v>0.04</v>
      </c>
      <c r="T53" s="6">
        <f t="shared" si="0"/>
        <v>7.1404349688472146E-2</v>
      </c>
      <c r="U53" s="6">
        <v>0.04</v>
      </c>
      <c r="V53" s="6">
        <f t="shared" si="1"/>
        <v>0.14280869937694429</v>
      </c>
      <c r="W53" s="6">
        <f t="shared" si="2"/>
        <v>0.35702174844236073</v>
      </c>
      <c r="X53" s="6">
        <f t="shared" si="8"/>
        <v>0.59047393971391071</v>
      </c>
      <c r="Y53" s="6">
        <f t="shared" si="9"/>
        <v>0.11877867572024869</v>
      </c>
      <c r="Z53" s="6">
        <f t="shared" si="5"/>
        <v>1.0124118370931202E-2</v>
      </c>
      <c r="AA53" s="6">
        <f t="shared" si="6"/>
        <v>0.28062326619490907</v>
      </c>
      <c r="AB53" s="4">
        <f t="shared" si="3"/>
        <v>0.99999999999999967</v>
      </c>
      <c r="AC53" s="5">
        <f t="shared" si="4"/>
        <v>0.79810181605372033</v>
      </c>
      <c r="AD53" s="4">
        <f t="shared" si="7"/>
        <v>1.5444713897241391E-2</v>
      </c>
    </row>
    <row r="54" spans="1:30" ht="21" customHeight="1" x14ac:dyDescent="0.3">
      <c r="A54" s="39"/>
      <c r="B54" s="39"/>
      <c r="C54" s="39"/>
      <c r="D54" s="36"/>
      <c r="E54" s="55"/>
      <c r="F54" s="36"/>
      <c r="G54" s="36"/>
      <c r="H54" s="36"/>
      <c r="I54" s="36"/>
      <c r="J54" s="36"/>
      <c r="K54" s="36"/>
      <c r="L54" s="36"/>
      <c r="M54" s="49"/>
      <c r="N54" s="16"/>
      <c r="Q54" s="3"/>
      <c r="R54" s="8">
        <v>6</v>
      </c>
      <c r="S54" s="6">
        <v>0.04</v>
      </c>
      <c r="T54" s="6">
        <f t="shared" si="0"/>
        <v>7.3613534757551183E-2</v>
      </c>
      <c r="U54" s="6">
        <v>0.04</v>
      </c>
      <c r="V54" s="6">
        <f t="shared" si="1"/>
        <v>0.14722706951510237</v>
      </c>
      <c r="W54" s="6">
        <f t="shared" si="2"/>
        <v>0.3680676737877559</v>
      </c>
      <c r="X54" s="6">
        <f t="shared" si="8"/>
        <v>0.5740285983984561</v>
      </c>
      <c r="Y54" s="6">
        <f t="shared" si="9"/>
        <v>0.11925497131185417</v>
      </c>
      <c r="Z54" s="6">
        <f t="shared" si="5"/>
        <v>1.0408272517576868E-2</v>
      </c>
      <c r="AA54" s="6">
        <f t="shared" si="6"/>
        <v>0.2963081577721125</v>
      </c>
      <c r="AB54" s="4">
        <f t="shared" si="3"/>
        <v>0.99999999999999967</v>
      </c>
      <c r="AC54" s="5">
        <f t="shared" si="4"/>
        <v>0.79031452573014571</v>
      </c>
      <c r="AD54" s="4">
        <f t="shared" si="7"/>
        <v>1.568489157720343E-2</v>
      </c>
    </row>
    <row r="55" spans="1:30" x14ac:dyDescent="0.3">
      <c r="A55" s="39" t="s">
        <v>4</v>
      </c>
      <c r="B55" s="39"/>
      <c r="C55" s="39"/>
      <c r="D55" s="36"/>
      <c r="E55" s="55">
        <v>100000</v>
      </c>
      <c r="F55" s="36"/>
      <c r="G55" s="36"/>
      <c r="H55" s="36"/>
      <c r="I55" s="36"/>
      <c r="J55" s="36"/>
      <c r="K55" s="36"/>
      <c r="L55" s="36"/>
      <c r="M55" s="49"/>
      <c r="N55" s="16"/>
      <c r="Q55" s="3"/>
      <c r="R55" s="8">
        <v>6.25</v>
      </c>
      <c r="S55" s="6">
        <v>0.04</v>
      </c>
      <c r="T55" s="6">
        <f t="shared" si="0"/>
        <v>7.5891261968940513E-2</v>
      </c>
      <c r="U55" s="6">
        <v>0.04</v>
      </c>
      <c r="V55" s="6">
        <f t="shared" si="1"/>
        <v>0.15178252393788103</v>
      </c>
      <c r="W55" s="6">
        <f t="shared" si="2"/>
        <v>0.37945630984470258</v>
      </c>
      <c r="X55" s="6">
        <f t="shared" si="8"/>
        <v>0.55772424386946329</v>
      </c>
      <c r="Y55" s="6">
        <f t="shared" si="9"/>
        <v>0.11941331759488222</v>
      </c>
      <c r="Z55" s="6">
        <f t="shared" si="5"/>
        <v>1.0643085067272023E-2</v>
      </c>
      <c r="AA55" s="6">
        <f t="shared" si="6"/>
        <v>0.31221935346838214</v>
      </c>
      <c r="AB55" s="4">
        <f t="shared" si="3"/>
        <v>0.99999999999999978</v>
      </c>
      <c r="AC55" s="5">
        <f t="shared" si="4"/>
        <v>0.78260321805610755</v>
      </c>
      <c r="AD55" s="4">
        <f t="shared" si="7"/>
        <v>1.5911195696269642E-2</v>
      </c>
    </row>
    <row r="56" spans="1:30" x14ac:dyDescent="0.3">
      <c r="G56" s="3"/>
      <c r="H56" s="3"/>
      <c r="I56" s="3"/>
      <c r="J56" s="3"/>
      <c r="K56" s="3"/>
      <c r="M56" s="49"/>
      <c r="N56" s="2"/>
      <c r="O56" s="2"/>
      <c r="Q56" s="3"/>
      <c r="R56" s="8">
        <v>6.5</v>
      </c>
      <c r="S56" s="6">
        <v>0.04</v>
      </c>
      <c r="T56" s="6">
        <f t="shared" si="0"/>
        <v>7.8239657910103358E-2</v>
      </c>
      <c r="U56" s="6">
        <v>0.04</v>
      </c>
      <c r="V56" s="6">
        <f t="shared" si="1"/>
        <v>0.15647931582020672</v>
      </c>
      <c r="W56" s="6">
        <f t="shared" si="2"/>
        <v>0.39119828955051678</v>
      </c>
      <c r="X56" s="6">
        <f t="shared" si="8"/>
        <v>0.54156540225628702</v>
      </c>
      <c r="Y56" s="6">
        <f t="shared" si="9"/>
        <v>0.11926521317354127</v>
      </c>
      <c r="Z56" s="6">
        <f t="shared" si="5"/>
        <v>1.082757179697327E-2</v>
      </c>
      <c r="AA56" s="6">
        <f t="shared" si="6"/>
        <v>0.32834181277319813</v>
      </c>
      <c r="AB56" s="4">
        <f t="shared" si="3"/>
        <v>0.99999999999999956</v>
      </c>
      <c r="AC56" s="5">
        <f t="shared" si="4"/>
        <v>0.77496715164881547</v>
      </c>
      <c r="AD56" s="4">
        <f t="shared" si="7"/>
        <v>1.6122459304815984E-2</v>
      </c>
    </row>
    <row r="57" spans="1:30" ht="18.95" customHeight="1" x14ac:dyDescent="0.3">
      <c r="A57" s="15" t="s">
        <v>54</v>
      </c>
      <c r="B57" s="76" t="s">
        <v>48</v>
      </c>
      <c r="C57" s="76"/>
      <c r="D57" s="76"/>
      <c r="E57" s="76"/>
      <c r="F57" s="76"/>
      <c r="G57" s="76"/>
      <c r="H57" s="76"/>
      <c r="I57" s="76"/>
      <c r="J57" s="76"/>
      <c r="K57" s="76"/>
      <c r="L57" s="36"/>
      <c r="M57" s="49"/>
      <c r="N57" s="2"/>
      <c r="O57" s="2"/>
      <c r="P57" s="2"/>
      <c r="Q57" s="3"/>
      <c r="R57" s="8">
        <v>6.75</v>
      </c>
      <c r="S57" s="6">
        <v>0.04</v>
      </c>
      <c r="T57" s="6">
        <f t="shared" si="0"/>
        <v>8.0660915147973508E-2</v>
      </c>
      <c r="U57" s="6">
        <v>0.04</v>
      </c>
      <c r="V57" s="6">
        <f t="shared" si="1"/>
        <v>0.16132183029594702</v>
      </c>
      <c r="W57" s="6">
        <f t="shared" si="2"/>
        <v>0.40330457573986755</v>
      </c>
      <c r="X57" s="6">
        <f t="shared" si="8"/>
        <v>0.52555677528160427</v>
      </c>
      <c r="Y57" s="6">
        <f t="shared" si="9"/>
        <v>0.11882258032473203</v>
      </c>
      <c r="Z57" s="6">
        <f t="shared" si="5"/>
        <v>1.0961292036968343E-2</v>
      </c>
      <c r="AA57" s="6">
        <f t="shared" si="6"/>
        <v>0.34465935235669504</v>
      </c>
      <c r="AB57" s="4">
        <f t="shared" si="3"/>
        <v>0.99999999999999978</v>
      </c>
      <c r="AC57" s="5">
        <f t="shared" si="4"/>
        <v>0.76740559235934658</v>
      </c>
      <c r="AD57" s="4">
        <f t="shared" si="7"/>
        <v>1.6317539583496909E-2</v>
      </c>
    </row>
    <row r="58" spans="1:30" ht="18.95" customHeight="1" x14ac:dyDescent="0.3">
      <c r="B58" s="76"/>
      <c r="C58" s="76"/>
      <c r="D58" s="76"/>
      <c r="E58" s="76"/>
      <c r="F58" s="76"/>
      <c r="G58" s="76"/>
      <c r="H58" s="76"/>
      <c r="I58" s="76"/>
      <c r="J58" s="76"/>
      <c r="K58" s="76"/>
      <c r="L58" s="36"/>
      <c r="M58" s="49"/>
      <c r="N58" s="2"/>
      <c r="O58" s="2"/>
      <c r="P58" s="2"/>
      <c r="Q58" s="3"/>
      <c r="R58" s="8">
        <v>7</v>
      </c>
      <c r="S58" s="6">
        <v>0.04</v>
      </c>
      <c r="T58" s="6">
        <f t="shared" si="0"/>
        <v>8.3157294276032828E-2</v>
      </c>
      <c r="U58" s="6">
        <v>0.04</v>
      </c>
      <c r="V58" s="6">
        <f t="shared" si="1"/>
        <v>0.16631458855206566</v>
      </c>
      <c r="W58" s="6">
        <f t="shared" si="2"/>
        <v>0.41578647138016411</v>
      </c>
      <c r="X58" s="6">
        <f t="shared" si="8"/>
        <v>0.50970323491468017</v>
      </c>
      <c r="Y58" s="6">
        <f t="shared" si="9"/>
        <v>0.11809775323968252</v>
      </c>
      <c r="Z58" s="6">
        <f t="shared" si="5"/>
        <v>1.1044333031583087E-2</v>
      </c>
      <c r="AA58" s="6">
        <f t="shared" si="6"/>
        <v>0.36115467881405389</v>
      </c>
      <c r="AB58" s="4">
        <f t="shared" si="3"/>
        <v>0.99999999999999956</v>
      </c>
      <c r="AC58" s="5">
        <f t="shared" si="4"/>
        <v>0.75991781320206331</v>
      </c>
      <c r="AD58" s="4">
        <f t="shared" si="7"/>
        <v>1.649532645735885E-2</v>
      </c>
    </row>
    <row r="59" spans="1:30" ht="19.5" thickBot="1" x14ac:dyDescent="0.35">
      <c r="A59" s="13"/>
      <c r="B59" s="39" t="s">
        <v>3</v>
      </c>
      <c r="C59" s="39"/>
      <c r="D59" s="39"/>
      <c r="E59" s="39"/>
      <c r="F59" s="39"/>
      <c r="G59" s="39"/>
      <c r="H59" s="39"/>
      <c r="I59" s="39"/>
      <c r="J59" s="39"/>
      <c r="K59" s="39"/>
      <c r="L59" s="36"/>
      <c r="N59" s="2"/>
      <c r="O59" s="2"/>
      <c r="P59" s="2"/>
      <c r="Q59" s="3"/>
      <c r="R59" s="8">
        <v>7.25</v>
      </c>
      <c r="S59" s="6">
        <v>0.04</v>
      </c>
      <c r="T59" s="6">
        <f t="shared" si="0"/>
        <v>8.5731126024902918E-2</v>
      </c>
      <c r="U59" s="6">
        <v>0.04</v>
      </c>
      <c r="V59" s="6">
        <f t="shared" si="1"/>
        <v>0.17146225204980584</v>
      </c>
      <c r="W59" s="6">
        <f t="shared" si="2"/>
        <v>0.42865563012451458</v>
      </c>
      <c r="X59" s="6">
        <f t="shared" si="8"/>
        <v>0.49400981709072189</v>
      </c>
      <c r="Y59" s="6">
        <f t="shared" si="9"/>
        <v>0.1171034632466872</v>
      </c>
      <c r="Z59" s="6">
        <f t="shared" si="5"/>
        <v>1.1077289498992582E-2</v>
      </c>
      <c r="AA59" s="6">
        <f t="shared" si="6"/>
        <v>0.37780943016359803</v>
      </c>
      <c r="AB59" s="4">
        <f t="shared" si="3"/>
        <v>0.99999999999999967</v>
      </c>
      <c r="AC59" s="5">
        <f t="shared" si="4"/>
        <v>0.75250309428471895</v>
      </c>
      <c r="AD59" s="4">
        <f t="shared" si="7"/>
        <v>1.6654751349544139E-2</v>
      </c>
    </row>
    <row r="60" spans="1:30" ht="21.75" thickBot="1" x14ac:dyDescent="0.4">
      <c r="A60" s="12" t="s">
        <v>1</v>
      </c>
      <c r="B60" s="69">
        <f>((ILU*B44+ALU*B46+SNF*B48)*4-E55)/(B44+B46+B48)</f>
        <v>33869.304016484384</v>
      </c>
      <c r="C60" s="70"/>
      <c r="D60" s="9"/>
      <c r="F60" s="9"/>
      <c r="G60" s="58"/>
      <c r="H60" s="60"/>
      <c r="I60" s="9"/>
      <c r="K60" s="9"/>
      <c r="M60" s="49"/>
      <c r="P60" s="2"/>
      <c r="Q60" s="3"/>
      <c r="R60" s="8">
        <v>7.5</v>
      </c>
      <c r="S60" s="6">
        <v>0.04</v>
      </c>
      <c r="T60" s="6">
        <f t="shared" si="0"/>
        <v>8.8384813438416768E-2</v>
      </c>
      <c r="U60" s="6">
        <v>0.04</v>
      </c>
      <c r="V60" s="6">
        <f t="shared" si="1"/>
        <v>0.17676962687683354</v>
      </c>
      <c r="W60" s="6">
        <f t="shared" si="2"/>
        <v>0.44192406719208382</v>
      </c>
      <c r="X60" s="6">
        <f t="shared" si="8"/>
        <v>0.47848171444817872</v>
      </c>
      <c r="Y60" s="6">
        <f t="shared" si="9"/>
        <v>0.11585282090235038</v>
      </c>
      <c r="Z60" s="6">
        <f t="shared" si="5"/>
        <v>1.106123850389387E-2</v>
      </c>
      <c r="AA60" s="6">
        <f>AA59+h*(X59*T59+Y59*V59+Z59*W59)</f>
        <v>0.39460422614557678</v>
      </c>
      <c r="AB60" s="4">
        <f t="shared" si="3"/>
        <v>0.99999999999999978</v>
      </c>
      <c r="AC60" s="5">
        <f t="shared" si="4"/>
        <v>0.74516072273924561</v>
      </c>
      <c r="AD60" s="4">
        <f t="shared" si="7"/>
        <v>1.679479598197875E-2</v>
      </c>
    </row>
    <row r="61" spans="1:30" ht="21" x14ac:dyDescent="0.35">
      <c r="A61" s="12"/>
      <c r="B61" s="34"/>
      <c r="C61" s="34"/>
      <c r="D61" s="9"/>
      <c r="E61" s="9"/>
      <c r="F61" s="9"/>
      <c r="G61" s="58"/>
      <c r="H61" s="59"/>
      <c r="I61" s="9"/>
      <c r="K61" s="9"/>
      <c r="M61" s="49"/>
      <c r="Q61" s="3"/>
      <c r="R61" s="8">
        <v>7.75</v>
      </c>
      <c r="S61" s="6">
        <v>0.04</v>
      </c>
      <c r="T61" s="6">
        <f t="shared" si="0"/>
        <v>9.1120834117210045E-2</v>
      </c>
      <c r="U61" s="6">
        <v>0.04</v>
      </c>
      <c r="V61" s="6">
        <f t="shared" si="1"/>
        <v>0.18224166823442009</v>
      </c>
      <c r="W61" s="6">
        <f t="shared" si="2"/>
        <v>0.45560417058605024</v>
      </c>
      <c r="X61" s="6">
        <f t="shared" si="8"/>
        <v>0.46312426803739792</v>
      </c>
      <c r="Y61" s="6">
        <f t="shared" si="9"/>
        <v>0.11435929485692439</v>
      </c>
      <c r="Z61" s="6">
        <f t="shared" si="5"/>
        <v>1.0997709835961759E-2</v>
      </c>
      <c r="AA61" s="6">
        <f t="shared" si="6"/>
        <v>0.41151872726971567</v>
      </c>
      <c r="AB61" s="4">
        <f t="shared" si="3"/>
        <v>0.99999999999999978</v>
      </c>
      <c r="AC61" s="5">
        <f t="shared" si="4"/>
        <v>0.73788999265321786</v>
      </c>
      <c r="AD61" s="4">
        <f t="shared" si="7"/>
        <v>1.6914501124138892E-2</v>
      </c>
    </row>
    <row r="62" spans="1:30" ht="24.75" customHeight="1" x14ac:dyDescent="0.3">
      <c r="A62" s="15" t="s">
        <v>55</v>
      </c>
      <c r="B62" s="56" t="s">
        <v>2</v>
      </c>
      <c r="C62" s="56"/>
      <c r="D62" s="50"/>
      <c r="E62" s="50"/>
      <c r="F62" s="50"/>
      <c r="G62" s="50"/>
      <c r="H62" s="50"/>
      <c r="I62" s="50"/>
      <c r="J62" s="50"/>
      <c r="K62" s="50"/>
      <c r="L62" s="36"/>
      <c r="M62" s="49"/>
      <c r="Q62" s="3"/>
      <c r="R62" s="8">
        <v>8</v>
      </c>
      <c r="S62" s="6">
        <v>0.04</v>
      </c>
      <c r="T62" s="6">
        <f t="shared" ref="T62:T93" si="10">A+B*cc^($E$27+R62)</f>
        <v>9.3941742531917088E-2</v>
      </c>
      <c r="U62" s="6">
        <v>0.04</v>
      </c>
      <c r="V62" s="6">
        <f t="shared" ref="V62:V93" si="11">2*T62</f>
        <v>0.18788348506383418</v>
      </c>
      <c r="W62" s="6">
        <f t="shared" ref="W62:W93" si="12">5*T62</f>
        <v>0.46970871265958547</v>
      </c>
      <c r="X62" s="6">
        <f t="shared" si="8"/>
        <v>0.44794295795615141</v>
      </c>
      <c r="Y62" s="6">
        <f t="shared" si="9"/>
        <v>0.11263668742051966</v>
      </c>
      <c r="Z62" s="6">
        <f t="shared" si="5"/>
        <v>1.0888652167491152E-2</v>
      </c>
      <c r="AA62" s="6">
        <f t="shared" si="6"/>
        <v>0.42853170245583749</v>
      </c>
      <c r="AB62" s="4">
        <f t="shared" ref="AB62:AB93" si="13">SUM(X62:AA62)</f>
        <v>0.99999999999999967</v>
      </c>
      <c r="AC62" s="5">
        <f t="shared" ref="AC62:AC93" si="14">(1+i)^(-R62)</f>
        <v>0.73069020500198378</v>
      </c>
      <c r="AD62" s="4">
        <f t="shared" si="7"/>
        <v>1.7012975186121826E-2</v>
      </c>
    </row>
    <row r="63" spans="1:30" ht="19.5" thickBot="1" x14ac:dyDescent="0.35">
      <c r="B63" s="37" t="s">
        <v>49</v>
      </c>
      <c r="C63" s="37"/>
      <c r="D63" s="37"/>
      <c r="E63" s="37"/>
      <c r="F63" s="37"/>
      <c r="G63" s="37"/>
      <c r="H63" s="37"/>
      <c r="I63" s="37"/>
      <c r="J63" s="37"/>
      <c r="K63" s="37"/>
      <c r="L63" s="36"/>
      <c r="Q63" s="3"/>
      <c r="R63" s="8">
        <v>8.25</v>
      </c>
      <c r="S63" s="6">
        <v>0.04</v>
      </c>
      <c r="T63" s="6">
        <f t="shared" si="10"/>
        <v>9.6850172408140284E-2</v>
      </c>
      <c r="U63" s="6">
        <v>0.04</v>
      </c>
      <c r="V63" s="6">
        <f t="shared" si="11"/>
        <v>0.19370034481628057</v>
      </c>
      <c r="W63" s="6">
        <f t="shared" si="12"/>
        <v>0.48425086204070145</v>
      </c>
      <c r="X63" s="6">
        <f t="shared" ref="X63:X94" si="15">X62-h*(X62*(S62+T62))</f>
        <v>0.43294339287026434</v>
      </c>
      <c r="Y63" s="6">
        <f t="shared" ref="Y63:Y94" si="16">Y62+h*X62*S62-h*Y62*(U62+V62)</f>
        <v>0.11069910678122274</v>
      </c>
      <c r="Z63" s="6">
        <f t="shared" ref="Z63:Z94" si="17">Z62+h*(Y62*U62-Z62*W62)</f>
        <v>1.0736395343648779E-2</v>
      </c>
      <c r="AA63" s="6">
        <f t="shared" ref="AA63:AA94" si="18">AA62+h*(X62*T62+Y62*V62+Z62*W62)</f>
        <v>0.44562110500486385</v>
      </c>
      <c r="AB63" s="4">
        <f t="shared" si="13"/>
        <v>0.99999999999999967</v>
      </c>
      <c r="AC63" s="5">
        <f t="shared" si="14"/>
        <v>0.72356066758146043</v>
      </c>
      <c r="AD63" s="4">
        <f t="shared" ref="AD63:AD94" si="19">AA63-AA62</f>
        <v>1.7089402549026356E-2</v>
      </c>
    </row>
    <row r="64" spans="1:30" ht="21.75" thickBot="1" x14ac:dyDescent="0.4">
      <c r="A64" s="10" t="s">
        <v>1</v>
      </c>
      <c r="B64" s="69">
        <f>(H65*E55*0.5)/(B44+B46+B48)</f>
        <v>4670.0394370314161</v>
      </c>
      <c r="C64" s="70"/>
      <c r="G64" s="58"/>
      <c r="H64" s="60"/>
      <c r="L64" s="2"/>
      <c r="R64" s="8">
        <v>8.5</v>
      </c>
      <c r="S64" s="6">
        <v>0.04</v>
      </c>
      <c r="T64" s="6">
        <f t="shared" si="10"/>
        <v>9.9848839185410931E-2</v>
      </c>
      <c r="U64" s="6">
        <v>0.04</v>
      </c>
      <c r="V64" s="6">
        <f t="shared" si="11"/>
        <v>0.19969767837082186</v>
      </c>
      <c r="W64" s="6">
        <f t="shared" si="12"/>
        <v>0.49924419592705466</v>
      </c>
      <c r="X64" s="6">
        <f>X63-h*(X63*(S63+T63))</f>
        <v>0.41813129838094915</v>
      </c>
      <c r="Y64" s="6">
        <f>Y63+h*X63*S63-h*Y63*(U63+V63)</f>
        <v>0.10856093585351888</v>
      </c>
      <c r="Z64" s="6">
        <f>Z63+h*(Y63*U63-Z63*W63)</f>
        <v>1.0543609236368084E-2</v>
      </c>
      <c r="AA64" s="6">
        <f>AA63+h*(X63*T63+Y63*V63+Z63*W63)</f>
        <v>0.46276415652916364</v>
      </c>
      <c r="AB64" s="4">
        <f t="shared" si="13"/>
        <v>0.99999999999999978</v>
      </c>
      <c r="AC64" s="5">
        <f t="shared" si="14"/>
        <v>0.71650069494158231</v>
      </c>
      <c r="AD64" s="4">
        <f>AA64-AA63</f>
        <v>1.7143051524299791E-2</v>
      </c>
    </row>
    <row r="65" spans="1:30" ht="21" x14ac:dyDescent="0.35">
      <c r="A65"/>
      <c r="C65" s="63"/>
      <c r="G65" s="58" t="s">
        <v>0</v>
      </c>
      <c r="H65" s="62">
        <f>SUMPRODUCT(AD30:AD150,AC30:AC150)</f>
        <v>0.70528466470776108</v>
      </c>
      <c r="M65" s="49"/>
      <c r="R65" s="8">
        <v>8.75</v>
      </c>
      <c r="S65" s="6">
        <v>0.04</v>
      </c>
      <c r="T65" s="6">
        <f t="shared" si="10"/>
        <v>0.10294054255244732</v>
      </c>
      <c r="U65" s="6">
        <v>0.04</v>
      </c>
      <c r="V65" s="6">
        <f t="shared" si="11"/>
        <v>0.20588108510489464</v>
      </c>
      <c r="W65" s="6">
        <f t="shared" si="12"/>
        <v>0.51470271276223656</v>
      </c>
      <c r="X65" s="6">
        <f t="shared" si="15"/>
        <v>0.40351250420453305</v>
      </c>
      <c r="Y65" s="6">
        <f t="shared" si="16"/>
        <v>0.10623679776586531</v>
      </c>
      <c r="Z65" s="6">
        <f t="shared" si="17"/>
        <v>1.0313259666058359E-2</v>
      </c>
      <c r="AA65" s="6">
        <f t="shared" si="18"/>
        <v>0.47993743836354302</v>
      </c>
      <c r="AB65" s="4">
        <f t="shared" si="13"/>
        <v>0.99999999999999978</v>
      </c>
      <c r="AC65" s="5">
        <f t="shared" si="14"/>
        <v>0.70950960832040177</v>
      </c>
      <c r="AD65" s="4">
        <f t="shared" si="19"/>
        <v>1.7173281834379384E-2</v>
      </c>
    </row>
    <row r="66" spans="1:30" ht="21" x14ac:dyDescent="0.35">
      <c r="A66"/>
      <c r="C66" s="29"/>
      <c r="G66" s="58"/>
      <c r="H66" s="62"/>
      <c r="I66" s="62"/>
      <c r="M66" s="49"/>
      <c r="R66" s="8">
        <v>9</v>
      </c>
      <c r="S66" s="6">
        <v>0.04</v>
      </c>
      <c r="T66" s="6">
        <f t="shared" si="10"/>
        <v>0.10612816906106631</v>
      </c>
      <c r="U66" s="6">
        <v>0.04</v>
      </c>
      <c r="V66" s="6">
        <f t="shared" si="11"/>
        <v>0.21225633812213263</v>
      </c>
      <c r="W66" s="6">
        <f t="shared" si="12"/>
        <v>0.53064084530533151</v>
      </c>
      <c r="X66" s="6">
        <f t="shared" si="15"/>
        <v>0.38909293013510987</v>
      </c>
      <c r="Y66" s="6">
        <f t="shared" si="16"/>
        <v>0.10374151802972559</v>
      </c>
      <c r="Z66" s="6">
        <f t="shared" si="17"/>
        <v>1.0048561961831614E-2</v>
      </c>
      <c r="AA66" s="6">
        <f t="shared" si="18"/>
        <v>0.49711698987333264</v>
      </c>
      <c r="AB66" s="4">
        <f t="shared" si="13"/>
        <v>0.99999999999999967</v>
      </c>
      <c r="AC66" s="5">
        <f t="shared" si="14"/>
        <v>0.70258673557883045</v>
      </c>
      <c r="AD66" s="4">
        <f t="shared" si="19"/>
        <v>1.7179551509789615E-2</v>
      </c>
    </row>
    <row r="67" spans="1:30" ht="26.1" customHeight="1" x14ac:dyDescent="0.35">
      <c r="A67"/>
      <c r="C67" s="29"/>
      <c r="G67" s="58"/>
      <c r="H67" s="62"/>
      <c r="I67" s="62"/>
      <c r="J67" s="62"/>
      <c r="M67" s="49"/>
      <c r="R67" s="8">
        <v>9.25</v>
      </c>
      <c r="S67" s="6">
        <v>0.04</v>
      </c>
      <c r="T67" s="6">
        <f t="shared" si="10"/>
        <v>0.1094146948211985</v>
      </c>
      <c r="U67" s="6">
        <v>0.04</v>
      </c>
      <c r="V67" s="6">
        <f t="shared" si="11"/>
        <v>0.21882938964239701</v>
      </c>
      <c r="W67" s="6">
        <f t="shared" si="12"/>
        <v>0.5470734741059925</v>
      </c>
      <c r="X67" s="6">
        <f t="shared" si="15"/>
        <v>0.3748785707662976</v>
      </c>
      <c r="Y67" s="6">
        <f t="shared" si="16"/>
        <v>0.10109008346872424</v>
      </c>
      <c r="Z67" s="6">
        <f t="shared" si="17"/>
        <v>9.7529327887465374E-3</v>
      </c>
      <c r="AA67" s="6">
        <f t="shared" si="18"/>
        <v>0.51427841297623134</v>
      </c>
      <c r="AB67" s="4">
        <f t="shared" si="13"/>
        <v>0.99999999999999978</v>
      </c>
      <c r="AC67" s="5">
        <f t="shared" si="14"/>
        <v>0.69573141113601955</v>
      </c>
      <c r="AD67" s="4">
        <f t="shared" si="19"/>
        <v>1.7161423102898699E-2</v>
      </c>
    </row>
    <row r="68" spans="1:30" ht="26.1" customHeight="1" x14ac:dyDescent="0.35">
      <c r="A68"/>
      <c r="C68" s="29"/>
      <c r="G68" s="68"/>
      <c r="H68" s="62"/>
      <c r="I68" s="62"/>
      <c r="M68" s="49"/>
      <c r="R68" s="8">
        <v>9.5</v>
      </c>
      <c r="S68" s="6">
        <v>0.04</v>
      </c>
      <c r="T68" s="6">
        <f t="shared" si="10"/>
        <v>0.11280318827951433</v>
      </c>
      <c r="U68" s="6">
        <v>0.04</v>
      </c>
      <c r="V68" s="6">
        <f t="shared" si="11"/>
        <v>0.22560637655902865</v>
      </c>
      <c r="W68" s="6">
        <f t="shared" si="12"/>
        <v>0.56401594139757161</v>
      </c>
      <c r="X68" s="6">
        <f t="shared" si="15"/>
        <v>0.36087547895478422</v>
      </c>
      <c r="Y68" s="6">
        <f t="shared" si="16"/>
        <v>9.829759802561E-2</v>
      </c>
      <c r="Z68" s="6">
        <f t="shared" si="17"/>
        <v>9.4299409175683264E-3</v>
      </c>
      <c r="AA68" s="6">
        <f t="shared" si="18"/>
        <v>0.53139698210203712</v>
      </c>
      <c r="AB68" s="4">
        <f t="shared" si="13"/>
        <v>0.99999999999999967</v>
      </c>
      <c r="AC68" s="5">
        <f t="shared" si="14"/>
        <v>0.68894297590536757</v>
      </c>
      <c r="AD68" s="4">
        <f t="shared" si="19"/>
        <v>1.7118569125805783E-2</v>
      </c>
    </row>
    <row r="69" spans="1:30" ht="26.1" customHeight="1" x14ac:dyDescent="0.3">
      <c r="A69" s="84"/>
      <c r="B69" s="85"/>
      <c r="C69" s="85"/>
      <c r="D69" s="86"/>
      <c r="E69" s="85"/>
      <c r="F69" s="85"/>
      <c r="G69" s="85"/>
      <c r="H69" s="85"/>
      <c r="I69" s="85"/>
      <c r="J69" s="85"/>
      <c r="K69" s="85"/>
      <c r="L69" s="85"/>
      <c r="M69" s="87"/>
      <c r="N69" s="85"/>
      <c r="O69" s="85"/>
      <c r="Q69" s="3"/>
      <c r="R69" s="8">
        <v>9.75</v>
      </c>
      <c r="S69" s="6">
        <v>0.04</v>
      </c>
      <c r="T69" s="6">
        <f t="shared" si="10"/>
        <v>0.11629681308426547</v>
      </c>
      <c r="U69" s="6">
        <v>0.04</v>
      </c>
      <c r="V69" s="6">
        <f t="shared" si="11"/>
        <v>0.23259362616853094</v>
      </c>
      <c r="W69" s="6">
        <f t="shared" si="12"/>
        <v>0.58148406542132736</v>
      </c>
      <c r="X69" s="6">
        <f>X68-h*(X68*(S68+T68))</f>
        <v>0.34708974801573728</v>
      </c>
      <c r="Y69" s="6">
        <f>Y68+h*X68*S68-h*Y68*(U68+V68)</f>
        <v>9.5379235606148291E-2</v>
      </c>
      <c r="Z69" s="6">
        <f>Z68+h*(Y68*U68-Z68*W68)</f>
        <v>9.0832576468379816E-3</v>
      </c>
      <c r="AA69" s="6">
        <f>AA68+h*(X68*T68+Y68*V68+Z68*W68)</f>
        <v>0.54844775873127616</v>
      </c>
      <c r="AB69" s="4">
        <f t="shared" si="13"/>
        <v>0.99999999999999978</v>
      </c>
      <c r="AC69" s="5">
        <f t="shared" si="14"/>
        <v>0.68222077723115548</v>
      </c>
      <c r="AD69" s="4">
        <f>AA69-AA68</f>
        <v>1.7050776629239039E-2</v>
      </c>
    </row>
    <row r="70" spans="1:30" ht="26.1" customHeight="1" x14ac:dyDescent="0.4">
      <c r="A70" s="88"/>
      <c r="B70" s="89"/>
      <c r="C70" s="90"/>
      <c r="D70" s="90"/>
      <c r="E70" s="90"/>
      <c r="F70" s="90"/>
      <c r="G70" s="90"/>
      <c r="H70" s="90"/>
      <c r="I70" s="90"/>
      <c r="J70" s="90"/>
      <c r="K70" s="90"/>
      <c r="L70" s="90"/>
      <c r="M70" s="87"/>
      <c r="N70" s="91"/>
      <c r="O70" s="91"/>
      <c r="P70" s="64"/>
      <c r="Q70" s="65"/>
      <c r="R70" s="8">
        <v>10</v>
      </c>
      <c r="S70" s="6">
        <v>0.04</v>
      </c>
      <c r="T70" s="6">
        <f t="shared" si="10"/>
        <v>0.11989883103900492</v>
      </c>
      <c r="U70" s="6">
        <v>0.04</v>
      </c>
      <c r="V70" s="6">
        <f t="shared" si="11"/>
        <v>0.23979766207800984</v>
      </c>
      <c r="W70" s="6">
        <f t="shared" si="12"/>
        <v>0.59949415519502458</v>
      </c>
      <c r="X70" s="30">
        <f t="shared" si="15"/>
        <v>0.33352749264846715</v>
      </c>
      <c r="Y70" s="30">
        <f t="shared" si="16"/>
        <v>9.2350190162540008E-2</v>
      </c>
      <c r="Z70" s="30">
        <f t="shared" si="17"/>
        <v>8.716607606961288E-3</v>
      </c>
      <c r="AA70" s="30">
        <f>AA69+h*(X69*T69+Y69*V69+Z69*W69)</f>
        <v>0.56540570958203129</v>
      </c>
      <c r="AB70" s="4">
        <f t="shared" si="13"/>
        <v>0.99999999999999978</v>
      </c>
      <c r="AC70" s="5">
        <f t="shared" si="14"/>
        <v>0.67556416882579851</v>
      </c>
      <c r="AD70" s="4">
        <f t="shared" si="19"/>
        <v>1.6957950850755132E-2</v>
      </c>
    </row>
    <row r="71" spans="1:30" ht="26.1" customHeight="1" x14ac:dyDescent="0.4">
      <c r="A71" s="88"/>
      <c r="B71" s="89"/>
      <c r="C71" s="90"/>
      <c r="D71" s="90"/>
      <c r="E71" s="90"/>
      <c r="F71" s="90"/>
      <c r="G71" s="90"/>
      <c r="H71" s="90"/>
      <c r="I71" s="90"/>
      <c r="J71" s="90"/>
      <c r="K71" s="90"/>
      <c r="L71" s="90"/>
      <c r="M71" s="87"/>
      <c r="N71" s="91"/>
      <c r="O71" s="91"/>
      <c r="P71" s="64"/>
      <c r="Q71" s="65"/>
      <c r="R71" s="8">
        <v>10.25</v>
      </c>
      <c r="S71" s="6">
        <v>0.04</v>
      </c>
      <c r="T71" s="6">
        <f t="shared" si="10"/>
        <v>0.12361260514795427</v>
      </c>
      <c r="U71" s="6">
        <v>0.04</v>
      </c>
      <c r="V71" s="6">
        <f t="shared" si="11"/>
        <v>0.24722521029590855</v>
      </c>
      <c r="W71" s="6">
        <f t="shared" si="12"/>
        <v>0.61806302573977134</v>
      </c>
      <c r="X71" s="6">
        <f t="shared" si="15"/>
        <v>0.32019482860000209</v>
      </c>
      <c r="Y71" s="6">
        <f t="shared" si="16"/>
        <v>8.9225623264040099E-2</v>
      </c>
      <c r="Z71" s="6">
        <f t="shared" si="17"/>
        <v>8.3337206802112426E-3</v>
      </c>
      <c r="AA71" s="6">
        <f t="shared" si="18"/>
        <v>0.58224582745574627</v>
      </c>
      <c r="AB71" s="4">
        <f t="shared" si="13"/>
        <v>0.99999999999999978</v>
      </c>
      <c r="AC71" s="5">
        <f t="shared" si="14"/>
        <v>0.66897251070771113</v>
      </c>
      <c r="AD71" s="4">
        <f t="shared" si="19"/>
        <v>1.6840117873714977E-2</v>
      </c>
    </row>
    <row r="72" spans="1:30" ht="26.1" customHeight="1" x14ac:dyDescent="0.4">
      <c r="A72" s="88"/>
      <c r="B72" s="89"/>
      <c r="C72" s="90"/>
      <c r="D72" s="90"/>
      <c r="E72" s="90"/>
      <c r="F72" s="90"/>
      <c r="G72" s="90"/>
      <c r="H72" s="90"/>
      <c r="I72" s="90"/>
      <c r="J72" s="90"/>
      <c r="K72" s="90"/>
      <c r="L72" s="90"/>
      <c r="M72" s="87"/>
      <c r="N72" s="91"/>
      <c r="O72" s="91"/>
      <c r="P72" s="64"/>
      <c r="Q72" s="65"/>
      <c r="R72" s="8">
        <v>10.5</v>
      </c>
      <c r="S72" s="6">
        <v>0.04</v>
      </c>
      <c r="T72" s="6">
        <f t="shared" si="10"/>
        <v>0.12744160275585117</v>
      </c>
      <c r="U72" s="6">
        <v>0.04</v>
      </c>
      <c r="V72" s="6">
        <f t="shared" si="11"/>
        <v>0.25488320551170235</v>
      </c>
      <c r="W72" s="6">
        <f t="shared" si="12"/>
        <v>0.63720801377925584</v>
      </c>
      <c r="X72" s="6">
        <f t="shared" si="15"/>
        <v>0.30709785108446486</v>
      </c>
      <c r="Y72" s="6">
        <f t="shared" si="16"/>
        <v>8.6020609448590774E-2</v>
      </c>
      <c r="Z72" s="6">
        <f t="shared" si="17"/>
        <v>7.9382857580312764E-3</v>
      </c>
      <c r="AA72" s="6">
        <f t="shared" si="18"/>
        <v>0.59894325370891288</v>
      </c>
      <c r="AB72" s="4">
        <f t="shared" si="13"/>
        <v>0.99999999999999978</v>
      </c>
      <c r="AC72" s="5">
        <f t="shared" si="14"/>
        <v>0.66244516913977647</v>
      </c>
      <c r="AD72" s="4">
        <f t="shared" si="19"/>
        <v>1.6697426253166614E-2</v>
      </c>
    </row>
    <row r="73" spans="1:30" ht="26.1" customHeight="1" x14ac:dyDescent="0.4">
      <c r="A73" s="88"/>
      <c r="B73" s="89"/>
      <c r="C73" s="90"/>
      <c r="D73" s="90"/>
      <c r="E73" s="90"/>
      <c r="F73" s="90"/>
      <c r="G73" s="90"/>
      <c r="H73" s="90"/>
      <c r="I73" s="90"/>
      <c r="J73" s="90"/>
      <c r="K73" s="90"/>
      <c r="L73" s="90"/>
      <c r="M73" s="87"/>
      <c r="N73" s="91"/>
      <c r="O73" s="91"/>
      <c r="P73" s="64"/>
      <c r="Q73" s="65"/>
      <c r="R73" s="8">
        <v>10.75</v>
      </c>
      <c r="S73" s="6">
        <v>0.04</v>
      </c>
      <c r="T73" s="6">
        <f t="shared" si="10"/>
        <v>0.13138939878521994</v>
      </c>
      <c r="U73" s="6">
        <v>0.04</v>
      </c>
      <c r="V73" s="6">
        <f t="shared" si="11"/>
        <v>0.26277879757043987</v>
      </c>
      <c r="W73" s="6">
        <f t="shared" si="12"/>
        <v>0.65694699392609968</v>
      </c>
      <c r="X73" s="6">
        <f t="shared" si="15"/>
        <v>0.29424261198734974</v>
      </c>
      <c r="Y73" s="6">
        <f t="shared" si="16"/>
        <v>8.2750079695867756E-2</v>
      </c>
      <c r="Z73" s="6">
        <f t="shared" si="17"/>
        <v>7.5339070273453684E-3</v>
      </c>
      <c r="AA73" s="6">
        <f t="shared" si="18"/>
        <v>0.61547340128943695</v>
      </c>
      <c r="AB73" s="4">
        <f t="shared" si="13"/>
        <v>0.99999999999999978</v>
      </c>
      <c r="AC73" s="5">
        <f t="shared" si="14"/>
        <v>0.65598151656841874</v>
      </c>
      <c r="AD73" s="4">
        <f t="shared" si="19"/>
        <v>1.6530147580524068E-2</v>
      </c>
    </row>
    <row r="74" spans="1:30" ht="26.1" customHeight="1" x14ac:dyDescent="0.4">
      <c r="A74" s="88"/>
      <c r="B74" s="90"/>
      <c r="C74" s="90"/>
      <c r="D74" s="90"/>
      <c r="E74" s="90"/>
      <c r="F74" s="90"/>
      <c r="G74" s="90"/>
      <c r="H74" s="90"/>
      <c r="I74" s="90"/>
      <c r="J74" s="90"/>
      <c r="K74" s="90"/>
      <c r="L74" s="90"/>
      <c r="M74" s="87"/>
      <c r="N74" s="91"/>
      <c r="O74" s="91"/>
      <c r="P74" s="64"/>
      <c r="Q74" s="65"/>
      <c r="R74" s="8">
        <v>11</v>
      </c>
      <c r="S74" s="6">
        <v>0.04</v>
      </c>
      <c r="T74" s="6">
        <f t="shared" si="10"/>
        <v>0.13545967907407552</v>
      </c>
      <c r="U74" s="6">
        <v>0.04</v>
      </c>
      <c r="V74" s="6">
        <f t="shared" si="11"/>
        <v>0.27091935814815105</v>
      </c>
      <c r="W74" s="6">
        <f t="shared" si="12"/>
        <v>0.67729839537037761</v>
      </c>
      <c r="X74" s="6">
        <f t="shared" si="15"/>
        <v>0.28163509589597358</v>
      </c>
      <c r="Y74" s="6">
        <f t="shared" si="16"/>
        <v>7.9428763408448025E-2</v>
      </c>
      <c r="Z74" s="6">
        <f t="shared" si="17"/>
        <v>7.1240634307707315E-3</v>
      </c>
      <c r="AA74" s="6">
        <f t="shared" si="18"/>
        <v>0.63181207726480748</v>
      </c>
      <c r="AB74" s="4">
        <f t="shared" si="13"/>
        <v>0.99999999999999978</v>
      </c>
      <c r="AC74" s="5">
        <f t="shared" si="14"/>
        <v>0.6495809315632679</v>
      </c>
      <c r="AD74" s="4">
        <f t="shared" si="19"/>
        <v>1.6338675975370531E-2</v>
      </c>
    </row>
    <row r="75" spans="1:30" ht="26.1" customHeight="1" x14ac:dyDescent="0.4">
      <c r="A75" s="88"/>
      <c r="B75" s="90"/>
      <c r="C75" s="90"/>
      <c r="D75" s="90"/>
      <c r="E75" s="90"/>
      <c r="F75" s="90"/>
      <c r="G75" s="90"/>
      <c r="H75" s="90"/>
      <c r="I75" s="90"/>
      <c r="J75" s="90"/>
      <c r="K75" s="90"/>
      <c r="L75" s="90"/>
      <c r="M75" s="87"/>
      <c r="N75" s="91"/>
      <c r="O75" s="91"/>
      <c r="P75" s="64"/>
      <c r="Q75" s="65"/>
      <c r="R75" s="8">
        <v>11.25</v>
      </c>
      <c r="S75" s="6">
        <v>0.04</v>
      </c>
      <c r="T75" s="6">
        <f t="shared" si="10"/>
        <v>0.1396562438171883</v>
      </c>
      <c r="U75" s="6">
        <v>0.04</v>
      </c>
      <c r="V75" s="6">
        <f t="shared" si="11"/>
        <v>0.2793124876343766</v>
      </c>
      <c r="W75" s="6">
        <f t="shared" si="12"/>
        <v>0.69828121908594154</v>
      </c>
      <c r="X75" s="6">
        <f t="shared" si="15"/>
        <v>0.26928119501049758</v>
      </c>
      <c r="Y75" s="6">
        <f t="shared" si="16"/>
        <v>7.607112933304376E-2</v>
      </c>
      <c r="Z75" s="6">
        <f t="shared" si="17"/>
        <v>6.7120718823107609E-3</v>
      </c>
      <c r="AA75" s="6">
        <f t="shared" si="18"/>
        <v>0.64793560377414772</v>
      </c>
      <c r="AB75" s="4">
        <f t="shared" si="13"/>
        <v>0.99999999999999978</v>
      </c>
      <c r="AC75" s="5">
        <f t="shared" si="14"/>
        <v>0.64324279875741452</v>
      </c>
      <c r="AD75" s="4">
        <f t="shared" si="19"/>
        <v>1.6123526509340236E-2</v>
      </c>
    </row>
    <row r="76" spans="1:30" ht="26.1" customHeight="1" x14ac:dyDescent="0.4">
      <c r="A76" s="88"/>
      <c r="B76" s="89"/>
      <c r="C76" s="89"/>
      <c r="D76" s="89"/>
      <c r="E76" s="89"/>
      <c r="F76" s="89"/>
      <c r="G76" s="89"/>
      <c r="H76" s="89"/>
      <c r="I76" s="89"/>
      <c r="J76" s="92"/>
      <c r="K76" s="92"/>
      <c r="L76" s="91"/>
      <c r="M76" s="87"/>
      <c r="N76" s="91"/>
      <c r="O76" s="91"/>
      <c r="P76" s="64"/>
      <c r="Q76" s="65"/>
      <c r="R76" s="8">
        <v>11.5</v>
      </c>
      <c r="S76" s="6">
        <v>0.04</v>
      </c>
      <c r="T76" s="6">
        <f t="shared" si="10"/>
        <v>0.14398301111411205</v>
      </c>
      <c r="U76" s="6">
        <v>0.04</v>
      </c>
      <c r="V76" s="6">
        <f t="shared" si="11"/>
        <v>0.28796602222822409</v>
      </c>
      <c r="W76" s="6">
        <f t="shared" si="12"/>
        <v>0.71991505557056024</v>
      </c>
      <c r="X76" s="6">
        <f t="shared" si="15"/>
        <v>0.25718668300395015</v>
      </c>
      <c r="Y76" s="6">
        <f t="shared" si="16"/>
        <v>7.2691325897026079E-2</v>
      </c>
      <c r="Z76" s="6">
        <f t="shared" si="17"/>
        <v>6.3010547414980916E-3</v>
      </c>
      <c r="AA76" s="6">
        <f t="shared" si="18"/>
        <v>0.66382093635752548</v>
      </c>
      <c r="AB76" s="4">
        <f t="shared" si="13"/>
        <v>0.99999999999999978</v>
      </c>
      <c r="AC76" s="5">
        <f t="shared" si="14"/>
        <v>0.63696650878824657</v>
      </c>
      <c r="AD76" s="4">
        <f t="shared" si="19"/>
        <v>1.5885332583377765E-2</v>
      </c>
    </row>
    <row r="77" spans="1:30" ht="26.1" customHeight="1" x14ac:dyDescent="0.4">
      <c r="A77" s="88"/>
      <c r="B77" s="89"/>
      <c r="C77" s="89"/>
      <c r="D77" s="89"/>
      <c r="E77" s="89"/>
      <c r="F77" s="89"/>
      <c r="G77" s="89"/>
      <c r="H77" s="89"/>
      <c r="I77" s="89"/>
      <c r="J77" s="90"/>
      <c r="K77" s="90"/>
      <c r="L77" s="90"/>
      <c r="M77" s="91"/>
      <c r="N77" s="91"/>
      <c r="O77" s="91"/>
      <c r="P77" s="64"/>
      <c r="Q77" s="65"/>
      <c r="R77" s="8">
        <v>11.75</v>
      </c>
      <c r="S77" s="6">
        <v>0.04</v>
      </c>
      <c r="T77" s="6">
        <f t="shared" si="10"/>
        <v>0.1484440206272985</v>
      </c>
      <c r="U77" s="6">
        <v>0.04</v>
      </c>
      <c r="V77" s="6">
        <f t="shared" si="11"/>
        <v>0.296888041254597</v>
      </c>
      <c r="W77" s="6">
        <f t="shared" si="12"/>
        <v>0.74222010313649256</v>
      </c>
      <c r="X77" s="6">
        <f t="shared" si="15"/>
        <v>0.24535718791457081</v>
      </c>
      <c r="Y77" s="6">
        <f t="shared" si="16"/>
        <v>6.9303121475829801E-2</v>
      </c>
      <c r="Z77" s="6">
        <f t="shared" si="17"/>
        <v>5.893911956873667E-3</v>
      </c>
      <c r="AA77" s="6">
        <f t="shared" si="18"/>
        <v>0.67944577865272549</v>
      </c>
      <c r="AB77" s="4">
        <f t="shared" si="13"/>
        <v>0.99999999999999978</v>
      </c>
      <c r="AC77" s="5">
        <f t="shared" si="14"/>
        <v>0.63075145823886403</v>
      </c>
      <c r="AD77" s="4">
        <f t="shared" si="19"/>
        <v>1.5624842295200003E-2</v>
      </c>
    </row>
    <row r="78" spans="1:30" ht="26.1" customHeight="1" x14ac:dyDescent="0.4">
      <c r="A78" s="89"/>
      <c r="B78" s="89"/>
      <c r="C78" s="89"/>
      <c r="D78" s="89"/>
      <c r="E78" s="89"/>
      <c r="F78" s="89"/>
      <c r="G78" s="89"/>
      <c r="H78" s="89"/>
      <c r="I78" s="89"/>
      <c r="J78" s="90"/>
      <c r="K78" s="90"/>
      <c r="L78" s="90"/>
      <c r="M78" s="91"/>
      <c r="N78" s="91"/>
      <c r="O78" s="91"/>
      <c r="P78" s="64"/>
      <c r="Q78" s="65"/>
      <c r="R78" s="8">
        <v>12</v>
      </c>
      <c r="S78" s="6">
        <v>0.04</v>
      </c>
      <c r="T78" s="6">
        <f t="shared" si="10"/>
        <v>0.15304343735370532</v>
      </c>
      <c r="U78" s="6">
        <v>0.04</v>
      </c>
      <c r="V78" s="6">
        <f t="shared" si="11"/>
        <v>0.30608687470741064</v>
      </c>
      <c r="W78" s="6">
        <f t="shared" si="12"/>
        <v>0.76521718676852657</v>
      </c>
      <c r="X78" s="6">
        <f t="shared" si="15"/>
        <v>0.23379816416946347</v>
      </c>
      <c r="Y78" s="6">
        <f t="shared" si="16"/>
        <v>6.5919845143270081E-2</v>
      </c>
      <c r="Z78" s="6">
        <f t="shared" si="17"/>
        <v>5.4932981865049198E-3</v>
      </c>
      <c r="AA78" s="6">
        <f t="shared" si="18"/>
        <v>0.69478869250076125</v>
      </c>
      <c r="AB78" s="4">
        <f t="shared" si="13"/>
        <v>0.99999999999999978</v>
      </c>
      <c r="AC78" s="5">
        <f t="shared" si="14"/>
        <v>0.62459704958006512</v>
      </c>
      <c r="AD78" s="4">
        <f t="shared" si="19"/>
        <v>1.5342913848035766E-2</v>
      </c>
    </row>
    <row r="79" spans="1:30" ht="26.1" customHeight="1" x14ac:dyDescent="0.4">
      <c r="A79" s="89"/>
      <c r="B79" s="90"/>
      <c r="C79" s="90"/>
      <c r="D79" s="90"/>
      <c r="E79" s="90"/>
      <c r="F79" s="90"/>
      <c r="G79" s="90"/>
      <c r="H79" s="90"/>
      <c r="I79" s="90"/>
      <c r="J79" s="90"/>
      <c r="K79" s="90"/>
      <c r="L79" s="90"/>
      <c r="M79" s="91"/>
      <c r="N79" s="91"/>
      <c r="O79" s="91"/>
      <c r="P79" s="64"/>
      <c r="Q79" s="65"/>
      <c r="R79" s="8">
        <v>12.25</v>
      </c>
      <c r="S79" s="6">
        <v>0.04</v>
      </c>
      <c r="T79" s="6">
        <f t="shared" si="10"/>
        <v>0.15778555551342277</v>
      </c>
      <c r="U79" s="6">
        <v>0.04</v>
      </c>
      <c r="V79" s="6">
        <f t="shared" si="11"/>
        <v>0.31557111102684554</v>
      </c>
      <c r="W79" s="6">
        <f t="shared" si="12"/>
        <v>0.78892777756711385</v>
      </c>
      <c r="X79" s="6">
        <f t="shared" si="15"/>
        <v>0.22251486385489869</v>
      </c>
      <c r="Y79" s="6">
        <f t="shared" si="16"/>
        <v>6.2554328488257011E-2</v>
      </c>
      <c r="Z79" s="6">
        <f t="shared" si="17"/>
        <v>5.1016050918481345E-3</v>
      </c>
      <c r="AA79" s="6">
        <f t="shared" si="18"/>
        <v>0.70982920256499593</v>
      </c>
      <c r="AB79" s="4">
        <f t="shared" si="13"/>
        <v>0.99999999999999978</v>
      </c>
      <c r="AC79" s="5">
        <f t="shared" si="14"/>
        <v>0.61850269111289857</v>
      </c>
      <c r="AD79" s="4">
        <f t="shared" si="19"/>
        <v>1.504051006423468E-2</v>
      </c>
    </row>
    <row r="80" spans="1:30" ht="26.1" customHeight="1" x14ac:dyDescent="0.4">
      <c r="A80" s="89"/>
      <c r="B80" s="90"/>
      <c r="C80" s="90"/>
      <c r="D80" s="90"/>
      <c r="E80" s="90"/>
      <c r="F80" s="90"/>
      <c r="G80" s="90"/>
      <c r="H80" s="90"/>
      <c r="I80" s="90"/>
      <c r="J80" s="90"/>
      <c r="K80" s="90"/>
      <c r="L80" s="90"/>
      <c r="M80" s="91"/>
      <c r="N80" s="91"/>
      <c r="O80" s="91"/>
      <c r="P80" s="64"/>
      <c r="Q80" s="65"/>
      <c r="R80" s="8">
        <v>12.5</v>
      </c>
      <c r="S80" s="6">
        <v>0.04</v>
      </c>
      <c r="T80" s="6">
        <f t="shared" si="10"/>
        <v>0.16267480255894659</v>
      </c>
      <c r="U80" s="6">
        <v>0.04</v>
      </c>
      <c r="V80" s="6">
        <f t="shared" si="11"/>
        <v>0.32534960511789318</v>
      </c>
      <c r="W80" s="6">
        <f t="shared" si="12"/>
        <v>0.81337401279473298</v>
      </c>
      <c r="X80" s="6">
        <f t="shared" si="15"/>
        <v>0.21151230736551499</v>
      </c>
      <c r="Y80" s="6">
        <f t="shared" si="16"/>
        <v>5.9218849106779048E-2</v>
      </c>
      <c r="Z80" s="6">
        <f t="shared" si="17"/>
        <v>4.7209488849464997E-3</v>
      </c>
      <c r="AA80" s="6">
        <f t="shared" si="18"/>
        <v>0.72454789464275926</v>
      </c>
      <c r="AB80" s="4">
        <f t="shared" si="13"/>
        <v>0.99999999999999978</v>
      </c>
      <c r="AC80" s="5">
        <f t="shared" si="14"/>
        <v>0.61246779691177555</v>
      </c>
      <c r="AD80" s="4">
        <f t="shared" si="19"/>
        <v>1.4718692077763329E-2</v>
      </c>
    </row>
    <row r="81" spans="1:30" ht="26.1" customHeight="1" x14ac:dyDescent="0.4">
      <c r="A81" s="89"/>
      <c r="B81" s="90"/>
      <c r="C81" s="90"/>
      <c r="D81" s="90"/>
      <c r="E81" s="90"/>
      <c r="F81" s="90"/>
      <c r="G81" s="90"/>
      <c r="H81" s="90"/>
      <c r="I81" s="90"/>
      <c r="J81" s="90"/>
      <c r="K81" s="90"/>
      <c r="L81" s="90"/>
      <c r="M81" s="91"/>
      <c r="N81" s="91"/>
      <c r="O81" s="91"/>
      <c r="P81" s="64"/>
      <c r="Q81" s="65"/>
      <c r="R81" s="8">
        <v>12.75</v>
      </c>
      <c r="S81" s="6">
        <v>0.04</v>
      </c>
      <c r="T81" s="6">
        <f t="shared" si="10"/>
        <v>0.16771574330884728</v>
      </c>
      <c r="U81" s="6">
        <v>0.04</v>
      </c>
      <c r="V81" s="6">
        <f t="shared" si="11"/>
        <v>0.33543148661769456</v>
      </c>
      <c r="W81" s="6">
        <f t="shared" si="12"/>
        <v>0.83857871654423644</v>
      </c>
      <c r="X81" s="6">
        <f t="shared" si="15"/>
        <v>0.20079525358199174</v>
      </c>
      <c r="Y81" s="6">
        <f t="shared" si="16"/>
        <v>5.5925076396259737E-2</v>
      </c>
      <c r="Z81" s="6">
        <f t="shared" si="17"/>
        <v>4.3531630913273512E-3</v>
      </c>
      <c r="AA81" s="6">
        <f t="shared" si="18"/>
        <v>0.73892650693042095</v>
      </c>
      <c r="AB81" s="4">
        <f t="shared" si="13"/>
        <v>0.99999999999999978</v>
      </c>
      <c r="AC81" s="5">
        <f t="shared" si="14"/>
        <v>0.60649178676813853</v>
      </c>
      <c r="AD81" s="4">
        <f t="shared" si="19"/>
        <v>1.4378612287661685E-2</v>
      </c>
    </row>
    <row r="82" spans="1:30" ht="26.1" customHeight="1" x14ac:dyDescent="0.4">
      <c r="A82" s="89"/>
      <c r="B82" s="89"/>
      <c r="C82" s="89"/>
      <c r="D82" s="89"/>
      <c r="E82" s="89"/>
      <c r="F82" s="89"/>
      <c r="G82" s="89"/>
      <c r="H82" s="89"/>
      <c r="I82" s="89"/>
      <c r="J82" s="92"/>
      <c r="K82" s="92"/>
      <c r="L82" s="93"/>
      <c r="M82" s="91"/>
      <c r="N82" s="91"/>
      <c r="O82" s="91"/>
      <c r="P82" s="64"/>
      <c r="Q82" s="65"/>
      <c r="R82" s="8">
        <v>13</v>
      </c>
      <c r="S82" s="6">
        <v>0.04</v>
      </c>
      <c r="T82" s="6">
        <f t="shared" si="10"/>
        <v>0.17291308420968701</v>
      </c>
      <c r="U82" s="6">
        <v>0.04</v>
      </c>
      <c r="V82" s="6">
        <f t="shared" si="11"/>
        <v>0.34582616841937402</v>
      </c>
      <c r="W82" s="6">
        <f t="shared" si="12"/>
        <v>0.86456542104843503</v>
      </c>
      <c r="X82" s="6">
        <f t="shared" si="15"/>
        <v>0.19036816974432377</v>
      </c>
      <c r="Y82" s="6">
        <f t="shared" si="16"/>
        <v>5.268402028941567E-2</v>
      </c>
      <c r="Z82" s="6">
        <f t="shared" si="17"/>
        <v>3.9997963757816904E-3</v>
      </c>
      <c r="AA82" s="6">
        <f t="shared" si="18"/>
        <v>0.75294801359047869</v>
      </c>
      <c r="AB82" s="4">
        <f t="shared" si="13"/>
        <v>0.99999999999999978</v>
      </c>
      <c r="AC82" s="5">
        <f t="shared" si="14"/>
        <v>0.600574086134678</v>
      </c>
      <c r="AD82" s="4">
        <f t="shared" si="19"/>
        <v>1.4021506660057748E-2</v>
      </c>
    </row>
    <row r="83" spans="1:30" ht="26.1" customHeight="1" x14ac:dyDescent="0.4">
      <c r="A83" s="88"/>
      <c r="B83" s="89"/>
      <c r="C83" s="89"/>
      <c r="D83" s="89"/>
      <c r="E83" s="89"/>
      <c r="F83" s="89"/>
      <c r="G83" s="89"/>
      <c r="H83" s="89"/>
      <c r="I83" s="89"/>
      <c r="J83" s="90"/>
      <c r="K83" s="90"/>
      <c r="L83" s="90"/>
      <c r="M83" s="87"/>
      <c r="N83" s="91"/>
      <c r="O83" s="91"/>
      <c r="P83" s="64"/>
      <c r="Q83" s="65"/>
      <c r="R83" s="8">
        <v>13.25</v>
      </c>
      <c r="S83" s="6">
        <v>0.04</v>
      </c>
      <c r="T83" s="6">
        <f t="shared" si="10"/>
        <v>0.17827167773016769</v>
      </c>
      <c r="U83" s="6">
        <v>0.04</v>
      </c>
      <c r="V83" s="6">
        <f t="shared" si="11"/>
        <v>0.35654335546033539</v>
      </c>
      <c r="W83" s="6">
        <f t="shared" si="12"/>
        <v>0.8913583886508385</v>
      </c>
      <c r="X83" s="6">
        <f t="shared" si="15"/>
        <v>0.18023520120541947</v>
      </c>
      <c r="Y83" s="6">
        <f t="shared" si="16"/>
        <v>4.9505983565560456E-2</v>
      </c>
      <c r="Z83" s="6">
        <f t="shared" si="17"/>
        <v>3.6621151692419218E-3</v>
      </c>
      <c r="AA83" s="6">
        <f t="shared" si="18"/>
        <v>0.76659670005977798</v>
      </c>
      <c r="AB83" s="4">
        <f t="shared" si="13"/>
        <v>0.99999999999999978</v>
      </c>
      <c r="AC83" s="5">
        <f t="shared" si="14"/>
        <v>0.59471412607009477</v>
      </c>
      <c r="AD83" s="4">
        <f t="shared" si="19"/>
        <v>1.3648686469299287E-2</v>
      </c>
    </row>
    <row r="84" spans="1:30" ht="26.1" customHeight="1" x14ac:dyDescent="0.4">
      <c r="A84" s="88"/>
      <c r="B84" s="89"/>
      <c r="C84" s="89"/>
      <c r="D84" s="89"/>
      <c r="E84" s="89"/>
      <c r="F84" s="89"/>
      <c r="G84" s="89"/>
      <c r="H84" s="89"/>
      <c r="I84" s="89"/>
      <c r="J84" s="90"/>
      <c r="K84" s="90"/>
      <c r="L84" s="90"/>
      <c r="M84" s="87"/>
      <c r="N84" s="91"/>
      <c r="O84" s="91"/>
      <c r="P84" s="64"/>
      <c r="Q84" s="65"/>
      <c r="R84" s="8">
        <v>13.5</v>
      </c>
      <c r="S84" s="6">
        <v>0.04</v>
      </c>
      <c r="T84" s="6">
        <f t="shared" si="10"/>
        <v>0.18379652689160964</v>
      </c>
      <c r="U84" s="6">
        <v>0.04</v>
      </c>
      <c r="V84" s="6">
        <f t="shared" si="11"/>
        <v>0.36759305378321927</v>
      </c>
      <c r="W84" s="6">
        <f t="shared" si="12"/>
        <v>0.91898263445804818</v>
      </c>
      <c r="X84" s="6">
        <f t="shared" si="15"/>
        <v>0.17040014126713415</v>
      </c>
      <c r="Y84" s="6">
        <f t="shared" si="16"/>
        <v>4.6400518368001763E-2</v>
      </c>
      <c r="Z84" s="6">
        <f t="shared" si="17"/>
        <v>3.3411107358202081E-3</v>
      </c>
      <c r="AA84" s="6">
        <f t="shared" si="18"/>
        <v>0.77985822962904372</v>
      </c>
      <c r="AB84" s="4">
        <f t="shared" si="13"/>
        <v>0.99999999999999989</v>
      </c>
      <c r="AC84" s="5">
        <f t="shared" si="14"/>
        <v>0.58891134318439953</v>
      </c>
      <c r="AD84" s="4">
        <f t="shared" si="19"/>
        <v>1.326152956926574E-2</v>
      </c>
    </row>
    <row r="85" spans="1:30" ht="24" x14ac:dyDescent="0.4">
      <c r="A85" s="88"/>
      <c r="B85" s="89"/>
      <c r="C85" s="89"/>
      <c r="D85" s="89"/>
      <c r="E85" s="89"/>
      <c r="F85" s="89"/>
      <c r="G85" s="89"/>
      <c r="H85" s="89"/>
      <c r="I85" s="89"/>
      <c r="J85" s="90"/>
      <c r="K85" s="90"/>
      <c r="L85" s="90"/>
      <c r="M85" s="87"/>
      <c r="N85" s="91"/>
      <c r="O85" s="91"/>
      <c r="P85" s="64"/>
      <c r="Q85" s="65"/>
      <c r="R85" s="8">
        <v>13.75</v>
      </c>
      <c r="S85" s="6">
        <v>0.04</v>
      </c>
      <c r="T85" s="6">
        <f t="shared" si="10"/>
        <v>0.18949278993899737</v>
      </c>
      <c r="U85" s="6">
        <v>0.04</v>
      </c>
      <c r="V85" s="6">
        <f t="shared" si="11"/>
        <v>0.37898557987799475</v>
      </c>
      <c r="W85" s="6">
        <f t="shared" si="12"/>
        <v>0.94746394969498682</v>
      </c>
      <c r="X85" s="6">
        <f t="shared" si="15"/>
        <v>0.16086640131777807</v>
      </c>
      <c r="Y85" s="6">
        <f t="shared" si="16"/>
        <v>4.3376387535988561E-2</v>
      </c>
      <c r="Z85" s="6">
        <f t="shared" si="17"/>
        <v>3.037510232995195E-3</v>
      </c>
      <c r="AA85" s="6">
        <f t="shared" si="18"/>
        <v>0.79271970091323796</v>
      </c>
      <c r="AB85" s="4">
        <f t="shared" si="13"/>
        <v>0.99999999999999978</v>
      </c>
      <c r="AC85" s="5">
        <f t="shared" si="14"/>
        <v>0.58316517958474856</v>
      </c>
      <c r="AD85" s="4">
        <f t="shared" si="19"/>
        <v>1.2861471284194237E-2</v>
      </c>
    </row>
    <row r="86" spans="1:30" ht="26.1" customHeight="1" x14ac:dyDescent="0.4">
      <c r="A86" s="88"/>
      <c r="B86" s="89"/>
      <c r="C86" s="89"/>
      <c r="D86" s="89"/>
      <c r="E86" s="89"/>
      <c r="F86" s="89"/>
      <c r="G86" s="89"/>
      <c r="H86" s="89"/>
      <c r="I86" s="89"/>
      <c r="J86" s="89"/>
      <c r="K86" s="89"/>
      <c r="L86" s="89"/>
      <c r="M86" s="87"/>
      <c r="N86" s="91"/>
      <c r="O86" s="91"/>
      <c r="P86" s="64"/>
      <c r="Q86" s="65"/>
      <c r="R86" s="8">
        <v>14</v>
      </c>
      <c r="S86" s="6">
        <v>0.04</v>
      </c>
      <c r="T86" s="6">
        <f t="shared" si="10"/>
        <v>0.19536578515694628</v>
      </c>
      <c r="U86" s="6">
        <v>0.04</v>
      </c>
      <c r="V86" s="6">
        <f t="shared" si="11"/>
        <v>0.39073157031389255</v>
      </c>
      <c r="W86" s="6">
        <f t="shared" si="12"/>
        <v>0.97682892578473135</v>
      </c>
      <c r="X86" s="6">
        <f t="shared" si="15"/>
        <v>0.15163698150631225</v>
      </c>
      <c r="Y86" s="6">
        <f t="shared" si="16"/>
        <v>4.0441531327971646E-2</v>
      </c>
      <c r="Z86" s="6">
        <f t="shared" si="17"/>
        <v>2.7517912477069387E-3</v>
      </c>
      <c r="AA86" s="6">
        <f t="shared" si="18"/>
        <v>0.80516969591800891</v>
      </c>
      <c r="AB86" s="4">
        <f t="shared" si="13"/>
        <v>0.99999999999999978</v>
      </c>
      <c r="AC86" s="5">
        <f t="shared" si="14"/>
        <v>0.57747508282180582</v>
      </c>
      <c r="AD86" s="4">
        <f t="shared" si="19"/>
        <v>1.2449995004770953E-2</v>
      </c>
    </row>
    <row r="87" spans="1:30" ht="26.1" customHeight="1" x14ac:dyDescent="0.4">
      <c r="A87" s="88"/>
      <c r="B87" s="89"/>
      <c r="C87" s="89"/>
      <c r="D87" s="89"/>
      <c r="E87" s="89"/>
      <c r="F87" s="89"/>
      <c r="G87" s="89"/>
      <c r="H87" s="89"/>
      <c r="I87" s="89"/>
      <c r="J87" s="89"/>
      <c r="K87" s="89"/>
      <c r="L87" s="89"/>
      <c r="M87" s="87"/>
      <c r="N87" s="91"/>
      <c r="O87" s="91"/>
      <c r="P87" s="64"/>
      <c r="Q87" s="65"/>
      <c r="R87" s="8">
        <v>14.25</v>
      </c>
      <c r="S87" s="6">
        <v>0.04</v>
      </c>
      <c r="T87" s="6">
        <f t="shared" si="10"/>
        <v>0.20142099583508943</v>
      </c>
      <c r="U87" s="6">
        <v>0.04</v>
      </c>
      <c r="V87" s="6">
        <f t="shared" si="11"/>
        <v>0.40284199167017887</v>
      </c>
      <c r="W87" s="6">
        <f t="shared" si="12"/>
        <v>1.0071049791754472</v>
      </c>
      <c r="X87" s="6">
        <f>X86-h*(X86*(S86+T86))</f>
        <v>0.14271444220354662</v>
      </c>
      <c r="Y87" s="6">
        <f>Y86+h*X86*S86-h*Y86*(U86+V86)</f>
        <v>3.7603040069335847E-2</v>
      </c>
      <c r="Z87" s="6">
        <f>Z86+h*(Y86*U86-Z86*W86)</f>
        <v>2.4841992388663064E-3</v>
      </c>
      <c r="AA87" s="6">
        <f>AA86+h*(X86*T86+Y86*V86+Z86*W86)</f>
        <v>0.81719831848825097</v>
      </c>
      <c r="AB87" s="4">
        <f t="shared" si="13"/>
        <v>0.99999999999999978</v>
      </c>
      <c r="AC87" s="5">
        <f t="shared" si="14"/>
        <v>0.57184050583662949</v>
      </c>
      <c r="AD87" s="4">
        <f>AA87-AA86</f>
        <v>1.2028622570242065E-2</v>
      </c>
    </row>
    <row r="88" spans="1:30" ht="26.1" customHeight="1" x14ac:dyDescent="0.4">
      <c r="A88" s="88"/>
      <c r="B88" s="89"/>
      <c r="C88" s="89"/>
      <c r="D88" s="89"/>
      <c r="E88" s="89"/>
      <c r="F88" s="89"/>
      <c r="G88" s="89"/>
      <c r="H88" s="89"/>
      <c r="I88" s="89"/>
      <c r="J88" s="89"/>
      <c r="K88" s="89"/>
      <c r="L88" s="89"/>
      <c r="M88" s="87"/>
      <c r="N88" s="91"/>
      <c r="O88" s="85"/>
      <c r="P88" s="64"/>
      <c r="Q88" s="65"/>
      <c r="R88" s="8">
        <v>14.5</v>
      </c>
      <c r="S88" s="6">
        <v>0.04</v>
      </c>
      <c r="T88" s="6">
        <f t="shared" si="10"/>
        <v>0.20766407538751883</v>
      </c>
      <c r="U88" s="6">
        <v>0.04</v>
      </c>
      <c r="V88" s="6">
        <f t="shared" si="11"/>
        <v>0.41532815077503765</v>
      </c>
      <c r="W88" s="6">
        <f t="shared" si="12"/>
        <v>1.0383203769375942</v>
      </c>
      <c r="X88" s="6">
        <f t="shared" si="15"/>
        <v>0.13410087651433925</v>
      </c>
      <c r="Y88" s="6">
        <f t="shared" si="16"/>
        <v>3.4867133202081756E-2</v>
      </c>
      <c r="Z88" s="6">
        <f t="shared" si="17"/>
        <v>2.2347672838781366E-3</v>
      </c>
      <c r="AA88" s="6">
        <f t="shared" si="18"/>
        <v>0.8287972229997006</v>
      </c>
      <c r="AB88" s="4">
        <f t="shared" si="13"/>
        <v>0.99999999999999978</v>
      </c>
      <c r="AC88" s="5">
        <f t="shared" si="14"/>
        <v>0.56626090690807651</v>
      </c>
      <c r="AD88" s="4">
        <f t="shared" si="19"/>
        <v>1.1598904511449626E-2</v>
      </c>
    </row>
    <row r="89" spans="1:30" ht="26.1" customHeight="1" x14ac:dyDescent="0.4">
      <c r="A89" s="88"/>
      <c r="B89" s="89"/>
      <c r="C89" s="89"/>
      <c r="D89" s="89"/>
      <c r="E89" s="89"/>
      <c r="F89" s="89"/>
      <c r="G89" s="89"/>
      <c r="H89" s="89"/>
      <c r="I89" s="89"/>
      <c r="J89" s="89"/>
      <c r="K89" s="89"/>
      <c r="L89" s="89"/>
      <c r="M89" s="87"/>
      <c r="N89" s="91"/>
      <c r="O89" s="91"/>
      <c r="P89" s="64"/>
      <c r="Q89" s="65"/>
      <c r="R89" s="8">
        <v>14.75</v>
      </c>
      <c r="S89" s="6">
        <v>0.04</v>
      </c>
      <c r="T89" s="6">
        <f t="shared" si="10"/>
        <v>0.21410085263106701</v>
      </c>
      <c r="U89" s="6">
        <v>0.04</v>
      </c>
      <c r="V89" s="6">
        <f t="shared" si="11"/>
        <v>0.42820170526213402</v>
      </c>
      <c r="W89" s="6">
        <f t="shared" si="12"/>
        <v>1.070504263155335</v>
      </c>
      <c r="X89" s="6">
        <f>X88-h*(X88*(S88+T88))</f>
        <v>0.12579788411669432</v>
      </c>
      <c r="Y89" s="6">
        <f>Y88+h*X88*S88-h*Y88*(U88+V88)</f>
        <v>3.2239145146292447E-2</v>
      </c>
      <c r="Z89" s="6">
        <f>Z88+h*(Y88*U88-Z88*W88)</f>
        <v>2.0033375137579164E-3</v>
      </c>
      <c r="AA89" s="6">
        <f>AA88+h*(X88*T88+Y88*V88+Z88*W88)</f>
        <v>0.83995963322325506</v>
      </c>
      <c r="AB89" s="4">
        <f t="shared" si="13"/>
        <v>0.99999999999999978</v>
      </c>
      <c r="AC89" s="5">
        <f t="shared" si="14"/>
        <v>0.56073574960071981</v>
      </c>
      <c r="AD89" s="4">
        <f>AA89-AA88</f>
        <v>1.1162410223554464E-2</v>
      </c>
    </row>
    <row r="90" spans="1:30" ht="26.1" customHeight="1" x14ac:dyDescent="0.4">
      <c r="A90" s="89"/>
      <c r="B90" s="89"/>
      <c r="C90" s="89"/>
      <c r="D90" s="89"/>
      <c r="E90" s="89"/>
      <c r="F90" s="89"/>
      <c r="G90" s="89"/>
      <c r="H90" s="89"/>
      <c r="I90" s="89"/>
      <c r="J90" s="92"/>
      <c r="K90" s="92"/>
      <c r="L90" s="91"/>
      <c r="M90" s="87"/>
      <c r="N90" s="94"/>
      <c r="O90" s="91"/>
      <c r="P90" s="64"/>
      <c r="Q90" s="65"/>
      <c r="R90" s="8">
        <v>15</v>
      </c>
      <c r="S90" s="6">
        <v>0.04</v>
      </c>
      <c r="T90" s="6">
        <f t="shared" si="10"/>
        <v>0.22073733722734928</v>
      </c>
      <c r="U90" s="6">
        <v>0.04</v>
      </c>
      <c r="V90" s="6">
        <f t="shared" si="11"/>
        <v>0.44147467445469857</v>
      </c>
      <c r="W90" s="6">
        <f t="shared" si="12"/>
        <v>1.1036866861367465</v>
      </c>
      <c r="X90" s="6">
        <f t="shared" si="15"/>
        <v>0.11780654671338528</v>
      </c>
      <c r="Y90" s="6">
        <f t="shared" si="16"/>
        <v>2.9723518304037494E-2</v>
      </c>
      <c r="Z90" s="6">
        <f t="shared" si="17"/>
        <v>1.7895836279666262E-3</v>
      </c>
      <c r="AA90" s="6">
        <f t="shared" si="18"/>
        <v>0.8506803513546104</v>
      </c>
      <c r="AB90" s="4">
        <f t="shared" si="13"/>
        <v>0.99999999999999978</v>
      </c>
      <c r="AC90" s="5">
        <f t="shared" si="14"/>
        <v>0.55526450271327477</v>
      </c>
      <c r="AD90" s="4">
        <f t="shared" si="19"/>
        <v>1.0720718131355333E-2</v>
      </c>
    </row>
    <row r="91" spans="1:30" ht="26.1" customHeight="1" x14ac:dyDescent="0.4">
      <c r="A91" s="88"/>
      <c r="B91" s="95"/>
      <c r="C91" s="95"/>
      <c r="D91" s="95"/>
      <c r="E91" s="95"/>
      <c r="F91" s="95"/>
      <c r="G91" s="95"/>
      <c r="H91" s="95"/>
      <c r="I91" s="95"/>
      <c r="J91" s="96"/>
      <c r="K91" s="96"/>
      <c r="L91" s="96"/>
      <c r="M91" s="97"/>
      <c r="N91" s="93"/>
      <c r="O91" s="93"/>
      <c r="P91" s="67"/>
      <c r="Q91" s="65"/>
      <c r="R91" s="8">
        <v>15.25</v>
      </c>
      <c r="S91" s="6">
        <v>0.04</v>
      </c>
      <c r="T91" s="6">
        <f t="shared" si="10"/>
        <v>0.227579725293651</v>
      </c>
      <c r="U91" s="6">
        <v>0.04</v>
      </c>
      <c r="V91" s="6">
        <f t="shared" si="11"/>
        <v>0.45515945058730201</v>
      </c>
      <c r="W91" s="6">
        <f t="shared" si="12"/>
        <v>1.1378986264682549</v>
      </c>
      <c r="X91" s="6">
        <f t="shared" si="15"/>
        <v>0.11012740538888592</v>
      </c>
      <c r="Y91" s="6">
        <f t="shared" si="16"/>
        <v>2.7323803446400164E-2</v>
      </c>
      <c r="Z91" s="6">
        <f t="shared" si="17"/>
        <v>1.5930339050282357E-3</v>
      </c>
      <c r="AA91" s="6">
        <f t="shared" si="18"/>
        <v>0.86095575725968543</v>
      </c>
      <c r="AB91" s="4">
        <f t="shared" si="13"/>
        <v>0.99999999999999978</v>
      </c>
      <c r="AC91" s="5">
        <f t="shared" si="14"/>
        <v>0.54984664022752838</v>
      </c>
      <c r="AD91" s="4">
        <f t="shared" si="19"/>
        <v>1.027540590507503E-2</v>
      </c>
    </row>
    <row r="92" spans="1:30" ht="26.1" customHeight="1" x14ac:dyDescent="0.4">
      <c r="A92" s="88"/>
      <c r="B92" s="95"/>
      <c r="C92" s="95"/>
      <c r="D92" s="95"/>
      <c r="E92" s="95"/>
      <c r="F92" s="95"/>
      <c r="G92" s="95"/>
      <c r="H92" s="95"/>
      <c r="I92" s="95"/>
      <c r="J92" s="96"/>
      <c r="K92" s="96"/>
      <c r="L92" s="96"/>
      <c r="M92" s="97"/>
      <c r="N92" s="93"/>
      <c r="O92" s="93"/>
      <c r="P92" s="67"/>
      <c r="Q92" s="65"/>
      <c r="R92" s="8">
        <v>15.5</v>
      </c>
      <c r="S92" s="6">
        <v>0.04</v>
      </c>
      <c r="T92" s="6">
        <f t="shared" si="10"/>
        <v>0.23463440518789622</v>
      </c>
      <c r="U92" s="6">
        <v>0.04</v>
      </c>
      <c r="V92" s="6">
        <f t="shared" si="11"/>
        <v>0.46926881037579243</v>
      </c>
      <c r="W92" s="6">
        <f t="shared" si="12"/>
        <v>1.1731720259394811</v>
      </c>
      <c r="X92" s="6">
        <f t="shared" si="15"/>
        <v>0.10276044016857076</v>
      </c>
      <c r="Y92" s="6">
        <f t="shared" si="16"/>
        <v>2.5042667624670289E-2</v>
      </c>
      <c r="Z92" s="6">
        <f t="shared" si="17"/>
        <v>1.4130941663799898E-3</v>
      </c>
      <c r="AA92" s="6">
        <f t="shared" si="18"/>
        <v>0.87078379804037875</v>
      </c>
      <c r="AB92" s="4">
        <f t="shared" si="13"/>
        <v>0.99999999999999978</v>
      </c>
      <c r="AC92" s="5">
        <f t="shared" si="14"/>
        <v>0.54448164125776588</v>
      </c>
      <c r="AD92" s="4">
        <f t="shared" si="19"/>
        <v>9.8280407806933257E-3</v>
      </c>
    </row>
    <row r="93" spans="1:30" ht="26.1" customHeight="1" x14ac:dyDescent="0.4">
      <c r="A93" s="88"/>
      <c r="B93" s="95"/>
      <c r="C93" s="95"/>
      <c r="D93" s="95"/>
      <c r="E93" s="95"/>
      <c r="F93" s="95"/>
      <c r="G93" s="95"/>
      <c r="H93" s="95"/>
      <c r="I93" s="95"/>
      <c r="J93" s="96"/>
      <c r="K93" s="96"/>
      <c r="L93" s="96"/>
      <c r="M93" s="97"/>
      <c r="N93" s="93"/>
      <c r="O93" s="93"/>
      <c r="P93" s="67"/>
      <c r="Q93" s="65"/>
      <c r="R93" s="8">
        <v>15.75</v>
      </c>
      <c r="S93" s="6">
        <v>0.04</v>
      </c>
      <c r="T93" s="6">
        <f t="shared" si="10"/>
        <v>0.24190796347310567</v>
      </c>
      <c r="U93" s="6">
        <v>0.04</v>
      </c>
      <c r="V93" s="6">
        <f t="shared" si="11"/>
        <v>0.48381592694621134</v>
      </c>
      <c r="W93" s="6">
        <f t="shared" si="12"/>
        <v>1.2095398173655283</v>
      </c>
      <c r="X93" s="6">
        <f t="shared" si="15"/>
        <v>9.570505207793531E-2</v>
      </c>
      <c r="Y93" s="6">
        <f t="shared" si="16"/>
        <v>2.2881909638892944E-2</v>
      </c>
      <c r="Z93" s="6">
        <f t="shared" si="17"/>
        <v>1.2490702061228741E-3</v>
      </c>
      <c r="AA93" s="6">
        <f t="shared" si="18"/>
        <v>0.88016396807704866</v>
      </c>
      <c r="AB93" s="4">
        <f t="shared" si="13"/>
        <v>0.99999999999999978</v>
      </c>
      <c r="AC93" s="5">
        <f t="shared" si="14"/>
        <v>0.53916899000069196</v>
      </c>
      <c r="AD93" s="4">
        <f t="shared" si="19"/>
        <v>9.3801700366699103E-3</v>
      </c>
    </row>
    <row r="94" spans="1:30" ht="26.1" customHeight="1" x14ac:dyDescent="0.4">
      <c r="A94" s="88"/>
      <c r="B94" s="95"/>
      <c r="C94" s="95"/>
      <c r="D94" s="95"/>
      <c r="E94" s="95"/>
      <c r="F94" s="95"/>
      <c r="G94" s="95"/>
      <c r="H94" s="95"/>
      <c r="I94" s="95"/>
      <c r="J94" s="96"/>
      <c r="K94" s="96"/>
      <c r="L94" s="96"/>
      <c r="M94" s="97"/>
      <c r="N94" s="93"/>
      <c r="O94" s="93"/>
      <c r="P94" s="67"/>
      <c r="Q94" s="65"/>
      <c r="R94" s="8">
        <v>16</v>
      </c>
      <c r="S94" s="6">
        <v>0.04</v>
      </c>
      <c r="T94" s="6">
        <f t="shared" ref="T94:T125" si="20">A+B*cc^($E$27+R94)</f>
        <v>0.24940719106690468</v>
      </c>
      <c r="U94" s="6">
        <v>0.04</v>
      </c>
      <c r="V94" s="6">
        <f t="shared" ref="V94:V125" si="21">2*T94</f>
        <v>0.49881438213380935</v>
      </c>
      <c r="W94" s="6">
        <f t="shared" ref="W94:W125" si="22">5*T94</f>
        <v>1.2470359553345234</v>
      </c>
      <c r="X94" s="6">
        <f t="shared" si="15"/>
        <v>8.8960047996590741E-2</v>
      </c>
      <c r="Y94" s="6">
        <f t="shared" si="16"/>
        <v>2.0842482982723259E-2</v>
      </c>
      <c r="Z94" s="6">
        <f t="shared" si="17"/>
        <v>1.1001892652641575E-3</v>
      </c>
      <c r="AA94" s="6">
        <f t="shared" si="18"/>
        <v>0.88909727975542163</v>
      </c>
      <c r="AB94" s="4">
        <f t="shared" ref="AB94:AB125" si="23">SUM(X94:AA94)</f>
        <v>0.99999999999999978</v>
      </c>
      <c r="AC94" s="5">
        <f t="shared" ref="AC94:AC125" si="24">(1+i)^(-R94)</f>
        <v>0.53390817568584104</v>
      </c>
      <c r="AD94" s="4">
        <f t="shared" si="19"/>
        <v>8.9333116783729682E-3</v>
      </c>
    </row>
    <row r="95" spans="1:30" ht="26.1" customHeight="1" x14ac:dyDescent="0.4">
      <c r="A95" s="88"/>
      <c r="B95" s="95"/>
      <c r="C95" s="95"/>
      <c r="D95" s="95"/>
      <c r="E95" s="95"/>
      <c r="F95" s="95"/>
      <c r="G95" s="95"/>
      <c r="H95" s="95"/>
      <c r="I95" s="95"/>
      <c r="J95" s="95"/>
      <c r="K95" s="95"/>
      <c r="L95" s="95"/>
      <c r="M95" s="97"/>
      <c r="N95" s="97"/>
      <c r="O95" s="97"/>
      <c r="P95" s="61"/>
      <c r="Q95" s="65"/>
      <c r="R95" s="8">
        <v>16.25</v>
      </c>
      <c r="S95" s="6">
        <v>0.04</v>
      </c>
      <c r="T95" s="6">
        <f t="shared" si="20"/>
        <v>0.25713908958182558</v>
      </c>
      <c r="U95" s="6">
        <v>0.04</v>
      </c>
      <c r="V95" s="6">
        <f t="shared" si="21"/>
        <v>0.51427817916365115</v>
      </c>
      <c r="W95" s="6">
        <f t="shared" si="22"/>
        <v>1.2856954479091278</v>
      </c>
      <c r="X95" s="6">
        <f t="shared" ref="X95:X126" si="25">X94-h*(X94*(S94+T94))</f>
        <v>8.2523628594623158E-2</v>
      </c>
      <c r="Y95" s="6">
        <f t="shared" ref="Y95:Y126" si="26">Y94+h*X94*S94-h*Y94*(U94+V94)</f>
        <v>1.8924526065071549E-2</v>
      </c>
      <c r="Z95" s="6">
        <f t="shared" ref="Z95:Z126" si="27">Z94+h*(Y94*U94-Z94*W94)</f>
        <v>9.6562020222702109E-4</v>
      </c>
      <c r="AA95" s="6">
        <f t="shared" ref="AA95:AA126" si="28">AA94+h*(X94*T94+Y94*V94+Z94*W94)</f>
        <v>0.89758622513807806</v>
      </c>
      <c r="AB95" s="4">
        <f t="shared" si="23"/>
        <v>0.99999999999999978</v>
      </c>
      <c r="AC95" s="5">
        <f t="shared" si="24"/>
        <v>0.52869869252646962</v>
      </c>
      <c r="AD95" s="4">
        <f t="shared" ref="AD95:AD126" si="29">AA95-AA94</f>
        <v>8.4889453826564321E-3</v>
      </c>
    </row>
    <row r="96" spans="1:30" ht="26.1" customHeight="1" x14ac:dyDescent="0.4">
      <c r="A96" s="88"/>
      <c r="B96" s="95"/>
      <c r="C96" s="95"/>
      <c r="D96" s="95"/>
      <c r="E96" s="95"/>
      <c r="F96" s="95"/>
      <c r="G96" s="95"/>
      <c r="H96" s="95"/>
      <c r="I96" s="95"/>
      <c r="J96" s="95"/>
      <c r="K96" s="95"/>
      <c r="L96" s="95"/>
      <c r="M96" s="97"/>
      <c r="N96" s="97"/>
      <c r="O96" s="97"/>
      <c r="P96" s="61"/>
      <c r="Q96" s="65"/>
      <c r="R96" s="8">
        <v>16.5</v>
      </c>
      <c r="S96" s="6">
        <v>0.04</v>
      </c>
      <c r="T96" s="6">
        <f t="shared" si="20"/>
        <v>0.26511087786232262</v>
      </c>
      <c r="U96" s="6">
        <v>0.04</v>
      </c>
      <c r="V96" s="6">
        <f t="shared" si="21"/>
        <v>0.53022175572464525</v>
      </c>
      <c r="W96" s="6">
        <f t="shared" si="22"/>
        <v>1.3255543893116131</v>
      </c>
      <c r="X96" s="6">
        <f t="shared" si="25"/>
        <v>7.6393379627224395E-2</v>
      </c>
      <c r="Y96" s="6">
        <f t="shared" si="26"/>
        <v>1.7127399388797052E-2</v>
      </c>
      <c r="Z96" s="6">
        <f t="shared" si="27"/>
        <v>8.4449208827464342E-4</v>
      </c>
      <c r="AA96" s="6">
        <f t="shared" si="28"/>
        <v>0.90563472889570373</v>
      </c>
      <c r="AB96" s="4">
        <f t="shared" si="23"/>
        <v>0.99999999999999978</v>
      </c>
      <c r="AC96" s="5">
        <f t="shared" si="24"/>
        <v>0.52354003967092866</v>
      </c>
      <c r="AD96" s="4">
        <f t="shared" si="29"/>
        <v>8.0485037576256691E-3</v>
      </c>
    </row>
    <row r="97" spans="1:30" ht="26.1" customHeight="1" x14ac:dyDescent="0.4">
      <c r="A97" s="88"/>
      <c r="B97" s="95"/>
      <c r="C97" s="95"/>
      <c r="D97" s="95"/>
      <c r="E97" s="95"/>
      <c r="F97" s="95"/>
      <c r="G97" s="95"/>
      <c r="H97" s="95"/>
      <c r="I97" s="95"/>
      <c r="J97" s="95"/>
      <c r="K97" s="95"/>
      <c r="L97" s="95"/>
      <c r="M97" s="87"/>
      <c r="N97" s="91"/>
      <c r="O97" s="91"/>
      <c r="P97" s="64"/>
      <c r="Q97" s="65"/>
      <c r="R97" s="8">
        <v>16.75</v>
      </c>
      <c r="S97" s="6">
        <v>0.04</v>
      </c>
      <c r="T97" s="6">
        <f t="shared" si="20"/>
        <v>0.27332999872460984</v>
      </c>
      <c r="U97" s="6">
        <v>0.04</v>
      </c>
      <c r="V97" s="6">
        <f t="shared" si="21"/>
        <v>0.54665999744921967</v>
      </c>
      <c r="W97" s="6">
        <f t="shared" si="22"/>
        <v>1.3666499936230492</v>
      </c>
      <c r="X97" s="6">
        <f t="shared" si="25"/>
        <v>7.0566266846991368E-2</v>
      </c>
      <c r="Y97" s="6">
        <f t="shared" si="26"/>
        <v>1.5449729247450028E-2</v>
      </c>
      <c r="Z97" s="6">
        <f t="shared" si="27"/>
        <v>7.3591103357476797E-4</v>
      </c>
      <c r="AA97" s="6">
        <f t="shared" si="28"/>
        <v>0.91324809287198361</v>
      </c>
      <c r="AB97" s="4">
        <f t="shared" si="23"/>
        <v>0.99999999999999978</v>
      </c>
      <c r="AC97" s="5">
        <f t="shared" si="24"/>
        <v>0.51843172115451164</v>
      </c>
      <c r="AD97" s="4">
        <f t="shared" si="29"/>
        <v>7.6133639762798744E-3</v>
      </c>
    </row>
    <row r="98" spans="1:30" ht="26.1" customHeight="1" x14ac:dyDescent="0.4">
      <c r="A98" s="88"/>
      <c r="B98" s="95"/>
      <c r="C98" s="95"/>
      <c r="D98" s="95"/>
      <c r="E98" s="95"/>
      <c r="F98" s="95"/>
      <c r="G98" s="95"/>
      <c r="H98" s="95"/>
      <c r="I98" s="95"/>
      <c r="J98" s="95"/>
      <c r="K98" s="95"/>
      <c r="L98" s="95"/>
      <c r="M98" s="87"/>
      <c r="N98" s="91"/>
      <c r="O98" s="91"/>
      <c r="P98" s="64"/>
      <c r="Q98" s="65"/>
      <c r="R98" s="8">
        <v>17</v>
      </c>
      <c r="S98" s="6">
        <v>0.04</v>
      </c>
      <c r="T98" s="6">
        <f t="shared" si="20"/>
        <v>0.28180412590560222</v>
      </c>
      <c r="U98" s="6">
        <v>0.04</v>
      </c>
      <c r="V98" s="6">
        <f t="shared" si="21"/>
        <v>0.56360825181120444</v>
      </c>
      <c r="W98" s="6">
        <f t="shared" si="22"/>
        <v>1.409020629528011</v>
      </c>
      <c r="X98" s="6">
        <f t="shared" si="25"/>
        <v>6.50386347716993E-2</v>
      </c>
      <c r="Y98" s="6">
        <f t="shared" si="26"/>
        <v>1.3889457385694901E-2</v>
      </c>
      <c r="Z98" s="6">
        <f t="shared" si="27"/>
        <v>6.3897512371374624E-4</v>
      </c>
      <c r="AA98" s="6">
        <f t="shared" si="28"/>
        <v>0.92043293271889182</v>
      </c>
      <c r="AB98" s="4">
        <f t="shared" si="23"/>
        <v>0.99999999999999978</v>
      </c>
      <c r="AC98" s="5">
        <f t="shared" si="24"/>
        <v>0.51337324585177024</v>
      </c>
      <c r="AD98" s="4">
        <f t="shared" si="29"/>
        <v>7.1848398469082086E-3</v>
      </c>
    </row>
    <row r="99" spans="1:30" ht="26.1" customHeight="1" x14ac:dyDescent="0.4">
      <c r="A99" s="88"/>
      <c r="B99" s="95"/>
      <c r="C99" s="95"/>
      <c r="D99" s="95"/>
      <c r="E99" s="95"/>
      <c r="F99" s="95"/>
      <c r="G99" s="95"/>
      <c r="H99" s="95"/>
      <c r="I99" s="95"/>
      <c r="J99" s="95"/>
      <c r="K99" s="95"/>
      <c r="L99" s="95"/>
      <c r="M99" s="87"/>
      <c r="N99" s="91"/>
      <c r="O99" s="91"/>
      <c r="P99" s="64"/>
      <c r="Q99" s="65"/>
      <c r="R99" s="8">
        <v>17.25</v>
      </c>
      <c r="S99" s="6">
        <v>0.04</v>
      </c>
      <c r="T99" s="6">
        <f t="shared" si="20"/>
        <v>0.29054117122746287</v>
      </c>
      <c r="U99" s="6">
        <v>0.04</v>
      </c>
      <c r="V99" s="6">
        <f t="shared" si="21"/>
        <v>0.58108234245492574</v>
      </c>
      <c r="W99" s="6">
        <f t="shared" si="22"/>
        <v>1.4527058561373143</v>
      </c>
      <c r="X99" s="6">
        <f t="shared" si="25"/>
        <v>5.9806209518499201E-2</v>
      </c>
      <c r="Y99" s="6">
        <f t="shared" si="26"/>
        <v>1.2443895960615514E-2</v>
      </c>
      <c r="Z99" s="6">
        <f t="shared" si="27"/>
        <v>5.527874148037249E-4</v>
      </c>
      <c r="AA99" s="6">
        <f t="shared" si="28"/>
        <v>0.92719710710608128</v>
      </c>
      <c r="AB99" s="4">
        <f t="shared" si="23"/>
        <v>0.99999999999999967</v>
      </c>
      <c r="AC99" s="5">
        <f t="shared" si="24"/>
        <v>0.50836412742929771</v>
      </c>
      <c r="AD99" s="4">
        <f t="shared" si="29"/>
        <v>6.7641743871894588E-3</v>
      </c>
    </row>
    <row r="100" spans="1:30" ht="26.1" customHeight="1" x14ac:dyDescent="0.4">
      <c r="A100" s="88"/>
      <c r="B100" s="95"/>
      <c r="C100" s="95"/>
      <c r="D100" s="95"/>
      <c r="E100" s="95"/>
      <c r="F100" s="95"/>
      <c r="G100" s="95"/>
      <c r="H100" s="95"/>
      <c r="I100" s="95"/>
      <c r="J100" s="95"/>
      <c r="K100" s="95"/>
      <c r="L100" s="95"/>
      <c r="M100" s="87"/>
      <c r="N100" s="91"/>
      <c r="O100" s="91"/>
      <c r="P100" s="64"/>
      <c r="Q100" s="65"/>
      <c r="R100" s="8">
        <v>17.5</v>
      </c>
      <c r="S100" s="6">
        <v>0.04</v>
      </c>
      <c r="T100" s="6">
        <f t="shared" si="20"/>
        <v>0.29954929198442454</v>
      </c>
      <c r="U100" s="6">
        <v>0.04</v>
      </c>
      <c r="V100" s="6">
        <f t="shared" si="21"/>
        <v>0.59909858396884907</v>
      </c>
      <c r="W100" s="6">
        <f t="shared" si="22"/>
        <v>1.4977464599221226</v>
      </c>
      <c r="X100" s="6">
        <f t="shared" si="25"/>
        <v>5.486410588326926E-2</v>
      </c>
      <c r="Y100" s="6">
        <f t="shared" si="26"/>
        <v>1.1109787042679387E-2</v>
      </c>
      <c r="Z100" s="6">
        <f t="shared" si="27"/>
        <v>4.7646699573878558E-4</v>
      </c>
      <c r="AA100" s="6">
        <f t="shared" si="28"/>
        <v>0.93354964007831231</v>
      </c>
      <c r="AB100" s="4">
        <f t="shared" si="23"/>
        <v>0.99999999999999978</v>
      </c>
      <c r="AC100" s="5">
        <f t="shared" si="24"/>
        <v>0.50340388429896976</v>
      </c>
      <c r="AD100" s="4">
        <f t="shared" si="29"/>
        <v>6.3525329722310397E-3</v>
      </c>
    </row>
    <row r="101" spans="1:30" ht="26.1" customHeight="1" x14ac:dyDescent="0.4">
      <c r="A101" s="88"/>
      <c r="B101" s="95"/>
      <c r="C101" s="95"/>
      <c r="D101" s="95"/>
      <c r="E101" s="95"/>
      <c r="F101" s="95"/>
      <c r="G101" s="95"/>
      <c r="H101" s="95"/>
      <c r="I101" s="95"/>
      <c r="J101" s="95"/>
      <c r="K101" s="95"/>
      <c r="L101" s="95"/>
      <c r="M101" s="87"/>
      <c r="N101" s="91"/>
      <c r="O101" s="91"/>
      <c r="P101" s="64"/>
      <c r="Q101" s="65"/>
      <c r="R101" s="8">
        <v>17.75</v>
      </c>
      <c r="S101" s="6">
        <v>0.04</v>
      </c>
      <c r="T101" s="6">
        <f t="shared" si="20"/>
        <v>0.30883689855880903</v>
      </c>
      <c r="U101" s="6">
        <v>0.04</v>
      </c>
      <c r="V101" s="6">
        <f t="shared" si="21"/>
        <v>0.61767379711761805</v>
      </c>
      <c r="W101" s="6">
        <f t="shared" si="22"/>
        <v>1.5441844927940451</v>
      </c>
      <c r="X101" s="6">
        <f t="shared" si="25"/>
        <v>5.0206838806263615E-2</v>
      </c>
      <c r="Y101" s="6">
        <f t="shared" si="26"/>
        <v>9.8833658097191145E-3</v>
      </c>
      <c r="Z101" s="6">
        <f t="shared" si="27"/>
        <v>4.0915817713120566E-4</v>
      </c>
      <c r="AA101" s="6">
        <f t="shared" si="28"/>
        <v>0.93950063720688581</v>
      </c>
      <c r="AB101" s="4">
        <f t="shared" si="23"/>
        <v>0.99999999999999978</v>
      </c>
      <c r="AC101" s="5">
        <f t="shared" si="24"/>
        <v>0.49849203957164578</v>
      </c>
      <c r="AD101" s="4">
        <f t="shared" si="29"/>
        <v>5.9509971285734986E-3</v>
      </c>
    </row>
    <row r="102" spans="1:30" ht="26.1" customHeight="1" x14ac:dyDescent="0.4">
      <c r="A102" s="66"/>
      <c r="C102" s="64"/>
      <c r="D102" s="64"/>
      <c r="E102" s="64"/>
      <c r="F102" s="64"/>
      <c r="G102" s="64"/>
      <c r="H102" s="64"/>
      <c r="I102" s="64"/>
      <c r="J102" s="64"/>
      <c r="K102" s="64"/>
      <c r="L102" s="64"/>
      <c r="M102" s="49"/>
      <c r="N102" s="67"/>
      <c r="O102" s="67"/>
      <c r="P102" s="64"/>
      <c r="Q102" s="65"/>
      <c r="R102" s="8">
        <v>18</v>
      </c>
      <c r="S102" s="6">
        <v>0.04</v>
      </c>
      <c r="T102" s="6">
        <f t="shared" si="20"/>
        <v>0.31841266227333048</v>
      </c>
      <c r="U102" s="6">
        <v>0.04</v>
      </c>
      <c r="V102" s="6">
        <f t="shared" si="21"/>
        <v>0.63682532454666096</v>
      </c>
      <c r="W102" s="6">
        <f t="shared" si="22"/>
        <v>1.5920633113666525</v>
      </c>
      <c r="X102" s="6">
        <f t="shared" si="25"/>
        <v>4.5828339322358851E-2</v>
      </c>
      <c r="Y102" s="6">
        <f t="shared" si="26"/>
        <v>8.760426517686647E-3</v>
      </c>
      <c r="Z102" s="6">
        <f t="shared" si="27"/>
        <v>3.5003790717192507E-4</v>
      </c>
      <c r="AA102" s="6">
        <f t="shared" si="28"/>
        <v>0.94506119625278229</v>
      </c>
      <c r="AB102" s="4">
        <f t="shared" si="23"/>
        <v>0.99999999999999967</v>
      </c>
      <c r="AC102" s="5">
        <f t="shared" si="24"/>
        <v>0.49362812101131748</v>
      </c>
      <c r="AD102" s="4">
        <f t="shared" si="29"/>
        <v>5.5605590458964738E-3</v>
      </c>
    </row>
    <row r="103" spans="1:30" ht="26.1" customHeight="1" thickBot="1" x14ac:dyDescent="0.35">
      <c r="A103" s="57" t="s">
        <v>50</v>
      </c>
      <c r="N103" s="2"/>
      <c r="O103" s="2"/>
      <c r="Q103" s="3"/>
      <c r="R103" s="8">
        <v>18.25</v>
      </c>
      <c r="S103" s="6">
        <v>0.04</v>
      </c>
      <c r="T103" s="6">
        <f t="shared" si="20"/>
        <v>0.32828552348703294</v>
      </c>
      <c r="U103" s="6">
        <v>0.04</v>
      </c>
      <c r="V103" s="6">
        <f t="shared" si="21"/>
        <v>0.65657104697406588</v>
      </c>
      <c r="W103" s="6">
        <f t="shared" si="22"/>
        <v>1.6414276174351647</v>
      </c>
      <c r="X103" s="6">
        <f t="shared" si="25"/>
        <v>4.1721975046335805E-2</v>
      </c>
      <c r="Y103" s="6">
        <f t="shared" si="26"/>
        <v>7.7363902806601246E-3</v>
      </c>
      <c r="Z103" s="6">
        <f t="shared" si="27"/>
        <v>2.9832154494979459E-4</v>
      </c>
      <c r="AA103" s="6">
        <f t="shared" si="28"/>
        <v>0.95024331312805399</v>
      </c>
      <c r="AB103" s="4">
        <f t="shared" si="23"/>
        <v>0.99999999999999967</v>
      </c>
      <c r="AC103" s="5">
        <f t="shared" si="24"/>
        <v>0.4888116609897093</v>
      </c>
      <c r="AD103" s="4">
        <f t="shared" si="29"/>
        <v>5.1821168752717028E-3</v>
      </c>
    </row>
    <row r="104" spans="1:30" ht="26.1" customHeight="1" x14ac:dyDescent="0.3">
      <c r="A104"/>
      <c r="B104" s="73" t="s">
        <v>51</v>
      </c>
      <c r="C104" s="73"/>
      <c r="D104" s="73"/>
      <c r="E104" s="73"/>
      <c r="F104" s="73"/>
      <c r="G104" s="73"/>
      <c r="H104" s="73"/>
      <c r="I104" s="73"/>
      <c r="J104" s="73"/>
      <c r="K104" s="73"/>
      <c r="L104" s="73"/>
      <c r="M104" s="49"/>
      <c r="P104" s="2"/>
      <c r="Q104" s="3"/>
      <c r="R104" s="8">
        <v>18.5</v>
      </c>
      <c r="S104" s="6">
        <v>0.04</v>
      </c>
      <c r="T104" s="6">
        <f t="shared" si="20"/>
        <v>0.33846469994239964</v>
      </c>
      <c r="U104" s="6">
        <v>0.04</v>
      </c>
      <c r="V104" s="6">
        <f t="shared" si="21"/>
        <v>0.67692939988479928</v>
      </c>
      <c r="W104" s="6">
        <f t="shared" si="22"/>
        <v>1.6923234997119982</v>
      </c>
      <c r="X104" s="6">
        <f t="shared" si="25"/>
        <v>3.7880575191122631E-2</v>
      </c>
      <c r="Y104" s="6">
        <f t="shared" si="26"/>
        <v>6.80637366172363E-3</v>
      </c>
      <c r="Z104" s="6">
        <f t="shared" si="27"/>
        <v>2.5326714206726615E-4</v>
      </c>
      <c r="AA104" s="6">
        <f t="shared" si="28"/>
        <v>0.95505978400508618</v>
      </c>
      <c r="AB104" s="4">
        <f t="shared" si="23"/>
        <v>0.99999999999999967</v>
      </c>
      <c r="AC104" s="5">
        <f t="shared" si="24"/>
        <v>0.48404219644131707</v>
      </c>
      <c r="AD104" s="4">
        <f t="shared" si="29"/>
        <v>4.8164708770321862E-3</v>
      </c>
    </row>
    <row r="105" spans="1:30" ht="26.1" customHeight="1" x14ac:dyDescent="0.3">
      <c r="A105"/>
      <c r="B105" s="98"/>
      <c r="C105" s="98"/>
      <c r="D105" s="98"/>
      <c r="E105" s="98"/>
      <c r="F105" s="98"/>
      <c r="G105" s="98"/>
      <c r="H105" s="98"/>
      <c r="I105" s="98"/>
      <c r="J105" s="98"/>
      <c r="K105" s="98"/>
      <c r="L105" s="98"/>
      <c r="M105" s="49"/>
      <c r="P105" s="2"/>
      <c r="Q105" s="3"/>
      <c r="R105" s="8">
        <v>18.75</v>
      </c>
      <c r="S105" s="6">
        <v>0.04</v>
      </c>
      <c r="T105" s="6">
        <f t="shared" si="20"/>
        <v>0.34895969537145421</v>
      </c>
      <c r="U105" s="6">
        <v>0.04</v>
      </c>
      <c r="V105" s="6">
        <f t="shared" si="21"/>
        <v>0.69791939074290843</v>
      </c>
      <c r="W105" s="6">
        <f t="shared" si="22"/>
        <v>1.7447984768572711</v>
      </c>
      <c r="X105" s="6">
        <f t="shared" si="25"/>
        <v>3.4296460060284195E-2</v>
      </c>
      <c r="Y105" s="6">
        <f t="shared" si="26"/>
        <v>5.9652570674620497E-3</v>
      </c>
      <c r="Z105" s="6">
        <f t="shared" si="27"/>
        <v>2.1417839462816953E-4</v>
      </c>
      <c r="AA105" s="6">
        <f t="shared" si="28"/>
        <v>0.95952410447762526</v>
      </c>
      <c r="AB105" s="4">
        <f t="shared" si="23"/>
        <v>0.99999999999999967</v>
      </c>
      <c r="AC105" s="5">
        <f t="shared" si="24"/>
        <v>0.47931926881889014</v>
      </c>
      <c r="AD105" s="4">
        <f t="shared" si="29"/>
        <v>4.464320472539085E-3</v>
      </c>
    </row>
    <row r="106" spans="1:30" ht="26.1" customHeight="1" x14ac:dyDescent="0.3">
      <c r="A106"/>
      <c r="B106" s="98"/>
      <c r="C106" s="98"/>
      <c r="D106" s="98"/>
      <c r="E106" s="98"/>
      <c r="F106" s="98"/>
      <c r="G106" s="98"/>
      <c r="H106" s="98"/>
      <c r="I106" s="98"/>
      <c r="J106" s="98"/>
      <c r="K106" s="98"/>
      <c r="L106" s="98"/>
      <c r="M106" s="49"/>
      <c r="P106" s="2"/>
      <c r="Q106" s="3"/>
      <c r="R106" s="8">
        <v>19</v>
      </c>
      <c r="S106" s="6">
        <v>0.04</v>
      </c>
      <c r="T106" s="6">
        <f t="shared" si="20"/>
        <v>0.35978030836886338</v>
      </c>
      <c r="U106" s="6">
        <v>0.04</v>
      </c>
      <c r="V106" s="6">
        <f t="shared" si="21"/>
        <v>0.71956061673772675</v>
      </c>
      <c r="W106" s="6">
        <f t="shared" si="22"/>
        <v>1.7989015418443168</v>
      </c>
      <c r="X106" s="6">
        <f t="shared" si="25"/>
        <v>3.0961474895942347E-2</v>
      </c>
      <c r="Y106" s="6">
        <f t="shared" si="26"/>
        <v>5.2077519528532859E-3</v>
      </c>
      <c r="Z106" s="6">
        <f t="shared" si="27"/>
        <v>1.804064311220486E-4</v>
      </c>
      <c r="AA106" s="6">
        <f t="shared" si="28"/>
        <v>0.96365036672008197</v>
      </c>
      <c r="AB106" s="4">
        <f t="shared" si="23"/>
        <v>0.99999999999999967</v>
      </c>
      <c r="AC106" s="5">
        <f t="shared" si="24"/>
        <v>0.47464242404934376</v>
      </c>
      <c r="AD106" s="4">
        <f t="shared" si="29"/>
        <v>4.126262242456713E-3</v>
      </c>
    </row>
    <row r="107" spans="1:30" ht="26.1" customHeight="1" x14ac:dyDescent="0.3">
      <c r="A107"/>
      <c r="B107" s="98"/>
      <c r="C107" s="98"/>
      <c r="D107" s="98"/>
      <c r="E107" s="98"/>
      <c r="F107" s="98"/>
      <c r="G107" s="98"/>
      <c r="H107" s="98"/>
      <c r="I107" s="98"/>
      <c r="J107" s="98"/>
      <c r="K107" s="98"/>
      <c r="L107" s="98"/>
      <c r="M107" s="49"/>
      <c r="P107" s="2"/>
      <c r="Q107" s="3"/>
      <c r="R107" s="8">
        <v>19.25</v>
      </c>
      <c r="S107" s="6">
        <v>0.04</v>
      </c>
      <c r="T107" s="6">
        <f t="shared" si="20"/>
        <v>0.37093664154034722</v>
      </c>
      <c r="U107" s="6">
        <v>0.04</v>
      </c>
      <c r="V107" s="6">
        <f t="shared" si="21"/>
        <v>0.74187328308069445</v>
      </c>
      <c r="W107" s="6">
        <f t="shared" si="22"/>
        <v>1.8546832077017361</v>
      </c>
      <c r="X107" s="6">
        <f t="shared" si="25"/>
        <v>2.7867027900578684E-2</v>
      </c>
      <c r="Y107" s="6">
        <f t="shared" si="26"/>
        <v>4.5284658805311243E-3</v>
      </c>
      <c r="Z107" s="6">
        <f t="shared" si="27"/>
        <v>1.5135059887456053E-4</v>
      </c>
      <c r="AA107" s="6">
        <f t="shared" si="28"/>
        <v>0.96745315562001533</v>
      </c>
      <c r="AB107" s="4">
        <f t="shared" si="23"/>
        <v>0.99999999999999967</v>
      </c>
      <c r="AC107" s="5">
        <f t="shared" si="24"/>
        <v>0.47001121249010502</v>
      </c>
      <c r="AD107" s="4">
        <f t="shared" si="29"/>
        <v>3.8027888999333515E-3</v>
      </c>
    </row>
    <row r="108" spans="1:30" ht="18.95" customHeight="1" x14ac:dyDescent="0.3">
      <c r="A108"/>
      <c r="B108" s="98"/>
      <c r="C108" s="98"/>
      <c r="D108" s="98"/>
      <c r="E108" s="98"/>
      <c r="F108" s="98"/>
      <c r="G108" s="98"/>
      <c r="H108" s="98"/>
      <c r="I108" s="98"/>
      <c r="J108" s="98"/>
      <c r="K108" s="98"/>
      <c r="L108" s="98"/>
      <c r="M108" s="49"/>
      <c r="P108" s="2"/>
      <c r="Q108" s="3"/>
      <c r="R108" s="8">
        <v>19.5</v>
      </c>
      <c r="S108" s="6">
        <v>0.04</v>
      </c>
      <c r="T108" s="6">
        <f t="shared" si="20"/>
        <v>0.38243911093491156</v>
      </c>
      <c r="U108" s="6">
        <v>0.04</v>
      </c>
      <c r="V108" s="6">
        <f t="shared" si="21"/>
        <v>0.76487822186982313</v>
      </c>
      <c r="W108" s="6">
        <f t="shared" si="22"/>
        <v>1.9121955546745579</v>
      </c>
      <c r="X108" s="6">
        <f t="shared" si="25"/>
        <v>2.5004132186784944E-2</v>
      </c>
      <c r="Y108" s="6">
        <f t="shared" si="26"/>
        <v>3.9219645382044671E-3</v>
      </c>
      <c r="Z108" s="6">
        <f t="shared" si="27"/>
        <v>1.2645840412780959E-4</v>
      </c>
      <c r="AA108" s="6">
        <f t="shared" si="28"/>
        <v>0.97094744487088247</v>
      </c>
      <c r="AB108" s="4">
        <f t="shared" si="23"/>
        <v>0.99999999999999967</v>
      </c>
      <c r="AC108" s="5">
        <f t="shared" si="24"/>
        <v>0.46542518888588186</v>
      </c>
      <c r="AD108" s="4">
        <f t="shared" si="29"/>
        <v>3.4942892508671441E-3</v>
      </c>
    </row>
    <row r="109" spans="1:30" ht="18.95" customHeight="1" x14ac:dyDescent="0.3">
      <c r="A109"/>
      <c r="B109" s="98"/>
      <c r="C109" s="98"/>
      <c r="D109" s="98"/>
      <c r="E109" s="98"/>
      <c r="F109" s="98"/>
      <c r="G109" s="98"/>
      <c r="H109" s="98"/>
      <c r="I109" s="98"/>
      <c r="J109" s="98"/>
      <c r="K109" s="98"/>
      <c r="L109" s="98"/>
      <c r="M109" s="49"/>
      <c r="Q109" s="3"/>
      <c r="R109" s="8">
        <v>19.75</v>
      </c>
      <c r="S109" s="6">
        <v>0.04</v>
      </c>
      <c r="T109" s="6">
        <f t="shared" si="20"/>
        <v>0.39429845576974315</v>
      </c>
      <c r="U109" s="6">
        <v>0.04</v>
      </c>
      <c r="V109" s="6">
        <f t="shared" si="21"/>
        <v>0.7885969115394863</v>
      </c>
      <c r="W109" s="6">
        <f t="shared" si="22"/>
        <v>1.9714922788487157</v>
      </c>
      <c r="X109" s="6">
        <f t="shared" si="25"/>
        <v>2.2363451344113834E-2</v>
      </c>
      <c r="Y109" s="6">
        <f t="shared" si="26"/>
        <v>3.3828298991356882E-3</v>
      </c>
      <c r="Z109" s="6">
        <f t="shared" si="27"/>
        <v>1.0522474995374519E-4</v>
      </c>
      <c r="AA109" s="6">
        <f t="shared" si="28"/>
        <v>0.97414849400679637</v>
      </c>
      <c r="AB109" s="4">
        <f t="shared" si="23"/>
        <v>0.99999999999999967</v>
      </c>
      <c r="AC109" s="5">
        <f t="shared" si="24"/>
        <v>0.46088391232585585</v>
      </c>
      <c r="AD109" s="4">
        <f t="shared" si="29"/>
        <v>3.2010491359139026E-3</v>
      </c>
    </row>
    <row r="110" spans="1:30" ht="18.95" customHeight="1" x14ac:dyDescent="0.3">
      <c r="A110"/>
      <c r="B110" s="98"/>
      <c r="C110" s="98"/>
      <c r="D110" s="98"/>
      <c r="E110" s="98"/>
      <c r="F110" s="98"/>
      <c r="G110" s="98"/>
      <c r="H110" s="98"/>
      <c r="I110" s="98"/>
      <c r="J110" s="98"/>
      <c r="K110" s="98"/>
      <c r="L110" s="98"/>
      <c r="Q110" s="3"/>
      <c r="R110" s="8">
        <v>20</v>
      </c>
      <c r="S110" s="6">
        <v>0.04</v>
      </c>
      <c r="T110" s="6">
        <f t="shared" si="20"/>
        <v>0.40652574845681555</v>
      </c>
      <c r="U110" s="6">
        <v>0.04</v>
      </c>
      <c r="V110" s="6">
        <f t="shared" si="21"/>
        <v>0.8130514969136311</v>
      </c>
      <c r="W110" s="6">
        <f t="shared" si="22"/>
        <v>2.0326287422840776</v>
      </c>
      <c r="X110" s="6">
        <f t="shared" si="25"/>
        <v>1.9935348248006229E-2</v>
      </c>
      <c r="Y110" s="6">
        <f t="shared" si="26"/>
        <v>2.9057138109050105E-3</v>
      </c>
      <c r="Z110" s="6">
        <f t="shared" si="27"/>
        <v>8.7190603425703214E-5</v>
      </c>
      <c r="AA110" s="6">
        <f t="shared" si="28"/>
        <v>0.97707174733766267</v>
      </c>
      <c r="AB110" s="4">
        <f t="shared" si="23"/>
        <v>0.99999999999999956</v>
      </c>
      <c r="AC110" s="5">
        <f t="shared" si="24"/>
        <v>0.45638694620129205</v>
      </c>
      <c r="AD110" s="4">
        <f t="shared" si="29"/>
        <v>2.9232533308662934E-3</v>
      </c>
    </row>
    <row r="111" spans="1:30" ht="18.95" customHeight="1" x14ac:dyDescent="0.3">
      <c r="A111"/>
      <c r="B111" s="98"/>
      <c r="C111" s="98"/>
      <c r="D111" s="98"/>
      <c r="E111" s="98"/>
      <c r="F111" s="98"/>
      <c r="G111" s="98"/>
      <c r="H111" s="98"/>
      <c r="I111" s="98"/>
      <c r="J111" s="98"/>
      <c r="K111" s="98"/>
      <c r="L111" s="98"/>
      <c r="Q111" s="3"/>
      <c r="R111" s="8">
        <v>20.25</v>
      </c>
      <c r="S111" s="6">
        <v>0.04</v>
      </c>
      <c r="T111" s="6">
        <f t="shared" si="20"/>
        <v>0.41913240494059228</v>
      </c>
      <c r="U111" s="6">
        <v>0.04</v>
      </c>
      <c r="V111" s="6">
        <f t="shared" si="21"/>
        <v>0.83826480988118457</v>
      </c>
      <c r="W111" s="6">
        <f t="shared" si="22"/>
        <v>2.0956620247029614</v>
      </c>
      <c r="X111" s="6">
        <f t="shared" si="25"/>
        <v>1.7709936673709167E-2</v>
      </c>
      <c r="Y111" s="6">
        <f t="shared" si="26"/>
        <v>2.4853864143862901E-3</v>
      </c>
      <c r="Z111" s="6">
        <f t="shared" si="27"/>
        <v>7.1941209889709082E-5</v>
      </c>
      <c r="AA111" s="6">
        <f t="shared" si="28"/>
        <v>0.97973273570201447</v>
      </c>
      <c r="AB111" s="4">
        <f t="shared" si="23"/>
        <v>0.99999999999999967</v>
      </c>
      <c r="AC111" s="5">
        <f t="shared" si="24"/>
        <v>0.45193385816356252</v>
      </c>
      <c r="AD111" s="4">
        <f t="shared" si="29"/>
        <v>2.6609883643518017E-3</v>
      </c>
    </row>
    <row r="112" spans="1:30" ht="18.95" customHeight="1" x14ac:dyDescent="0.3">
      <c r="A112"/>
      <c r="B112" s="98"/>
      <c r="C112" s="98"/>
      <c r="D112" s="98"/>
      <c r="E112" s="98"/>
      <c r="F112" s="98"/>
      <c r="G112" s="98"/>
      <c r="H112" s="98"/>
      <c r="I112" s="98"/>
      <c r="J112" s="98"/>
      <c r="K112" s="98"/>
      <c r="L112" s="98"/>
      <c r="Q112" s="3"/>
      <c r="R112" s="8">
        <v>20.5</v>
      </c>
      <c r="S112" s="6">
        <v>0.04</v>
      </c>
      <c r="T112" s="6">
        <f t="shared" si="20"/>
        <v>0.43213019535644998</v>
      </c>
      <c r="U112" s="6">
        <v>0.04</v>
      </c>
      <c r="V112" s="6">
        <f t="shared" si="21"/>
        <v>0.86426039071289995</v>
      </c>
      <c r="W112" s="6">
        <f t="shared" si="22"/>
        <v>2.1606509767822497</v>
      </c>
      <c r="X112" s="6">
        <f t="shared" si="25"/>
        <v>1.5677135219622745E-2</v>
      </c>
      <c r="Y112" s="6">
        <f t="shared" si="26"/>
        <v>2.1167789244453182E-3</v>
      </c>
      <c r="Z112" s="6">
        <f t="shared" si="27"/>
        <v>5.9103958639309867E-5</v>
      </c>
      <c r="AA112" s="6">
        <f t="shared" si="28"/>
        <v>0.98214698189729222</v>
      </c>
      <c r="AB112" s="4">
        <f t="shared" si="23"/>
        <v>0.99999999999999956</v>
      </c>
      <c r="AC112" s="5">
        <f t="shared" si="24"/>
        <v>0.44752422008257869</v>
      </c>
      <c r="AD112" s="4">
        <f t="shared" si="29"/>
        <v>2.4142461952777472E-3</v>
      </c>
    </row>
    <row r="113" spans="1:30" ht="18.95" customHeight="1" x14ac:dyDescent="0.3">
      <c r="A113"/>
      <c r="B113" s="98"/>
      <c r="C113" s="98"/>
      <c r="D113" s="98"/>
      <c r="E113" s="98"/>
      <c r="F113" s="98"/>
      <c r="G113" s="98"/>
      <c r="H113" s="98"/>
      <c r="I113" s="98"/>
      <c r="J113" s="98"/>
      <c r="K113" s="98"/>
      <c r="L113" s="98"/>
      <c r="Q113" s="3"/>
      <c r="R113" s="8">
        <v>20.75</v>
      </c>
      <c r="S113" s="6">
        <v>0.04</v>
      </c>
      <c r="T113" s="6">
        <f t="shared" si="20"/>
        <v>0.44553125501980967</v>
      </c>
      <c r="U113" s="6">
        <v>0.04</v>
      </c>
      <c r="V113" s="6">
        <f t="shared" si="21"/>
        <v>0.89106251003961934</v>
      </c>
      <c r="W113" s="6">
        <f t="shared" si="22"/>
        <v>2.2276562750990485</v>
      </c>
      <c r="X113" s="6">
        <f t="shared" si="25"/>
        <v>1.3826722991155253E-2</v>
      </c>
      <c r="Y113" s="6">
        <f t="shared" si="26"/>
        <v>1.7950204423236068E-3</v>
      </c>
      <c r="Z113" s="6">
        <f t="shared" si="27"/>
        <v>4.834599139233241E-5</v>
      </c>
      <c r="AA113" s="6">
        <f t="shared" si="28"/>
        <v>0.98432991057512842</v>
      </c>
      <c r="AB113" s="4">
        <f t="shared" si="23"/>
        <v>0.99999999999999956</v>
      </c>
      <c r="AC113" s="5">
        <f t="shared" si="24"/>
        <v>0.44315760800563064</v>
      </c>
      <c r="AD113" s="4">
        <f t="shared" si="29"/>
        <v>2.1829286778362045E-3</v>
      </c>
    </row>
    <row r="114" spans="1:30" ht="20.100000000000001" customHeight="1" x14ac:dyDescent="0.3">
      <c r="A114"/>
      <c r="B114" s="98"/>
      <c r="C114" s="98"/>
      <c r="D114" s="98"/>
      <c r="E114" s="98"/>
      <c r="F114" s="98"/>
      <c r="G114" s="98"/>
      <c r="H114" s="98"/>
      <c r="I114" s="98"/>
      <c r="J114" s="98"/>
      <c r="K114" s="98"/>
      <c r="L114" s="98"/>
      <c r="Q114" s="3"/>
      <c r="R114" s="8">
        <v>21</v>
      </c>
      <c r="S114" s="6">
        <v>0.04</v>
      </c>
      <c r="T114" s="6">
        <f t="shared" si="20"/>
        <v>0.45934809575620156</v>
      </c>
      <c r="U114" s="6">
        <v>0.04</v>
      </c>
      <c r="V114" s="6">
        <f t="shared" si="21"/>
        <v>0.91869619151240312</v>
      </c>
      <c r="W114" s="6">
        <f t="shared" si="22"/>
        <v>2.296740478781008</v>
      </c>
      <c r="X114" s="6">
        <f t="shared" si="25"/>
        <v>1.2148396449478537E-2</v>
      </c>
      <c r="Y114" s="6">
        <f t="shared" si="26"/>
        <v>1.5154686125845981E-3</v>
      </c>
      <c r="Z114" s="6">
        <f t="shared" si="27"/>
        <v>3.9371633040315005E-5</v>
      </c>
      <c r="AA114" s="6">
        <f t="shared" si="28"/>
        <v>0.98629676330489613</v>
      </c>
      <c r="AB114" s="4">
        <f t="shared" si="23"/>
        <v>0.99999999999999956</v>
      </c>
      <c r="AC114" s="5">
        <f t="shared" si="24"/>
        <v>0.43883360211662686</v>
      </c>
      <c r="AD114" s="4">
        <f t="shared" si="29"/>
        <v>1.9668527297677096E-3</v>
      </c>
    </row>
    <row r="115" spans="1:30" ht="18.95" customHeight="1" x14ac:dyDescent="0.3">
      <c r="A115"/>
      <c r="B115" s="98"/>
      <c r="C115" s="98"/>
      <c r="D115" s="98"/>
      <c r="E115" s="98"/>
      <c r="F115" s="98"/>
      <c r="G115" s="98"/>
      <c r="H115" s="98"/>
      <c r="I115" s="98"/>
      <c r="J115" s="98"/>
      <c r="K115" s="98"/>
      <c r="L115" s="98"/>
      <c r="Q115" s="3"/>
      <c r="R115" s="8">
        <v>21.25</v>
      </c>
      <c r="S115" s="6">
        <v>0.04</v>
      </c>
      <c r="T115" s="6">
        <f t="shared" si="20"/>
        <v>0.47359361758286916</v>
      </c>
      <c r="U115" s="6">
        <v>0.04</v>
      </c>
      <c r="V115" s="6">
        <f t="shared" si="21"/>
        <v>0.94718723516573833</v>
      </c>
      <c r="W115" s="6">
        <f t="shared" si="22"/>
        <v>2.3679680879143459</v>
      </c>
      <c r="X115" s="6">
        <f t="shared" si="25"/>
        <v>1.063182679109391E-2</v>
      </c>
      <c r="Y115" s="6">
        <f t="shared" si="26"/>
        <v>1.2737340802690235E-3</v>
      </c>
      <c r="Z115" s="6">
        <f t="shared" si="27"/>
        <v>3.1919713336310177E-5</v>
      </c>
      <c r="AA115" s="6">
        <f t="shared" si="28"/>
        <v>0.98806251941530032</v>
      </c>
      <c r="AB115" s="4">
        <f t="shared" si="23"/>
        <v>0.99999999999999956</v>
      </c>
      <c r="AC115" s="5">
        <f t="shared" si="24"/>
        <v>0.43455178669573319</v>
      </c>
      <c r="AD115" s="4">
        <f t="shared" si="29"/>
        <v>1.765756110404193E-3</v>
      </c>
    </row>
    <row r="116" spans="1:30" ht="18.95" customHeight="1" x14ac:dyDescent="0.3">
      <c r="A116"/>
      <c r="B116" s="98"/>
      <c r="C116" s="98"/>
      <c r="D116" s="98"/>
      <c r="E116" s="98"/>
      <c r="F116" s="98"/>
      <c r="G116" s="98"/>
      <c r="H116" s="98"/>
      <c r="I116" s="98"/>
      <c r="J116" s="98"/>
      <c r="K116" s="98"/>
      <c r="L116" s="98"/>
      <c r="Q116" s="3"/>
      <c r="R116" s="8">
        <v>21.5</v>
      </c>
      <c r="S116" s="6">
        <v>0.04</v>
      </c>
      <c r="T116" s="6">
        <f t="shared" si="20"/>
        <v>0.4882811207527884</v>
      </c>
      <c r="U116" s="6">
        <v>0.04</v>
      </c>
      <c r="V116" s="6">
        <f t="shared" si="21"/>
        <v>0.9765622415055768</v>
      </c>
      <c r="W116" s="6">
        <f t="shared" si="22"/>
        <v>2.441405603763942</v>
      </c>
      <c r="X116" s="6">
        <f t="shared" si="25"/>
        <v>9.2667171953058122E-3</v>
      </c>
      <c r="Y116" s="6">
        <f t="shared" si="26"/>
        <v>1.0656988419206746E-3</v>
      </c>
      <c r="Z116" s="6">
        <f t="shared" si="27"/>
        <v>2.5760838500061299E-5</v>
      </c>
      <c r="AA116" s="6">
        <f t="shared" si="28"/>
        <v>0.98964182312427307</v>
      </c>
      <c r="AB116" s="4">
        <f t="shared" si="23"/>
        <v>0.99999999999999967</v>
      </c>
      <c r="AC116" s="5">
        <f t="shared" si="24"/>
        <v>0.43031175007940259</v>
      </c>
      <c r="AD116" s="4">
        <f t="shared" si="29"/>
        <v>1.5793037089727457E-3</v>
      </c>
    </row>
    <row r="117" spans="1:30" ht="18.95" customHeight="1" x14ac:dyDescent="0.3">
      <c r="A117"/>
      <c r="B117" s="98"/>
      <c r="C117" s="98"/>
      <c r="D117" s="98"/>
      <c r="E117" s="98"/>
      <c r="F117" s="98"/>
      <c r="G117" s="98"/>
      <c r="H117" s="98"/>
      <c r="I117" s="98"/>
      <c r="J117" s="98"/>
      <c r="K117" s="98"/>
      <c r="L117" s="98"/>
      <c r="Q117" s="3"/>
      <c r="R117" s="8">
        <v>21.75</v>
      </c>
      <c r="S117" s="6">
        <v>0.04</v>
      </c>
      <c r="T117" s="6">
        <f t="shared" si="20"/>
        <v>0.50342431817238487</v>
      </c>
      <c r="U117" s="6">
        <v>0.04</v>
      </c>
      <c r="V117" s="6">
        <f t="shared" si="21"/>
        <v>1.0068486363447697</v>
      </c>
      <c r="W117" s="6">
        <f t="shared" si="22"/>
        <v>2.5171215908619242</v>
      </c>
      <c r="X117" s="6">
        <f t="shared" si="25"/>
        <v>8.0428592588969901E-3</v>
      </c>
      <c r="Y117" s="6">
        <f t="shared" si="26"/>
        <v>8.875287129955381E-4</v>
      </c>
      <c r="Z117" s="6">
        <f t="shared" si="27"/>
        <v>2.0694663051341156E-5</v>
      </c>
      <c r="AA117" s="6">
        <f t="shared" si="28"/>
        <v>0.99104891736505574</v>
      </c>
      <c r="AB117" s="4">
        <f t="shared" si="23"/>
        <v>0.99999999999999956</v>
      </c>
      <c r="AC117" s="5">
        <f t="shared" si="24"/>
        <v>0.42611308462079867</v>
      </c>
      <c r="AD117" s="4">
        <f t="shared" si="29"/>
        <v>1.4070942407826692E-3</v>
      </c>
    </row>
    <row r="118" spans="1:30" ht="18.95" customHeight="1" x14ac:dyDescent="0.3">
      <c r="A118"/>
      <c r="B118" s="98"/>
      <c r="C118" s="98"/>
      <c r="D118" s="98"/>
      <c r="E118" s="98"/>
      <c r="F118" s="98"/>
      <c r="G118" s="98"/>
      <c r="H118" s="98"/>
      <c r="I118" s="98"/>
      <c r="J118" s="98"/>
      <c r="K118" s="98"/>
      <c r="L118" s="98"/>
      <c r="Q118" s="3"/>
      <c r="R118" s="8">
        <v>22</v>
      </c>
      <c r="S118" s="6">
        <v>0.04</v>
      </c>
      <c r="T118" s="6">
        <f t="shared" si="20"/>
        <v>0.51903734820450764</v>
      </c>
      <c r="U118" s="6">
        <v>0.04</v>
      </c>
      <c r="V118" s="6">
        <f t="shared" si="21"/>
        <v>1.0380746964090153</v>
      </c>
      <c r="W118" s="6">
        <f t="shared" si="22"/>
        <v>2.5951867410225384</v>
      </c>
      <c r="X118" s="6">
        <f t="shared" si="25"/>
        <v>6.9501879316663526E-3</v>
      </c>
      <c r="Y118" s="6">
        <f t="shared" si="26"/>
        <v>7.3568024985545604E-4</v>
      </c>
      <c r="Z118" s="6">
        <f t="shared" si="27"/>
        <v>1.6547204385760706E-5</v>
      </c>
      <c r="AA118" s="6">
        <f t="shared" si="28"/>
        <v>0.99229758461409201</v>
      </c>
      <c r="AB118" s="4">
        <f t="shared" si="23"/>
        <v>0.99999999999999956</v>
      </c>
      <c r="AC118" s="5">
        <f t="shared" si="24"/>
        <v>0.42195538665060278</v>
      </c>
      <c r="AD118" s="4">
        <f t="shared" si="29"/>
        <v>1.2486672490362727E-3</v>
      </c>
    </row>
    <row r="119" spans="1:30" ht="18.95" customHeight="1" x14ac:dyDescent="0.3">
      <c r="A119"/>
      <c r="B119" s="98"/>
      <c r="C119" s="98"/>
      <c r="D119" s="98"/>
      <c r="E119" s="98"/>
      <c r="F119" s="98"/>
      <c r="G119" s="98"/>
      <c r="H119" s="98"/>
      <c r="I119" s="98"/>
      <c r="J119" s="98"/>
      <c r="K119" s="98"/>
      <c r="L119" s="98"/>
      <c r="Q119" s="3"/>
      <c r="R119" s="8">
        <v>22.25</v>
      </c>
      <c r="S119" s="6">
        <v>0.04</v>
      </c>
      <c r="T119" s="6">
        <f t="shared" si="20"/>
        <v>0.5351347878686421</v>
      </c>
      <c r="U119" s="6">
        <v>0.04</v>
      </c>
      <c r="V119" s="6">
        <f t="shared" si="21"/>
        <v>1.0702695757372842</v>
      </c>
      <c r="W119" s="6">
        <f t="shared" si="22"/>
        <v>2.6756739393432105</v>
      </c>
      <c r="X119" s="6">
        <f t="shared" si="25"/>
        <v>5.9788342739559202E-3</v>
      </c>
      <c r="Y119" s="6">
        <f t="shared" si="26"/>
        <v>6.0690256366786226E-4</v>
      </c>
      <c r="Z119" s="6">
        <f t="shared" si="27"/>
        <v>1.3168235528586221E-5</v>
      </c>
      <c r="AA119" s="6">
        <f t="shared" si="28"/>
        <v>0.99340109492684725</v>
      </c>
      <c r="AB119" s="4">
        <f t="shared" si="23"/>
        <v>0.99999999999999967</v>
      </c>
      <c r="AC119" s="5">
        <f t="shared" si="24"/>
        <v>0.41783825643820499</v>
      </c>
      <c r="AD119" s="4">
        <f t="shared" si="29"/>
        <v>1.1035103127552404E-3</v>
      </c>
    </row>
    <row r="120" spans="1:30" ht="18.95" customHeight="1" x14ac:dyDescent="0.3">
      <c r="A120"/>
      <c r="B120" s="98"/>
      <c r="C120" s="98"/>
      <c r="D120" s="98"/>
      <c r="E120" s="98"/>
      <c r="F120" s="98"/>
      <c r="G120" s="98"/>
      <c r="H120" s="98"/>
      <c r="I120" s="98"/>
      <c r="J120" s="98"/>
      <c r="K120" s="98"/>
      <c r="L120" s="98"/>
      <c r="Q120" s="3"/>
      <c r="R120" s="8">
        <v>22.5</v>
      </c>
      <c r="S120" s="6">
        <v>0.04</v>
      </c>
      <c r="T120" s="6">
        <f t="shared" si="20"/>
        <v>0.55173166645065086</v>
      </c>
      <c r="U120" s="6">
        <v>0.04</v>
      </c>
      <c r="V120" s="6">
        <f t="shared" si="21"/>
        <v>1.1034633329013017</v>
      </c>
      <c r="W120" s="6">
        <f t="shared" si="22"/>
        <v>2.7586583322532543</v>
      </c>
      <c r="X120" s="6">
        <f t="shared" si="25"/>
        <v>5.119175378492569E-3</v>
      </c>
      <c r="Y120" s="6">
        <f t="shared" si="26"/>
        <v>4.9823454343807467E-4</v>
      </c>
      <c r="Z120" s="6">
        <f t="shared" si="27"/>
        <v>1.0428785007521964E-5</v>
      </c>
      <c r="AA120" s="6">
        <f t="shared" si="28"/>
        <v>0.9943721612930615</v>
      </c>
      <c r="AB120" s="4">
        <f t="shared" si="23"/>
        <v>0.99999999999999967</v>
      </c>
      <c r="AC120" s="5">
        <f t="shared" si="24"/>
        <v>0.41376129815327167</v>
      </c>
      <c r="AD120" s="4">
        <f t="shared" si="29"/>
        <v>9.7106636621424602E-4</v>
      </c>
    </row>
    <row r="121" spans="1:30" ht="18.95" customHeight="1" x14ac:dyDescent="0.3">
      <c r="A121"/>
      <c r="B121" s="98"/>
      <c r="C121" s="98"/>
      <c r="D121" s="98"/>
      <c r="E121" s="98"/>
      <c r="F121" s="98"/>
      <c r="G121" s="98"/>
      <c r="H121" s="98"/>
      <c r="I121" s="98"/>
      <c r="J121" s="98"/>
      <c r="K121" s="98"/>
      <c r="L121" s="98"/>
      <c r="Q121" s="3"/>
      <c r="R121" s="8">
        <v>22.75</v>
      </c>
      <c r="S121" s="6">
        <v>0.04</v>
      </c>
      <c r="T121" s="6">
        <f t="shared" si="20"/>
        <v>0.56884347953479475</v>
      </c>
      <c r="U121" s="6">
        <v>0.04</v>
      </c>
      <c r="V121" s="6">
        <f t="shared" si="21"/>
        <v>1.1376869590695895</v>
      </c>
      <c r="W121" s="6">
        <f t="shared" si="22"/>
        <v>2.8442173976739737</v>
      </c>
      <c r="X121" s="6">
        <f t="shared" si="25"/>
        <v>4.3618808341004314E-3</v>
      </c>
      <c r="Y121" s="6">
        <f t="shared" si="26"/>
        <v>4.0699806432143554E-4</v>
      </c>
      <c r="Z121" s="6">
        <f t="shared" si="27"/>
        <v>8.2187667778331408E-6</v>
      </c>
      <c r="AA121" s="6">
        <f t="shared" si="28"/>
        <v>0.99522290233479993</v>
      </c>
      <c r="AB121" s="4">
        <f t="shared" si="23"/>
        <v>0.99999999999999967</v>
      </c>
      <c r="AC121" s="5">
        <f t="shared" si="24"/>
        <v>0.40972411982769102</v>
      </c>
      <c r="AD121" s="4">
        <f t="shared" si="29"/>
        <v>8.5074104173843423E-4</v>
      </c>
    </row>
    <row r="122" spans="1:30" ht="18.95" customHeight="1" x14ac:dyDescent="0.3">
      <c r="A122"/>
      <c r="B122" s="98"/>
      <c r="C122" s="98"/>
      <c r="D122" s="98"/>
      <c r="E122" s="98"/>
      <c r="F122" s="98"/>
      <c r="G122" s="98"/>
      <c r="H122" s="98"/>
      <c r="I122" s="98"/>
      <c r="J122" s="98"/>
      <c r="K122" s="98"/>
      <c r="L122" s="98"/>
      <c r="Q122" s="3"/>
      <c r="R122" s="8">
        <v>23</v>
      </c>
      <c r="S122" s="6">
        <v>0.04</v>
      </c>
      <c r="T122" s="6">
        <f t="shared" si="20"/>
        <v>0.58648620347109359</v>
      </c>
      <c r="U122" s="6">
        <v>0.04</v>
      </c>
      <c r="V122" s="6">
        <f t="shared" si="21"/>
        <v>1.1729724069421872</v>
      </c>
      <c r="W122" s="6">
        <f t="shared" si="22"/>
        <v>2.932431017355468</v>
      </c>
      <c r="X122" s="6">
        <f t="shared" si="25"/>
        <v>3.6979551580129714E-3</v>
      </c>
      <c r="Y122" s="6">
        <f t="shared" si="26"/>
        <v>3.307877944829597E-4</v>
      </c>
      <c r="Z122" s="6">
        <f t="shared" si="27"/>
        <v>6.4447575568130249E-6</v>
      </c>
      <c r="AA122" s="6">
        <f t="shared" si="28"/>
        <v>0.99596481228994693</v>
      </c>
      <c r="AB122" s="4">
        <f t="shared" si="23"/>
        <v>0.99999999999999967</v>
      </c>
      <c r="AC122" s="5">
        <f t="shared" si="24"/>
        <v>0.40572633331788732</v>
      </c>
      <c r="AD122" s="4">
        <f t="shared" si="29"/>
        <v>7.4190995514700209E-4</v>
      </c>
    </row>
    <row r="123" spans="1:30" ht="18.95" customHeight="1" x14ac:dyDescent="0.3">
      <c r="A123"/>
      <c r="B123" s="98"/>
      <c r="C123" s="98"/>
      <c r="D123" s="98"/>
      <c r="E123" s="98"/>
      <c r="F123" s="98"/>
      <c r="G123" s="98"/>
      <c r="H123" s="98"/>
      <c r="I123" s="98"/>
      <c r="J123" s="98"/>
      <c r="K123" s="98"/>
      <c r="L123" s="98"/>
      <c r="Q123" s="3"/>
      <c r="R123" s="8">
        <v>23.25</v>
      </c>
      <c r="S123" s="6">
        <v>0.04</v>
      </c>
      <c r="T123" s="6">
        <f t="shared" si="20"/>
        <v>0.60467631029156543</v>
      </c>
      <c r="U123" s="6">
        <v>0.04</v>
      </c>
      <c r="V123" s="6">
        <f t="shared" si="21"/>
        <v>1.2093526205831309</v>
      </c>
      <c r="W123" s="6">
        <f t="shared" si="22"/>
        <v>3.0233815514578271</v>
      </c>
      <c r="X123" s="6">
        <f t="shared" si="25"/>
        <v>3.1187756861254978E-3</v>
      </c>
      <c r="Y123" s="6">
        <f t="shared" si="26"/>
        <v>2.6745822924781608E-4</v>
      </c>
      <c r="Z123" s="6">
        <f t="shared" si="27"/>
        <v>5.0279337619089821E-6</v>
      </c>
      <c r="AA123" s="6">
        <f t="shared" si="28"/>
        <v>0.99660873815086448</v>
      </c>
      <c r="AB123" s="4">
        <f t="shared" si="23"/>
        <v>0.99999999999999967</v>
      </c>
      <c r="AC123" s="5">
        <f t="shared" si="24"/>
        <v>0.40176755426750482</v>
      </c>
      <c r="AD123" s="4">
        <f t="shared" si="29"/>
        <v>6.4392586091754911E-4</v>
      </c>
    </row>
    <row r="124" spans="1:30" ht="18.95" customHeight="1" x14ac:dyDescent="0.3">
      <c r="A124"/>
      <c r="B124" s="98"/>
      <c r="C124" s="98"/>
      <c r="D124" s="98"/>
      <c r="E124" s="98"/>
      <c r="F124" s="98"/>
      <c r="G124" s="98"/>
      <c r="H124" s="98"/>
      <c r="I124" s="98"/>
      <c r="J124" s="98"/>
      <c r="K124" s="98"/>
      <c r="L124" s="98"/>
      <c r="Q124" s="3"/>
      <c r="R124" s="8">
        <v>23.5</v>
      </c>
      <c r="S124" s="6">
        <v>0.04</v>
      </c>
      <c r="T124" s="6">
        <f t="shared" si="20"/>
        <v>0.62343078308923527</v>
      </c>
      <c r="U124" s="6">
        <v>0.04</v>
      </c>
      <c r="V124" s="6">
        <f t="shared" si="21"/>
        <v>1.2468615661784705</v>
      </c>
      <c r="W124" s="6">
        <f t="shared" si="22"/>
        <v>3.1171539154461763</v>
      </c>
      <c r="X124" s="6">
        <f t="shared" si="25"/>
        <v>2.61612548563589E-3</v>
      </c>
      <c r="Y124" s="6">
        <f t="shared" si="26"/>
        <v>2.1510857620725036E-4</v>
      </c>
      <c r="Z124" s="6">
        <f t="shared" si="27"/>
        <v>3.9021755099602513E-6</v>
      </c>
      <c r="AA124" s="6">
        <f t="shared" si="28"/>
        <v>0.99716486376264657</v>
      </c>
      <c r="AB124" s="4">
        <f t="shared" si="23"/>
        <v>0.99999999999999967</v>
      </c>
      <c r="AC124" s="5">
        <f t="shared" si="24"/>
        <v>0.39784740207045349</v>
      </c>
      <c r="AD124" s="4">
        <f t="shared" si="29"/>
        <v>5.5612561178208786E-4</v>
      </c>
    </row>
    <row r="125" spans="1:30" ht="18.95" customHeight="1" x14ac:dyDescent="0.3">
      <c r="A125"/>
      <c r="B125" s="98"/>
      <c r="C125" s="98"/>
      <c r="D125" s="98"/>
      <c r="E125" s="98"/>
      <c r="F125" s="98"/>
      <c r="G125" s="98"/>
      <c r="H125" s="98"/>
      <c r="I125" s="98"/>
      <c r="J125" s="98"/>
      <c r="K125" s="98"/>
      <c r="L125" s="98"/>
      <c r="Q125" s="3"/>
      <c r="R125" s="8">
        <v>23.75</v>
      </c>
      <c r="S125" s="6">
        <v>0.04</v>
      </c>
      <c r="T125" s="6">
        <f t="shared" si="20"/>
        <v>0.642767131874318</v>
      </c>
      <c r="U125" s="6">
        <v>0.04</v>
      </c>
      <c r="V125" s="6">
        <f t="shared" si="21"/>
        <v>1.285534263748636</v>
      </c>
      <c r="W125" s="6">
        <f t="shared" si="22"/>
        <v>3.2138356593715898</v>
      </c>
      <c r="X125" s="6">
        <f t="shared" si="25"/>
        <v>2.1822209407371088E-3</v>
      </c>
      <c r="Y125" s="6">
        <f t="shared" si="26"/>
        <v>1.7206609124448849E-4</v>
      </c>
      <c r="Z125" s="6">
        <f t="shared" si="27"/>
        <v>3.0123408546250609E-6</v>
      </c>
      <c r="AA125" s="6">
        <f t="shared" si="28"/>
        <v>0.99764270062716343</v>
      </c>
      <c r="AB125" s="4">
        <f t="shared" si="23"/>
        <v>0.99999999999999967</v>
      </c>
      <c r="AC125" s="5">
        <f t="shared" si="24"/>
        <v>0.39396549983431828</v>
      </c>
      <c r="AD125" s="4">
        <f t="shared" si="29"/>
        <v>4.7783686451685625E-4</v>
      </c>
    </row>
    <row r="126" spans="1:30" ht="18.95" customHeight="1" x14ac:dyDescent="0.3">
      <c r="A126"/>
      <c r="B126" s="98"/>
      <c r="C126" s="98"/>
      <c r="D126" s="98"/>
      <c r="E126" s="98"/>
      <c r="F126" s="98"/>
      <c r="G126" s="98"/>
      <c r="H126" s="98"/>
      <c r="I126" s="98"/>
      <c r="J126" s="98"/>
      <c r="K126" s="98"/>
      <c r="L126" s="98"/>
      <c r="Q126" s="3"/>
      <c r="R126" s="8">
        <v>24</v>
      </c>
      <c r="S126" s="6">
        <v>0.04</v>
      </c>
      <c r="T126" s="6">
        <f t="shared" ref="T126:T150" si="30">A+B*cc^($E$27+R126)</f>
        <v>0.66270340992233578</v>
      </c>
      <c r="U126" s="6">
        <v>0.04</v>
      </c>
      <c r="V126" s="6">
        <f t="shared" ref="V126:V150" si="31">2*T126</f>
        <v>1.3254068198446716</v>
      </c>
      <c r="W126" s="6">
        <f t="shared" ref="W126:W150" si="32">5*T126</f>
        <v>3.3135170496116788</v>
      </c>
      <c r="X126" s="6">
        <f t="shared" si="25"/>
        <v>1.8097337575313209E-3</v>
      </c>
      <c r="Y126" s="6">
        <f t="shared" si="26"/>
        <v>1.3686842575839241E-4</v>
      </c>
      <c r="Z126" s="6">
        <f t="shared" si="27"/>
        <v>2.3127096528759682E-6</v>
      </c>
      <c r="AA126" s="6">
        <f t="shared" si="28"/>
        <v>0.99805108510705709</v>
      </c>
      <c r="AB126" s="4">
        <f t="shared" ref="AB126:AB150" si="33">SUM(X126:AA126)</f>
        <v>0.99999999999999967</v>
      </c>
      <c r="AC126" s="5">
        <f t="shared" ref="AC126:AC150" si="34">(1+i)^(-R126)</f>
        <v>0.39012147434412242</v>
      </c>
      <c r="AD126" s="4">
        <f t="shared" si="29"/>
        <v>4.0838447989366422E-4</v>
      </c>
    </row>
    <row r="127" spans="1:30" ht="18.95" customHeight="1" x14ac:dyDescent="0.3">
      <c r="A127"/>
      <c r="B127" s="98"/>
      <c r="C127" s="98"/>
      <c r="D127" s="98"/>
      <c r="E127" s="98"/>
      <c r="F127" s="98"/>
      <c r="G127" s="98"/>
      <c r="H127" s="98"/>
      <c r="I127" s="98"/>
      <c r="J127" s="98"/>
      <c r="K127" s="98"/>
      <c r="L127" s="98"/>
      <c r="Q127" s="3"/>
      <c r="R127" s="8">
        <v>24.25</v>
      </c>
      <c r="S127" s="6">
        <v>0.04</v>
      </c>
      <c r="T127" s="6">
        <f t="shared" si="30"/>
        <v>0.68325823062946878</v>
      </c>
      <c r="U127" s="6">
        <v>0.04</v>
      </c>
      <c r="V127" s="6">
        <f t="shared" si="31"/>
        <v>1.3665164612589376</v>
      </c>
      <c r="W127" s="6">
        <f t="shared" si="32"/>
        <v>3.4162911531473439</v>
      </c>
      <c r="X127" s="6">
        <f t="shared" ref="X127:X150" si="35">X126-h*(X126*(S126+T126))</f>
        <v>1.4918072369141157E-3</v>
      </c>
      <c r="Y127" s="6">
        <f t="shared" ref="Y127:Y150" si="36">Y126+h*X126*S126-h*Y126*(U126+V126)</f>
        <v>1.0824549284572734E-4</v>
      </c>
      <c r="Z127" s="6">
        <f t="shared" ref="Z127:Z150" si="37">Z126+h*(Y126*U126-Z126*W126)</f>
        <v>1.7655931940583851E-6</v>
      </c>
      <c r="AA127" s="6">
        <f t="shared" ref="AA127:AA150" si="38">AA126+h*(X126*T126+Y126*V126+Z126*W126)</f>
        <v>0.99839818167704575</v>
      </c>
      <c r="AB127" s="4">
        <f t="shared" si="33"/>
        <v>0.99999999999999967</v>
      </c>
      <c r="AC127" s="5">
        <f t="shared" si="34"/>
        <v>0.38631495602644689</v>
      </c>
      <c r="AD127" s="4">
        <f t="shared" ref="AD127:AD150" si="39">AA127-AA126</f>
        <v>3.4709656998865857E-4</v>
      </c>
    </row>
    <row r="128" spans="1:30" ht="18.95" customHeight="1" x14ac:dyDescent="0.3">
      <c r="A128"/>
      <c r="B128" s="98"/>
      <c r="C128" s="98"/>
      <c r="D128" s="98"/>
      <c r="E128" s="98"/>
      <c r="F128" s="98"/>
      <c r="G128" s="98"/>
      <c r="H128" s="98"/>
      <c r="I128" s="98"/>
      <c r="J128" s="98"/>
      <c r="K128" s="98"/>
      <c r="L128" s="98"/>
      <c r="Q128" s="3"/>
      <c r="R128" s="8">
        <v>24.5</v>
      </c>
      <c r="S128" s="6">
        <v>0.04</v>
      </c>
      <c r="T128" s="6">
        <f t="shared" si="30"/>
        <v>0.70445078489083568</v>
      </c>
      <c r="U128" s="6">
        <v>0.04</v>
      </c>
      <c r="V128" s="6">
        <f t="shared" si="31"/>
        <v>1.4089015697816714</v>
      </c>
      <c r="W128" s="6">
        <f t="shared" si="32"/>
        <v>3.5222539244541782</v>
      </c>
      <c r="X128" s="6">
        <f t="shared" si="35"/>
        <v>1.2220667712614305E-3</v>
      </c>
      <c r="Y128" s="6">
        <f t="shared" si="36"/>
        <v>8.5101298328717982E-5</v>
      </c>
      <c r="Z128" s="6">
        <f t="shared" si="37"/>
        <v>1.3401030202859529E-6</v>
      </c>
      <c r="AA128" s="6">
        <f t="shared" si="38"/>
        <v>0.99869149182738925</v>
      </c>
      <c r="AB128" s="4">
        <f t="shared" si="33"/>
        <v>0.99999999999999967</v>
      </c>
      <c r="AC128" s="5">
        <f t="shared" si="34"/>
        <v>0.38254557891389762</v>
      </c>
      <c r="AD128" s="4">
        <f t="shared" si="39"/>
        <v>2.9331015034350649E-4</v>
      </c>
    </row>
    <row r="129" spans="1:30" ht="18.95" customHeight="1" x14ac:dyDescent="0.3">
      <c r="A129"/>
      <c r="B129" s="98"/>
      <c r="C129" s="98"/>
      <c r="D129" s="98"/>
      <c r="E129" s="98"/>
      <c r="F129" s="98"/>
      <c r="G129" s="98"/>
      <c r="H129" s="98"/>
      <c r="I129" s="98"/>
      <c r="J129" s="98"/>
      <c r="K129" s="98"/>
      <c r="L129" s="98"/>
      <c r="Q129" s="3"/>
      <c r="R129" s="8">
        <v>24.75</v>
      </c>
      <c r="S129" s="6">
        <v>0.04</v>
      </c>
      <c r="T129" s="6">
        <f t="shared" si="30"/>
        <v>0.72630085901797914</v>
      </c>
      <c r="U129" s="6">
        <v>0.04</v>
      </c>
      <c r="V129" s="6">
        <f t="shared" si="31"/>
        <v>1.4526017180359583</v>
      </c>
      <c r="W129" s="6">
        <f t="shared" si="32"/>
        <v>3.6315042950898957</v>
      </c>
      <c r="X129" s="6">
        <f t="shared" si="35"/>
        <v>9.9462462949778522E-4</v>
      </c>
      <c r="Y129" s="6">
        <f t="shared" si="36"/>
        <v>6.649611485659782E-5</v>
      </c>
      <c r="Z129" s="6">
        <f t="shared" si="37"/>
        <v>1.0110702229793591E-6</v>
      </c>
      <c r="AA129" s="6">
        <f t="shared" si="38"/>
        <v>0.9989378681854223</v>
      </c>
      <c r="AB129" s="4">
        <f t="shared" si="33"/>
        <v>0.99999999999999967</v>
      </c>
      <c r="AC129" s="5">
        <f t="shared" si="34"/>
        <v>0.37881298060992136</v>
      </c>
      <c r="AD129" s="4">
        <f t="shared" si="39"/>
        <v>2.4637635803304025E-4</v>
      </c>
    </row>
    <row r="130" spans="1:30" ht="18.95" customHeight="1" x14ac:dyDescent="0.3">
      <c r="A130"/>
      <c r="B130" s="98"/>
      <c r="C130" s="98"/>
      <c r="D130" s="98"/>
      <c r="E130" s="98"/>
      <c r="F130" s="98"/>
      <c r="G130" s="98"/>
      <c r="H130" s="98"/>
      <c r="I130" s="98"/>
      <c r="J130" s="98"/>
      <c r="K130" s="98"/>
      <c r="L130" s="98"/>
      <c r="Q130" s="3"/>
      <c r="R130" s="8">
        <v>25</v>
      </c>
      <c r="S130" s="6">
        <v>0.04</v>
      </c>
      <c r="T130" s="6">
        <f t="shared" si="30"/>
        <v>0.74882885321223935</v>
      </c>
      <c r="U130" s="6">
        <v>0.04</v>
      </c>
      <c r="V130" s="6">
        <f t="shared" si="31"/>
        <v>1.4976577064244787</v>
      </c>
      <c r="W130" s="6">
        <f t="shared" si="32"/>
        <v>3.7441442660611965</v>
      </c>
      <c r="X130" s="6">
        <f t="shared" si="35"/>
        <v>8.0407920250163717E-4</v>
      </c>
      <c r="Y130" s="6">
        <f t="shared" si="36"/>
        <v>5.1629307332157095E-5</v>
      </c>
      <c r="Z130" s="6">
        <f t="shared" si="37"/>
        <v>7.5810490719857703E-7</v>
      </c>
      <c r="AA130" s="6">
        <f t="shared" si="38"/>
        <v>0.99914353338525863</v>
      </c>
      <c r="AB130" s="4">
        <f t="shared" si="33"/>
        <v>0.99999999999999967</v>
      </c>
      <c r="AC130" s="5">
        <f t="shared" si="34"/>
        <v>0.37511680225396377</v>
      </c>
      <c r="AD130" s="4">
        <f t="shared" si="39"/>
        <v>2.0566519983633569E-4</v>
      </c>
    </row>
    <row r="131" spans="1:30" ht="18.95" customHeight="1" x14ac:dyDescent="0.3">
      <c r="A131"/>
      <c r="B131" s="98"/>
      <c r="C131" s="98"/>
      <c r="D131" s="98"/>
      <c r="E131" s="98"/>
      <c r="F131" s="98"/>
      <c r="G131" s="98"/>
      <c r="H131" s="98"/>
      <c r="I131" s="98"/>
      <c r="J131" s="98"/>
      <c r="K131" s="98"/>
      <c r="L131" s="98"/>
      <c r="Q131" s="3"/>
      <c r="R131" s="8">
        <v>25.25</v>
      </c>
      <c r="S131" s="6">
        <v>0.04</v>
      </c>
      <c r="T131" s="6">
        <f t="shared" si="30"/>
        <v>0.77205580061130097</v>
      </c>
      <c r="U131" s="6">
        <v>0.04</v>
      </c>
      <c r="V131" s="6">
        <f t="shared" si="31"/>
        <v>1.5441116012226019</v>
      </c>
      <c r="W131" s="6">
        <f t="shared" si="32"/>
        <v>3.8602790030565046</v>
      </c>
      <c r="X131" s="6">
        <f t="shared" si="35"/>
        <v>6.4550898370134254E-4</v>
      </c>
      <c r="Y131" s="6">
        <f t="shared" si="36"/>
        <v>3.9823048783011161E-5</v>
      </c>
      <c r="Z131" s="6">
        <f t="shared" si="37"/>
        <v>5.6478444518004605E-7</v>
      </c>
      <c r="AA131" s="6">
        <f t="shared" si="38"/>
        <v>0.99931410318307012</v>
      </c>
      <c r="AB131" s="4">
        <f t="shared" si="33"/>
        <v>0.99999999999999967</v>
      </c>
      <c r="AC131" s="5">
        <f t="shared" si="34"/>
        <v>0.37145668848696811</v>
      </c>
      <c r="AD131" s="4">
        <f t="shared" si="39"/>
        <v>1.7056979781149284E-4</v>
      </c>
    </row>
    <row r="132" spans="1:30" ht="18.95" customHeight="1" x14ac:dyDescent="0.3">
      <c r="A132"/>
      <c r="B132" s="98"/>
      <c r="C132" s="98"/>
      <c r="D132" s="98"/>
      <c r="E132" s="98"/>
      <c r="F132" s="98"/>
      <c r="G132" s="98"/>
      <c r="H132" s="98"/>
      <c r="I132" s="98"/>
      <c r="J132" s="98"/>
      <c r="K132" s="98"/>
      <c r="L132" s="98"/>
      <c r="Q132" s="3"/>
      <c r="R132" s="8">
        <v>25.5</v>
      </c>
      <c r="S132" s="6">
        <v>0.04</v>
      </c>
      <c r="T132" s="6">
        <f t="shared" si="30"/>
        <v>0.7960033869266443</v>
      </c>
      <c r="U132" s="6">
        <v>0.04</v>
      </c>
      <c r="V132" s="6">
        <f t="shared" si="31"/>
        <v>1.5920067738532886</v>
      </c>
      <c r="W132" s="6">
        <f t="shared" si="32"/>
        <v>3.9800169346332215</v>
      </c>
      <c r="X132" s="6">
        <f t="shared" si="35"/>
        <v>5.1446165506099733E-4</v>
      </c>
      <c r="Y132" s="6">
        <f t="shared" si="36"/>
        <v>3.0507100226719185E-5</v>
      </c>
      <c r="Z132" s="6">
        <f t="shared" si="37"/>
        <v>4.1795854926479531E-7</v>
      </c>
      <c r="AA132" s="6">
        <f t="shared" si="38"/>
        <v>0.9994546132861627</v>
      </c>
      <c r="AB132" s="4">
        <f t="shared" si="33"/>
        <v>0.99999999999999967</v>
      </c>
      <c r="AC132" s="5">
        <f t="shared" si="34"/>
        <v>0.36783228741720919</v>
      </c>
      <c r="AD132" s="4">
        <f t="shared" si="39"/>
        <v>1.4051010309257261E-4</v>
      </c>
    </row>
    <row r="133" spans="1:30" ht="18.95" customHeight="1" x14ac:dyDescent="0.3">
      <c r="A133"/>
      <c r="B133" s="98"/>
      <c r="C133" s="98"/>
      <c r="D133" s="98"/>
      <c r="E133" s="98"/>
      <c r="F133" s="98"/>
      <c r="G133" s="98"/>
      <c r="H133" s="98"/>
      <c r="I133" s="98"/>
      <c r="J133" s="98"/>
      <c r="K133" s="98"/>
      <c r="L133" s="98"/>
      <c r="Q133" s="3"/>
      <c r="R133" s="8">
        <v>25.75</v>
      </c>
      <c r="S133" s="6">
        <v>0.04</v>
      </c>
      <c r="T133" s="6">
        <f t="shared" si="30"/>
        <v>0.82069397069031635</v>
      </c>
      <c r="U133" s="6">
        <v>0.04</v>
      </c>
      <c r="V133" s="6">
        <f t="shared" si="31"/>
        <v>1.6413879413806327</v>
      </c>
      <c r="W133" s="6">
        <f t="shared" si="32"/>
        <v>4.1034698534515819</v>
      </c>
      <c r="X133" s="6">
        <f t="shared" si="35"/>
        <v>4.0693873354227713E-4</v>
      </c>
      <c r="Y133" s="6">
        <f t="shared" si="36"/>
        <v>2.320476822217243E-5</v>
      </c>
      <c r="Z133" s="6">
        <f t="shared" si="37"/>
        <v>3.0715902551983239E-7</v>
      </c>
      <c r="AA133" s="6">
        <f t="shared" si="38"/>
        <v>0.99956954933920972</v>
      </c>
      <c r="AB133" s="4">
        <f t="shared" si="33"/>
        <v>0.99999999999999967</v>
      </c>
      <c r="AC133" s="5">
        <f t="shared" si="34"/>
        <v>0.36424325058646284</v>
      </c>
      <c r="AD133" s="4">
        <f t="shared" si="39"/>
        <v>1.1493605304702115E-4</v>
      </c>
    </row>
    <row r="134" spans="1:30" ht="18.95" customHeight="1" x14ac:dyDescent="0.3">
      <c r="A134"/>
      <c r="B134" s="98"/>
      <c r="C134" s="98"/>
      <c r="D134" s="98"/>
      <c r="E134" s="98"/>
      <c r="F134" s="98"/>
      <c r="G134" s="98"/>
      <c r="H134" s="98"/>
      <c r="I134" s="98"/>
      <c r="J134" s="98"/>
      <c r="K134" s="98"/>
      <c r="L134" s="98"/>
      <c r="Q134" s="3"/>
      <c r="R134" s="8">
        <v>26</v>
      </c>
      <c r="S134" s="6">
        <v>0.04</v>
      </c>
      <c r="T134" s="6">
        <f t="shared" si="30"/>
        <v>0.84615060412983045</v>
      </c>
      <c r="U134" s="6">
        <v>0.04</v>
      </c>
      <c r="V134" s="6">
        <f t="shared" si="31"/>
        <v>1.6923012082596609</v>
      </c>
      <c r="W134" s="6">
        <f t="shared" si="32"/>
        <v>4.2307530206491526</v>
      </c>
      <c r="X134" s="6">
        <f t="shared" si="35"/>
        <v>3.1937630494222936E-4</v>
      </c>
      <c r="Y134" s="6">
        <f t="shared" si="36"/>
        <v>1.7520101189771895E-5</v>
      </c>
      <c r="Z134" s="6">
        <f t="shared" si="37"/>
        <v>2.2410225738250736E-7</v>
      </c>
      <c r="AA134" s="6">
        <f t="shared" si="38"/>
        <v>0.99966287949161026</v>
      </c>
      <c r="AB134" s="4">
        <f t="shared" si="33"/>
        <v>0.99999999999999967</v>
      </c>
      <c r="AC134" s="5">
        <f t="shared" si="34"/>
        <v>0.36068923293650368</v>
      </c>
      <c r="AD134" s="4">
        <f t="shared" si="39"/>
        <v>9.3330152400539212E-5</v>
      </c>
    </row>
    <row r="135" spans="1:30" ht="18.95" customHeight="1" x14ac:dyDescent="0.3">
      <c r="A135"/>
      <c r="B135" s="98"/>
      <c r="C135" s="98"/>
      <c r="D135" s="98"/>
      <c r="E135" s="98"/>
      <c r="F135" s="98"/>
      <c r="G135" s="98"/>
      <c r="H135" s="98"/>
      <c r="I135" s="98"/>
      <c r="J135" s="98"/>
      <c r="K135" s="98"/>
      <c r="L135" s="98"/>
      <c r="Q135" s="3"/>
      <c r="R135" s="8">
        <v>26.25</v>
      </c>
      <c r="S135" s="6">
        <v>0.04</v>
      </c>
      <c r="T135" s="6">
        <f t="shared" si="30"/>
        <v>0.87239705469076989</v>
      </c>
      <c r="U135" s="6">
        <v>0.04</v>
      </c>
      <c r="V135" s="6">
        <f t="shared" si="31"/>
        <v>1.7447941093815398</v>
      </c>
      <c r="W135" s="6">
        <f t="shared" si="32"/>
        <v>4.3619852734538496</v>
      </c>
      <c r="X135" s="6">
        <f t="shared" si="35"/>
        <v>2.4862242854990199E-4</v>
      </c>
      <c r="Y135" s="6">
        <f t="shared" si="36"/>
        <v>1.3126341124225844E-5</v>
      </c>
      <c r="Z135" s="6">
        <f t="shared" si="37"/>
        <v>1.6227294369139209E-7</v>
      </c>
      <c r="AA135" s="6">
        <f t="shared" si="38"/>
        <v>0.99973808895738181</v>
      </c>
      <c r="AB135" s="4">
        <f t="shared" si="33"/>
        <v>0.99999999999999967</v>
      </c>
      <c r="AC135" s="5">
        <f t="shared" si="34"/>
        <v>0.35716989277593092</v>
      </c>
      <c r="AD135" s="4">
        <f t="shared" si="39"/>
        <v>7.5209465771552964E-5</v>
      </c>
    </row>
    <row r="136" spans="1:30" ht="18.95" customHeight="1" x14ac:dyDescent="0.3">
      <c r="A136"/>
      <c r="B136" s="98"/>
      <c r="C136" s="98"/>
      <c r="D136" s="98"/>
      <c r="E136" s="98"/>
      <c r="F136" s="98"/>
      <c r="G136" s="98"/>
      <c r="H136" s="98"/>
      <c r="I136" s="98"/>
      <c r="J136" s="98"/>
      <c r="K136" s="98"/>
      <c r="L136" s="98"/>
      <c r="Q136" s="3"/>
      <c r="R136" s="8">
        <v>26.5</v>
      </c>
      <c r="S136" s="6">
        <v>0.04</v>
      </c>
      <c r="T136" s="6">
        <f t="shared" si="30"/>
        <v>0.89945782722710788</v>
      </c>
      <c r="U136" s="6">
        <v>0.04</v>
      </c>
      <c r="V136" s="6">
        <f t="shared" si="31"/>
        <v>1.7989156544542158</v>
      </c>
      <c r="W136" s="6">
        <f t="shared" si="32"/>
        <v>4.4972891361355396</v>
      </c>
      <c r="X136" s="6">
        <f t="shared" si="35"/>
        <v>1.9191183566515276E-4</v>
      </c>
      <c r="Y136" s="6">
        <f t="shared" si="36"/>
        <v>9.7556113306621287E-6</v>
      </c>
      <c r="Z136" s="6">
        <f t="shared" si="37"/>
        <v>1.1657830726818601E-7</v>
      </c>
      <c r="AA136" s="6">
        <f t="shared" si="38"/>
        <v>0.99979821597469654</v>
      </c>
      <c r="AB136" s="4">
        <f t="shared" si="33"/>
        <v>0.99999999999999967</v>
      </c>
      <c r="AC136" s="5">
        <f t="shared" si="34"/>
        <v>0.35368489174731654</v>
      </c>
      <c r="AD136" s="4">
        <f t="shared" si="39"/>
        <v>6.0127017314726139E-5</v>
      </c>
    </row>
    <row r="137" spans="1:30" ht="18.95" customHeight="1" x14ac:dyDescent="0.3">
      <c r="A137"/>
      <c r="B137" s="98"/>
      <c r="C137" s="98"/>
      <c r="D137" s="98"/>
      <c r="E137" s="98"/>
      <c r="F137" s="98"/>
      <c r="G137" s="98"/>
      <c r="H137" s="98"/>
      <c r="I137" s="98"/>
      <c r="J137" s="98"/>
      <c r="K137" s="98"/>
      <c r="L137" s="98"/>
      <c r="Q137" s="3"/>
      <c r="R137" s="8">
        <v>26.75</v>
      </c>
      <c r="S137" s="6">
        <v>0.04</v>
      </c>
      <c r="T137" s="6">
        <f t="shared" si="30"/>
        <v>0.92735818688005722</v>
      </c>
      <c r="U137" s="6">
        <v>0.04</v>
      </c>
      <c r="V137" s="6">
        <f t="shared" si="31"/>
        <v>1.8547163737601144</v>
      </c>
      <c r="W137" s="6">
        <f t="shared" si="32"/>
        <v>4.6367909344002864</v>
      </c>
      <c r="X137" s="6">
        <f t="shared" si="35"/>
        <v>1.4683856662686521E-4</v>
      </c>
      <c r="Y137" s="6">
        <f t="shared" si="36"/>
        <v>7.1897930886322784E-6</v>
      </c>
      <c r="Z137" s="6">
        <f t="shared" si="37"/>
        <v>8.3062831878236347E-8</v>
      </c>
      <c r="AA137" s="6">
        <f t="shared" si="38"/>
        <v>0.99984588857745227</v>
      </c>
      <c r="AB137" s="4">
        <f t="shared" si="33"/>
        <v>0.99999999999999967</v>
      </c>
      <c r="AC137" s="5">
        <f t="shared" si="34"/>
        <v>0.35023389479467582</v>
      </c>
      <c r="AD137" s="4">
        <f t="shared" si="39"/>
        <v>4.7672602755732818E-5</v>
      </c>
    </row>
    <row r="138" spans="1:30" ht="18.95" customHeight="1" x14ac:dyDescent="0.3">
      <c r="A138"/>
      <c r="B138" s="98"/>
      <c r="C138" s="98"/>
      <c r="D138" s="98"/>
      <c r="E138" s="98"/>
      <c r="F138" s="98"/>
      <c r="G138" s="98"/>
      <c r="H138" s="98"/>
      <c r="I138" s="98"/>
      <c r="J138" s="98"/>
      <c r="K138" s="98"/>
      <c r="L138" s="98"/>
      <c r="Q138" s="3"/>
      <c r="R138" s="8">
        <v>27</v>
      </c>
      <c r="S138" s="6">
        <v>0.04</v>
      </c>
      <c r="T138" s="6">
        <f t="shared" si="30"/>
        <v>0.95612418266670818</v>
      </c>
      <c r="U138" s="6">
        <v>0.04</v>
      </c>
      <c r="V138" s="6">
        <f t="shared" si="31"/>
        <v>1.9122483653334164</v>
      </c>
      <c r="W138" s="6">
        <f t="shared" si="32"/>
        <v>4.7806209133335411</v>
      </c>
      <c r="X138" s="6">
        <f t="shared" si="35"/>
        <v>1.113271942328075E-4</v>
      </c>
      <c r="Y138" s="6">
        <f t="shared" si="36"/>
        <v>5.2525240826562091E-6</v>
      </c>
      <c r="Z138" s="6">
        <f t="shared" si="37"/>
        <v>5.8674516304903769E-8</v>
      </c>
      <c r="AA138" s="6">
        <f t="shared" si="38"/>
        <v>0.99988336160716784</v>
      </c>
      <c r="AB138" s="4">
        <f t="shared" si="33"/>
        <v>0.99999999999999956</v>
      </c>
      <c r="AC138" s="5">
        <f t="shared" si="34"/>
        <v>0.3468165701312535</v>
      </c>
      <c r="AD138" s="4">
        <f t="shared" si="39"/>
        <v>3.7473029715573425E-5</v>
      </c>
    </row>
    <row r="139" spans="1:30" ht="18.75" customHeight="1" x14ac:dyDescent="0.3">
      <c r="A139"/>
      <c r="B139" s="98"/>
      <c r="C139" s="98"/>
      <c r="D139" s="98"/>
      <c r="E139" s="98"/>
      <c r="F139" s="98"/>
      <c r="G139" s="98"/>
      <c r="H139" s="98"/>
      <c r="I139" s="98"/>
      <c r="J139" s="98"/>
      <c r="K139" s="98"/>
      <c r="L139" s="98"/>
      <c r="Q139" s="3"/>
      <c r="R139" s="8">
        <v>27.25</v>
      </c>
      <c r="S139" s="6">
        <v>0.04</v>
      </c>
      <c r="T139" s="6">
        <f t="shared" si="30"/>
        <v>0.98578267180056978</v>
      </c>
      <c r="U139" s="6">
        <v>0.04</v>
      </c>
      <c r="V139" s="6">
        <f t="shared" si="31"/>
        <v>1.9715653436011396</v>
      </c>
      <c r="W139" s="6">
        <f t="shared" si="32"/>
        <v>4.9289133590028484</v>
      </c>
      <c r="X139" s="6">
        <f t="shared" si="35"/>
        <v>8.3603266641874195E-5</v>
      </c>
      <c r="Y139" s="6">
        <f t="shared" si="36"/>
        <v>3.8022381364242869E-6</v>
      </c>
      <c r="Z139" s="6">
        <f t="shared" si="37"/>
        <v>4.1074602199727657E-8</v>
      </c>
      <c r="AA139" s="6">
        <f t="shared" si="38"/>
        <v>0.99991255342061913</v>
      </c>
      <c r="AB139" s="4">
        <f t="shared" si="33"/>
        <v>0.99999999999999967</v>
      </c>
      <c r="AC139" s="5">
        <f t="shared" si="34"/>
        <v>0.34343258920762587</v>
      </c>
      <c r="AD139" s="4">
        <f t="shared" si="39"/>
        <v>2.9191813451290294E-5</v>
      </c>
    </row>
    <row r="140" spans="1:30" ht="18.75" customHeight="1" x14ac:dyDescent="0.3">
      <c r="A140"/>
      <c r="B140" s="98"/>
      <c r="C140" s="98"/>
      <c r="D140" s="98"/>
      <c r="E140" s="98"/>
      <c r="F140" s="98"/>
      <c r="G140" s="98"/>
      <c r="H140" s="98"/>
      <c r="I140" s="98"/>
      <c r="J140" s="98"/>
      <c r="K140" s="98"/>
      <c r="L140" s="98"/>
      <c r="Q140" s="3"/>
      <c r="R140" s="8">
        <v>27.5</v>
      </c>
      <c r="S140" s="6">
        <v>0.04</v>
      </c>
      <c r="T140" s="6">
        <f t="shared" si="30"/>
        <v>1.0163613447666318</v>
      </c>
      <c r="U140" s="6">
        <v>0.04</v>
      </c>
      <c r="V140" s="6">
        <f t="shared" si="31"/>
        <v>2.0327226895332635</v>
      </c>
      <c r="W140" s="6">
        <f t="shared" si="32"/>
        <v>5.081806723833159</v>
      </c>
      <c r="X140" s="6">
        <f t="shared" si="35"/>
        <v>6.216357108508491E-5</v>
      </c>
      <c r="Y140" s="6">
        <f t="shared" si="36"/>
        <v>2.7261581870056094E-6</v>
      </c>
      <c r="Z140" s="6">
        <f t="shared" si="37"/>
        <v>2.8483694689479168E-8</v>
      </c>
      <c r="AA140" s="6">
        <f t="shared" si="38"/>
        <v>0.99993508178703283</v>
      </c>
      <c r="AB140" s="4">
        <f t="shared" si="33"/>
        <v>0.99999999999999956</v>
      </c>
      <c r="AC140" s="5">
        <f t="shared" si="34"/>
        <v>0.34008162668011205</v>
      </c>
      <c r="AD140" s="4">
        <f t="shared" si="39"/>
        <v>2.2528366413698819E-5</v>
      </c>
    </row>
    <row r="141" spans="1:30" ht="18.75" customHeight="1" x14ac:dyDescent="0.3">
      <c r="A141"/>
      <c r="B141" s="98"/>
      <c r="C141" s="98"/>
      <c r="D141" s="98"/>
      <c r="E141" s="98"/>
      <c r="F141" s="98"/>
      <c r="G141" s="98"/>
      <c r="H141" s="98"/>
      <c r="I141" s="98"/>
      <c r="J141" s="98"/>
      <c r="K141" s="98"/>
      <c r="L141" s="98"/>
      <c r="Q141" s="3"/>
      <c r="R141" s="8">
        <v>27.75</v>
      </c>
      <c r="S141" s="6">
        <v>0.04</v>
      </c>
      <c r="T141" s="6">
        <f t="shared" si="30"/>
        <v>1.0478887511744646</v>
      </c>
      <c r="U141" s="6">
        <v>0.04</v>
      </c>
      <c r="V141" s="6">
        <f t="shared" si="31"/>
        <v>2.0957775023489291</v>
      </c>
      <c r="W141" s="6">
        <f t="shared" si="32"/>
        <v>5.2394437558723226</v>
      </c>
      <c r="X141" s="6">
        <f t="shared" si="35"/>
        <v>4.5746772698350812E-5</v>
      </c>
      <c r="Y141" s="6">
        <f t="shared" si="36"/>
        <v>1.9351514154906101E-6</v>
      </c>
      <c r="Z141" s="6">
        <f t="shared" si="37"/>
        <v>1.9558118761383742E-8</v>
      </c>
      <c r="AA141" s="6">
        <f t="shared" si="38"/>
        <v>0.99995229851776701</v>
      </c>
      <c r="AB141" s="4">
        <f t="shared" si="33"/>
        <v>0.99999999999999967</v>
      </c>
      <c r="AC141" s="5">
        <f t="shared" si="34"/>
        <v>0.33676336037949595</v>
      </c>
      <c r="AD141" s="4">
        <f t="shared" si="39"/>
        <v>1.7216730734181951E-5</v>
      </c>
    </row>
    <row r="142" spans="1:30" ht="18.75" customHeight="1" x14ac:dyDescent="0.3">
      <c r="A142"/>
      <c r="B142" s="98"/>
      <c r="C142" s="98"/>
      <c r="D142" s="98"/>
      <c r="E142" s="98"/>
      <c r="F142" s="98"/>
      <c r="G142" s="98"/>
      <c r="H142" s="98"/>
      <c r="I142" s="98"/>
      <c r="J142" s="98"/>
      <c r="K142" s="98"/>
      <c r="L142" s="98"/>
      <c r="Q142" s="3"/>
      <c r="R142" s="8">
        <v>28</v>
      </c>
      <c r="S142" s="6">
        <v>0.04</v>
      </c>
      <c r="T142" s="6">
        <f t="shared" si="30"/>
        <v>1.0803943264133802</v>
      </c>
      <c r="U142" s="6">
        <v>0.04</v>
      </c>
      <c r="V142" s="6">
        <f t="shared" si="31"/>
        <v>2.1607886528267604</v>
      </c>
      <c r="W142" s="6">
        <f t="shared" si="32"/>
        <v>5.4019716320669007</v>
      </c>
      <c r="X142" s="6">
        <f t="shared" si="35"/>
        <v>3.330492284308307E-5</v>
      </c>
      <c r="Y142" s="6">
        <f t="shared" si="36"/>
        <v>1.3593559282632357E-6</v>
      </c>
      <c r="Z142" s="6">
        <f t="shared" si="37"/>
        <v>1.3291217111054499E-8</v>
      </c>
      <c r="AA142" s="6">
        <f t="shared" si="38"/>
        <v>0.99996532243001113</v>
      </c>
      <c r="AB142" s="4">
        <f t="shared" si="33"/>
        <v>0.99999999999999956</v>
      </c>
      <c r="AC142" s="5">
        <f t="shared" si="34"/>
        <v>0.3334774712800514</v>
      </c>
      <c r="AD142" s="4">
        <f t="shared" si="39"/>
        <v>1.3023912244114477E-5</v>
      </c>
    </row>
    <row r="143" spans="1:30" ht="18.75" customHeight="1" x14ac:dyDescent="0.3">
      <c r="A143"/>
      <c r="B143" s="98"/>
      <c r="C143" s="98"/>
      <c r="D143" s="98"/>
      <c r="E143" s="98"/>
      <c r="F143" s="98"/>
      <c r="G143" s="98"/>
      <c r="H143" s="98"/>
      <c r="I143" s="98"/>
      <c r="J143" s="98"/>
      <c r="K143" s="98"/>
      <c r="L143" s="98"/>
      <c r="Q143" s="3"/>
      <c r="R143" s="8">
        <v>28.25</v>
      </c>
      <c r="S143" s="6">
        <v>0.04</v>
      </c>
      <c r="T143" s="6">
        <f t="shared" si="30"/>
        <v>1.1139084191346438</v>
      </c>
      <c r="U143" s="6">
        <v>0.04</v>
      </c>
      <c r="V143" s="6">
        <f t="shared" si="31"/>
        <v>2.2278168382692876</v>
      </c>
      <c r="W143" s="6">
        <f t="shared" si="32"/>
        <v>5.5695420956732189</v>
      </c>
      <c r="X143" s="6">
        <f t="shared" si="35"/>
        <v>2.3976261194326654E-5</v>
      </c>
      <c r="Y143" s="6">
        <f t="shared" si="36"/>
        <v>9.4449138117543714E-7</v>
      </c>
      <c r="Z143" s="6">
        <f t="shared" si="37"/>
        <v>8.9350819462972078E-9</v>
      </c>
      <c r="AA143" s="6">
        <f t="shared" si="38"/>
        <v>0.99997507031234212</v>
      </c>
      <c r="AB143" s="4">
        <f t="shared" si="33"/>
        <v>0.99999999999999956</v>
      </c>
      <c r="AC143" s="5">
        <f t="shared" si="34"/>
        <v>0.33022364346887106</v>
      </c>
      <c r="AD143" s="4">
        <f t="shared" si="39"/>
        <v>9.7478823309904428E-6</v>
      </c>
    </row>
    <row r="144" spans="1:30" ht="18.75" customHeight="1" x14ac:dyDescent="0.3">
      <c r="A144"/>
      <c r="B144" s="98"/>
      <c r="C144" s="98"/>
      <c r="D144" s="98"/>
      <c r="E144" s="98"/>
      <c r="F144" s="98"/>
      <c r="G144" s="98"/>
      <c r="H144" s="98"/>
      <c r="I144" s="98"/>
      <c r="J144" s="98"/>
      <c r="K144" s="98"/>
      <c r="L144" s="98"/>
      <c r="Q144" s="3"/>
      <c r="R144" s="8">
        <v>28.5</v>
      </c>
      <c r="S144" s="6">
        <v>0.04</v>
      </c>
      <c r="T144" s="6">
        <f t="shared" si="30"/>
        <v>1.1484623195862937</v>
      </c>
      <c r="U144" s="6">
        <v>0.04</v>
      </c>
      <c r="V144" s="6">
        <f t="shared" si="31"/>
        <v>2.2969246391725875</v>
      </c>
      <c r="W144" s="6">
        <f t="shared" si="32"/>
        <v>5.7423115979314687</v>
      </c>
      <c r="X144" s="6">
        <f t="shared" si="35"/>
        <v>1.705965878145046E-5</v>
      </c>
      <c r="Y144" s="6">
        <f t="shared" si="36"/>
        <v>6.4877062866123564E-7</v>
      </c>
      <c r="Z144" s="6">
        <f t="shared" si="37"/>
        <v>5.9389170010035565E-9</v>
      </c>
      <c r="AA144" s="6">
        <f t="shared" si="38"/>
        <v>0.99998228563167246</v>
      </c>
      <c r="AB144" s="4">
        <f t="shared" si="33"/>
        <v>0.99999999999999956</v>
      </c>
      <c r="AC144" s="5">
        <f t="shared" si="34"/>
        <v>0.3270015641154923</v>
      </c>
      <c r="AD144" s="4">
        <f t="shared" si="39"/>
        <v>7.2153193303448049E-6</v>
      </c>
    </row>
    <row r="145" spans="1:30" ht="18.75" customHeight="1" x14ac:dyDescent="0.3">
      <c r="A145"/>
      <c r="B145" s="98"/>
      <c r="C145" s="98"/>
      <c r="D145" s="98"/>
      <c r="E145" s="98"/>
      <c r="F145" s="98"/>
      <c r="G145" s="98"/>
      <c r="H145" s="98"/>
      <c r="I145" s="98"/>
      <c r="J145" s="98"/>
      <c r="K145" s="98"/>
      <c r="L145" s="98"/>
      <c r="Q145" s="3"/>
      <c r="R145" s="8">
        <v>28.75</v>
      </c>
      <c r="S145" s="6">
        <v>0.04</v>
      </c>
      <c r="T145" s="6">
        <f t="shared" si="30"/>
        <v>1.1840882888271447</v>
      </c>
      <c r="U145" s="6">
        <v>0.04</v>
      </c>
      <c r="V145" s="6">
        <f t="shared" si="31"/>
        <v>2.3681765776542893</v>
      </c>
      <c r="W145" s="6">
        <f t="shared" si="32"/>
        <v>5.9204414441357232</v>
      </c>
      <c r="X145" s="6">
        <f t="shared" si="35"/>
        <v>1.1990968369762135E-5</v>
      </c>
      <c r="Y145" s="6">
        <f t="shared" si="36"/>
        <v>4.4033519965325747E-7</v>
      </c>
      <c r="Z145" s="6">
        <f t="shared" si="37"/>
        <v>3.9008452941121375E-9</v>
      </c>
      <c r="AA145" s="6">
        <f t="shared" si="38"/>
        <v>0.99998756479558482</v>
      </c>
      <c r="AB145" s="4">
        <f t="shared" si="33"/>
        <v>0.99999999999999956</v>
      </c>
      <c r="AC145" s="5">
        <f t="shared" si="34"/>
        <v>0.323810923441823</v>
      </c>
      <c r="AD145" s="4">
        <f t="shared" si="39"/>
        <v>5.2791639123528356E-6</v>
      </c>
    </row>
    <row r="146" spans="1:30" ht="18.75" customHeight="1" x14ac:dyDescent="0.3">
      <c r="A146"/>
      <c r="B146" s="98"/>
      <c r="C146" s="98"/>
      <c r="D146" s="98"/>
      <c r="E146" s="98"/>
      <c r="F146" s="98"/>
      <c r="G146" s="98"/>
      <c r="H146" s="98"/>
      <c r="I146" s="98"/>
      <c r="J146" s="98"/>
      <c r="K146" s="98"/>
      <c r="L146" s="98"/>
      <c r="Q146" s="3"/>
      <c r="R146" s="8">
        <v>29</v>
      </c>
      <c r="S146" s="6">
        <v>0.04</v>
      </c>
      <c r="T146" s="6">
        <f t="shared" si="30"/>
        <v>1.2208195888471196</v>
      </c>
      <c r="U146" s="6">
        <v>0.04</v>
      </c>
      <c r="V146" s="6">
        <f t="shared" si="31"/>
        <v>2.4416391776942392</v>
      </c>
      <c r="W146" s="6">
        <f t="shared" si="32"/>
        <v>6.1040979442355976</v>
      </c>
      <c r="X146" s="6">
        <f t="shared" si="35"/>
        <v>8.3214673814814976E-6</v>
      </c>
      <c r="Y146" s="6">
        <f t="shared" si="36"/>
        <v>2.951436548204538E-7</v>
      </c>
      <c r="Z146" s="6">
        <f t="shared" si="37"/>
        <v>2.5305157540388871E-9</v>
      </c>
      <c r="AA146" s="6">
        <f t="shared" si="38"/>
        <v>0.99999138085844752</v>
      </c>
      <c r="AB146" s="4">
        <f t="shared" si="33"/>
        <v>0.99999999999999956</v>
      </c>
      <c r="AC146" s="5">
        <f t="shared" si="34"/>
        <v>0.32065141469235708</v>
      </c>
      <c r="AD146" s="4">
        <f t="shared" si="39"/>
        <v>3.8160628627048609E-6</v>
      </c>
    </row>
    <row r="147" spans="1:30" ht="18.75" customHeight="1" x14ac:dyDescent="0.3">
      <c r="A147"/>
      <c r="B147" s="98"/>
      <c r="C147" s="98"/>
      <c r="D147" s="98"/>
      <c r="E147" s="98"/>
      <c r="F147" s="98"/>
      <c r="G147" s="98"/>
      <c r="H147" s="98"/>
      <c r="I147" s="98"/>
      <c r="J147" s="98"/>
      <c r="K147" s="98"/>
      <c r="L147" s="98"/>
      <c r="Q147" s="3"/>
      <c r="R147" s="8">
        <v>29.25</v>
      </c>
      <c r="S147" s="6">
        <v>0.04</v>
      </c>
      <c r="T147" s="6">
        <f t="shared" si="30"/>
        <v>1.2586905136221471</v>
      </c>
      <c r="U147" s="6">
        <v>0.04</v>
      </c>
      <c r="V147" s="6">
        <f t="shared" si="31"/>
        <v>2.5173810272442942</v>
      </c>
      <c r="W147" s="6">
        <f t="shared" si="32"/>
        <v>6.2934525681107356</v>
      </c>
      <c r="X147" s="6">
        <f t="shared" si="35"/>
        <v>5.6985001108504426E-6</v>
      </c>
      <c r="Y147" s="6">
        <f t="shared" si="36"/>
        <v>1.9524831442269292E-7</v>
      </c>
      <c r="Z147" s="6">
        <f t="shared" si="37"/>
        <v>1.6203232992222842E-9</v>
      </c>
      <c r="AA147" s="6">
        <f t="shared" si="38"/>
        <v>0.99999410463125105</v>
      </c>
      <c r="AB147" s="4">
        <f t="shared" si="33"/>
        <v>0.99999999999999967</v>
      </c>
      <c r="AC147" s="5">
        <f t="shared" si="34"/>
        <v>0.31752273410468368</v>
      </c>
      <c r="AD147" s="4">
        <f t="shared" si="39"/>
        <v>2.7237728035256481E-6</v>
      </c>
    </row>
    <row r="148" spans="1:30" ht="18.75" customHeight="1" x14ac:dyDescent="0.3">
      <c r="A148"/>
      <c r="B148" s="98"/>
      <c r="C148" s="98"/>
      <c r="D148" s="98"/>
      <c r="E148" s="98"/>
      <c r="F148" s="98"/>
      <c r="G148" s="98"/>
      <c r="H148" s="98"/>
      <c r="I148" s="98"/>
      <c r="J148" s="98"/>
      <c r="K148" s="98"/>
      <c r="L148" s="98"/>
      <c r="Q148" s="3"/>
      <c r="R148" s="8">
        <v>29.5</v>
      </c>
      <c r="S148" s="6">
        <v>0.04</v>
      </c>
      <c r="T148" s="6">
        <f t="shared" si="30"/>
        <v>1.2977364211325115</v>
      </c>
      <c r="U148" s="6">
        <v>0.04</v>
      </c>
      <c r="V148" s="6">
        <f t="shared" si="31"/>
        <v>2.5954728422650231</v>
      </c>
      <c r="W148" s="6">
        <f t="shared" si="32"/>
        <v>6.4886821056625577</v>
      </c>
      <c r="X148" s="6">
        <f t="shared" si="35"/>
        <v>3.8483531018913864E-6</v>
      </c>
      <c r="Y148" s="6">
        <f t="shared" si="36"/>
        <v>1.2740223180469153E-7</v>
      </c>
      <c r="Z148" s="6">
        <f t="shared" si="37"/>
        <v>1.0234494862841771E-9</v>
      </c>
      <c r="AA148" s="6">
        <f t="shared" si="38"/>
        <v>0.99999602322121639</v>
      </c>
      <c r="AB148" s="4">
        <f t="shared" si="33"/>
        <v>0.99999999999999956</v>
      </c>
      <c r="AC148" s="5">
        <f t="shared" si="34"/>
        <v>0.31442458088028108</v>
      </c>
      <c r="AD148" s="4">
        <f t="shared" si="39"/>
        <v>1.9185899653439975E-6</v>
      </c>
    </row>
    <row r="149" spans="1:30" ht="18.75" customHeight="1" x14ac:dyDescent="0.3">
      <c r="A149"/>
      <c r="B149" s="98"/>
      <c r="C149" s="98"/>
      <c r="D149" s="98"/>
      <c r="E149" s="98"/>
      <c r="F149" s="98"/>
      <c r="G149" s="98"/>
      <c r="H149" s="98"/>
      <c r="I149" s="98"/>
      <c r="J149" s="98"/>
      <c r="K149" s="98"/>
      <c r="L149" s="98"/>
      <c r="Q149" s="3"/>
      <c r="R149" s="8">
        <v>29.75</v>
      </c>
      <c r="S149" s="6">
        <v>0.04</v>
      </c>
      <c r="T149" s="6">
        <f t="shared" si="30"/>
        <v>1.337993766374673</v>
      </c>
      <c r="U149" s="6">
        <v>0.04</v>
      </c>
      <c r="V149" s="6">
        <f t="shared" si="31"/>
        <v>2.6759875327493461</v>
      </c>
      <c r="W149" s="6">
        <f t="shared" si="32"/>
        <v>6.6899688318733652</v>
      </c>
      <c r="X149" s="6">
        <f t="shared" si="35"/>
        <v>2.5613325754467909E-6</v>
      </c>
      <c r="Y149" s="6">
        <f t="shared" si="36"/>
        <v>8.1944482332300962E-8</v>
      </c>
      <c r="Z149" s="6">
        <f t="shared" si="37"/>
        <v>6.3726221240567309E-10</v>
      </c>
      <c r="AA149" s="6">
        <f t="shared" si="38"/>
        <v>0.99999735608567963</v>
      </c>
      <c r="AB149" s="4">
        <f t="shared" si="33"/>
        <v>0.99999999999999967</v>
      </c>
      <c r="AC149" s="5">
        <f t="shared" si="34"/>
        <v>0.31135665715559913</v>
      </c>
      <c r="AD149" s="4">
        <f t="shared" si="39"/>
        <v>1.3328644632437658E-6</v>
      </c>
    </row>
    <row r="150" spans="1:30" ht="19.5" customHeight="1" thickBot="1" x14ac:dyDescent="0.35">
      <c r="A150"/>
      <c r="B150" s="98"/>
      <c r="C150" s="98"/>
      <c r="D150" s="98"/>
      <c r="E150" s="98"/>
      <c r="F150" s="98"/>
      <c r="G150" s="98"/>
      <c r="H150" s="98"/>
      <c r="I150" s="98"/>
      <c r="J150" s="98"/>
      <c r="K150" s="98"/>
      <c r="L150" s="98"/>
      <c r="Q150" s="3"/>
      <c r="R150" s="7">
        <v>30</v>
      </c>
      <c r="S150" s="6">
        <v>0.04</v>
      </c>
      <c r="T150" s="6">
        <f t="shared" si="30"/>
        <v>1.3795001353972447</v>
      </c>
      <c r="U150" s="6">
        <v>0.04</v>
      </c>
      <c r="V150" s="6">
        <f t="shared" si="31"/>
        <v>2.7590002707944894</v>
      </c>
      <c r="W150" s="6">
        <f t="shared" si="32"/>
        <v>6.8975006769862235</v>
      </c>
      <c r="X150" s="6">
        <f t="shared" si="35"/>
        <v>1.6789574948022746E-6</v>
      </c>
      <c r="Y150" s="6">
        <f t="shared" si="36"/>
        <v>5.1917759988736756E-8</v>
      </c>
      <c r="Z150" s="6">
        <f t="shared" si="37"/>
        <v>3.9089095104752837E-10</v>
      </c>
      <c r="AA150" s="6">
        <f t="shared" si="38"/>
        <v>0.99999826873385389</v>
      </c>
      <c r="AB150" s="4">
        <f t="shared" si="33"/>
        <v>0.99999999999999967</v>
      </c>
      <c r="AC150" s="5">
        <f t="shared" si="34"/>
        <v>0.30831866797342034</v>
      </c>
      <c r="AD150" s="4">
        <f t="shared" si="39"/>
        <v>9.1264817425606992E-7</v>
      </c>
    </row>
    <row r="151" spans="1:30" x14ac:dyDescent="0.3">
      <c r="A151"/>
      <c r="Q151" s="3"/>
    </row>
    <row r="152" spans="1:30" x14ac:dyDescent="0.3">
      <c r="A152"/>
      <c r="Q152" s="3"/>
    </row>
    <row r="153" spans="1:30" x14ac:dyDescent="0.3">
      <c r="A153"/>
      <c r="Q153" s="3"/>
    </row>
    <row r="154" spans="1:30" x14ac:dyDescent="0.3">
      <c r="A154"/>
      <c r="Q154" s="3"/>
    </row>
    <row r="155" spans="1:30" x14ac:dyDescent="0.3">
      <c r="A155"/>
      <c r="Q155" s="3"/>
    </row>
    <row r="156" spans="1:30" x14ac:dyDescent="0.3">
      <c r="A156"/>
      <c r="Q156" s="3"/>
    </row>
    <row r="157" spans="1:30" x14ac:dyDescent="0.3">
      <c r="A157"/>
      <c r="Q157" s="3"/>
    </row>
    <row r="158" spans="1:30" x14ac:dyDescent="0.3">
      <c r="A158"/>
      <c r="Q158" s="3"/>
    </row>
    <row r="159" spans="1:30" x14ac:dyDescent="0.3">
      <c r="A159"/>
      <c r="Q159" s="3"/>
      <c r="R159" s="2"/>
      <c r="S159" s="2"/>
      <c r="T159" s="2"/>
      <c r="U159" s="2"/>
      <c r="V159" s="2"/>
      <c r="W159" s="2"/>
      <c r="X159" s="2"/>
      <c r="Y159" s="2"/>
      <c r="Z159" s="2"/>
      <c r="AA159" s="2"/>
      <c r="AB159" s="2"/>
    </row>
    <row r="160" spans="1:30" x14ac:dyDescent="0.3">
      <c r="A160"/>
      <c r="Q160" s="3"/>
    </row>
    <row r="161" spans="1:28" x14ac:dyDescent="0.3">
      <c r="A161"/>
      <c r="Q161" s="3"/>
    </row>
    <row r="162" spans="1:28" x14ac:dyDescent="0.3">
      <c r="A162"/>
      <c r="Q162" s="3"/>
    </row>
    <row r="163" spans="1:28" s="2" customFormat="1" ht="24" customHeight="1" x14ac:dyDescent="0.3">
      <c r="A163"/>
      <c r="B163"/>
      <c r="C163"/>
      <c r="D163"/>
      <c r="E163"/>
      <c r="F163"/>
      <c r="G163"/>
      <c r="H163"/>
      <c r="I163"/>
      <c r="J163"/>
      <c r="K163"/>
      <c r="L163"/>
      <c r="M163"/>
      <c r="N163"/>
      <c r="O163"/>
      <c r="P163"/>
      <c r="Q163" s="3"/>
      <c r="R163"/>
      <c r="S163"/>
      <c r="T163"/>
      <c r="U163"/>
      <c r="V163"/>
      <c r="W163"/>
      <c r="X163"/>
      <c r="Y163"/>
      <c r="Z163"/>
      <c r="AA163"/>
      <c r="AB163"/>
    </row>
    <row r="164" spans="1:28" ht="15.75" x14ac:dyDescent="0.25">
      <c r="A164"/>
    </row>
    <row r="165" spans="1:28" ht="15.75" x14ac:dyDescent="0.25">
      <c r="A165"/>
    </row>
    <row r="166" spans="1:28" ht="15.75" x14ac:dyDescent="0.25">
      <c r="A166"/>
    </row>
    <row r="167" spans="1:28" ht="15.75" x14ac:dyDescent="0.25">
      <c r="A167"/>
    </row>
    <row r="168" spans="1:28" ht="15.75" x14ac:dyDescent="0.25">
      <c r="A168"/>
    </row>
    <row r="169" spans="1:28" ht="15.75" x14ac:dyDescent="0.25">
      <c r="A169"/>
    </row>
    <row r="170" spans="1:28" ht="15.75" x14ac:dyDescent="0.25">
      <c r="A170"/>
    </row>
    <row r="171" spans="1:28" ht="31.5" customHeight="1" x14ac:dyDescent="0.25">
      <c r="A171"/>
    </row>
    <row r="172" spans="1:28" ht="63" customHeight="1" x14ac:dyDescent="0.25">
      <c r="A172"/>
      <c r="Q172" s="2"/>
    </row>
    <row r="173" spans="1:28" ht="15.75" x14ac:dyDescent="0.25">
      <c r="A173"/>
      <c r="R173" s="2"/>
      <c r="S173" s="2"/>
      <c r="T173" s="2"/>
      <c r="U173" s="2"/>
      <c r="V173" s="2"/>
      <c r="W173" s="2"/>
      <c r="X173" s="2"/>
      <c r="Y173" s="2"/>
      <c r="Z173" s="2"/>
      <c r="AA173" s="2"/>
      <c r="AB173" s="2"/>
    </row>
    <row r="174" spans="1:28" ht="15.75" x14ac:dyDescent="0.25">
      <c r="A174"/>
      <c r="R174" s="2"/>
      <c r="S174" s="2"/>
      <c r="T174" s="2"/>
      <c r="U174" s="2"/>
      <c r="V174" s="2"/>
      <c r="W174" s="2"/>
      <c r="X174" s="2"/>
      <c r="Y174" s="2"/>
      <c r="Z174" s="2"/>
      <c r="AA174" s="2"/>
      <c r="AB174" s="2"/>
    </row>
    <row r="175" spans="1:28" ht="28.5" customHeight="1" x14ac:dyDescent="0.25">
      <c r="A175"/>
      <c r="R175" s="2"/>
      <c r="S175" s="2"/>
      <c r="T175" s="2"/>
      <c r="U175" s="2"/>
      <c r="V175" s="2"/>
      <c r="W175" s="2"/>
      <c r="X175" s="2"/>
      <c r="Y175" s="2"/>
      <c r="Z175" s="2"/>
      <c r="AA175" s="2"/>
      <c r="AB175" s="2"/>
    </row>
    <row r="176" spans="1:28" ht="14.25" customHeight="1" x14ac:dyDescent="0.25">
      <c r="A176"/>
      <c r="R176" s="2"/>
      <c r="S176" s="2"/>
      <c r="T176" s="2"/>
      <c r="U176" s="2"/>
      <c r="V176" s="2"/>
      <c r="W176" s="2"/>
      <c r="X176" s="2"/>
      <c r="Y176" s="2"/>
      <c r="Z176" s="2"/>
      <c r="AA176" s="2"/>
      <c r="AB176" s="2"/>
    </row>
    <row r="177" spans="1:28" s="2" customFormat="1" ht="20.25" customHeight="1" x14ac:dyDescent="0.25">
      <c r="A177"/>
      <c r="B177"/>
      <c r="C177"/>
      <c r="D177"/>
      <c r="E177"/>
      <c r="F177"/>
      <c r="G177"/>
      <c r="H177"/>
      <c r="I177"/>
      <c r="J177"/>
      <c r="K177"/>
      <c r="L177"/>
      <c r="M177"/>
      <c r="N177"/>
      <c r="O177"/>
      <c r="P177"/>
      <c r="Q177"/>
    </row>
    <row r="178" spans="1:28" s="2" customFormat="1" ht="20.25" customHeight="1" x14ac:dyDescent="0.25">
      <c r="A178"/>
      <c r="B178"/>
      <c r="C178"/>
      <c r="D178"/>
      <c r="E178"/>
      <c r="F178"/>
      <c r="G178"/>
      <c r="H178"/>
      <c r="I178"/>
      <c r="J178"/>
      <c r="K178"/>
      <c r="L178"/>
      <c r="M178"/>
      <c r="N178"/>
      <c r="O178"/>
      <c r="P178"/>
      <c r="Q178"/>
    </row>
    <row r="179" spans="1:28" s="2" customFormat="1" ht="20.25" customHeight="1" x14ac:dyDescent="0.25">
      <c r="A179"/>
      <c r="B179"/>
      <c r="C179"/>
      <c r="D179"/>
      <c r="E179"/>
      <c r="F179"/>
      <c r="G179"/>
      <c r="H179"/>
      <c r="I179"/>
      <c r="J179"/>
      <c r="K179"/>
      <c r="L179"/>
      <c r="M179"/>
      <c r="N179"/>
      <c r="O179"/>
      <c r="P179"/>
      <c r="Q179"/>
      <c r="R179"/>
      <c r="S179"/>
      <c r="T179"/>
      <c r="U179"/>
      <c r="V179"/>
      <c r="W179"/>
      <c r="X179"/>
      <c r="Y179"/>
      <c r="Z179"/>
      <c r="AA179"/>
      <c r="AB179"/>
    </row>
    <row r="180" spans="1:28" s="2" customFormat="1" ht="20.25" customHeight="1" x14ac:dyDescent="0.25">
      <c r="A180"/>
      <c r="B180"/>
      <c r="C180"/>
      <c r="D180"/>
      <c r="E180"/>
      <c r="F180"/>
      <c r="G180"/>
      <c r="H180"/>
      <c r="I180"/>
      <c r="J180"/>
      <c r="K180"/>
      <c r="L180"/>
      <c r="M180"/>
      <c r="N180"/>
      <c r="O180"/>
      <c r="P180"/>
      <c r="Q180"/>
      <c r="R180"/>
      <c r="S180"/>
      <c r="T180"/>
      <c r="U180"/>
      <c r="V180"/>
      <c r="W180"/>
      <c r="X180"/>
      <c r="Y180"/>
      <c r="Z180"/>
      <c r="AA180"/>
      <c r="AB180"/>
    </row>
    <row r="181" spans="1:28" s="2" customFormat="1" ht="20.25" customHeight="1" x14ac:dyDescent="0.25">
      <c r="A181"/>
      <c r="B181"/>
      <c r="C181"/>
      <c r="D181"/>
      <c r="E181"/>
      <c r="F181"/>
      <c r="G181"/>
      <c r="H181"/>
      <c r="I181"/>
      <c r="J181"/>
      <c r="K181"/>
      <c r="L181"/>
      <c r="M181"/>
      <c r="N181"/>
      <c r="O181"/>
      <c r="P181"/>
      <c r="Q181"/>
    </row>
    <row r="182" spans="1:28" s="2" customFormat="1" ht="20.25" customHeight="1" x14ac:dyDescent="0.25">
      <c r="A182"/>
      <c r="B182"/>
      <c r="C182"/>
      <c r="D182"/>
      <c r="E182"/>
      <c r="F182"/>
      <c r="G182"/>
      <c r="H182"/>
      <c r="I182"/>
      <c r="J182"/>
      <c r="K182"/>
      <c r="L182"/>
      <c r="M182"/>
      <c r="N182"/>
      <c r="O182"/>
      <c r="P182"/>
      <c r="Q182"/>
      <c r="R182"/>
      <c r="S182"/>
      <c r="T182"/>
      <c r="U182"/>
      <c r="V182"/>
      <c r="W182"/>
      <c r="X182"/>
      <c r="Y182"/>
      <c r="Z182"/>
      <c r="AA182"/>
      <c r="AB182"/>
    </row>
    <row r="183" spans="1:28" ht="15.75" x14ac:dyDescent="0.25">
      <c r="A183"/>
    </row>
    <row r="184" spans="1:28" ht="56.45" customHeight="1" x14ac:dyDescent="0.25">
      <c r="A184"/>
    </row>
    <row r="185" spans="1:28" s="2" customFormat="1" ht="21.75" customHeight="1" x14ac:dyDescent="0.25">
      <c r="A185"/>
      <c r="B185"/>
      <c r="C185"/>
      <c r="D185"/>
      <c r="E185"/>
      <c r="F185"/>
      <c r="G185"/>
      <c r="H185"/>
      <c r="I185"/>
      <c r="J185"/>
      <c r="K185"/>
      <c r="L185"/>
      <c r="M185"/>
      <c r="N185"/>
      <c r="O185"/>
      <c r="P185"/>
      <c r="Q185"/>
    </row>
    <row r="186" spans="1:28" ht="15.75" x14ac:dyDescent="0.25">
      <c r="A186"/>
      <c r="Q186" s="2"/>
    </row>
    <row r="187" spans="1:28" ht="15.75" x14ac:dyDescent="0.25">
      <c r="A187"/>
      <c r="Q187" s="2"/>
    </row>
    <row r="188" spans="1:28" ht="15.75" x14ac:dyDescent="0.25">
      <c r="A188"/>
      <c r="Q188" s="2"/>
    </row>
    <row r="189" spans="1:28" s="2" customFormat="1" ht="22.5" customHeight="1" x14ac:dyDescent="0.25">
      <c r="A189"/>
      <c r="B189"/>
      <c r="C189"/>
      <c r="D189"/>
      <c r="E189"/>
      <c r="F189"/>
      <c r="G189"/>
      <c r="H189"/>
      <c r="I189"/>
      <c r="J189"/>
      <c r="K189"/>
      <c r="L189"/>
      <c r="M189"/>
      <c r="N189"/>
      <c r="O189"/>
      <c r="P189"/>
      <c r="R189"/>
      <c r="S189"/>
      <c r="T189"/>
      <c r="U189"/>
      <c r="V189"/>
      <c r="W189"/>
      <c r="X189"/>
      <c r="Y189"/>
      <c r="Z189"/>
      <c r="AA189"/>
      <c r="AB189"/>
    </row>
    <row r="190" spans="1:28" ht="15.75" x14ac:dyDescent="0.25">
      <c r="A190"/>
      <c r="Q190" s="2"/>
    </row>
    <row r="191" spans="1:28" ht="15.75" x14ac:dyDescent="0.25">
      <c r="A191"/>
      <c r="Q191" s="2"/>
    </row>
    <row r="192" spans="1:28" ht="28.5" customHeight="1" x14ac:dyDescent="0.25">
      <c r="A192"/>
    </row>
    <row r="193" spans="1:17" ht="15.75" x14ac:dyDescent="0.25">
      <c r="A193"/>
    </row>
    <row r="194" spans="1:17" ht="15.75" x14ac:dyDescent="0.25">
      <c r="A194"/>
      <c r="Q194" s="2"/>
    </row>
    <row r="195" spans="1:17" ht="15.75" x14ac:dyDescent="0.25">
      <c r="A195"/>
    </row>
    <row r="198" spans="1:17" x14ac:dyDescent="0.3">
      <c r="Q198" s="2"/>
    </row>
  </sheetData>
  <mergeCells count="10">
    <mergeCell ref="B104:L150"/>
    <mergeCell ref="B31:J31"/>
    <mergeCell ref="B32:C32"/>
    <mergeCell ref="B57:K58"/>
    <mergeCell ref="B37:C37"/>
    <mergeCell ref="B64:C64"/>
    <mergeCell ref="B44:C44"/>
    <mergeCell ref="B46:C46"/>
    <mergeCell ref="B48:C48"/>
    <mergeCell ref="B60:C60"/>
  </mergeCells>
  <pageMargins left="0.7" right="0.7" top="0.75" bottom="0.75" header="0.3" footer="0.3"/>
  <pageSetup scale="39" fitToWidth="0" fitToHeight="0" orientation="portrait" r:id="rId1"/>
  <drawing r:id="rId2"/>
  <legacyDrawing r:id="rId3"/>
  <oleObjects>
    <mc:AlternateContent xmlns:mc="http://schemas.openxmlformats.org/markup-compatibility/2006">
      <mc:Choice Requires="x14">
        <oleObject progId="Equation.DSMT4" shapeId="1026" r:id="rId4">
          <objectPr defaultSize="0" autoPict="0" r:id="rId5">
            <anchor moveWithCells="1">
              <from>
                <xdr:col>2</xdr:col>
                <xdr:colOff>190500</xdr:colOff>
                <xdr:row>42</xdr:row>
                <xdr:rowOff>38100</xdr:rowOff>
              </from>
              <to>
                <xdr:col>2</xdr:col>
                <xdr:colOff>619125</xdr:colOff>
                <xdr:row>42</xdr:row>
                <xdr:rowOff>342900</xdr:rowOff>
              </to>
            </anchor>
          </objectPr>
        </oleObject>
      </mc:Choice>
      <mc:Fallback>
        <oleObject progId="Equation.DSMT4" shapeId="1026" r:id="rId4"/>
      </mc:Fallback>
    </mc:AlternateContent>
    <mc:AlternateContent xmlns:mc="http://schemas.openxmlformats.org/markup-compatibility/2006">
      <mc:Choice Requires="x14">
        <oleObject progId="Equation.DSMT4" shapeId="1027" r:id="rId6">
          <objectPr defaultSize="0" autoPict="0" r:id="rId7">
            <anchor moveWithCells="1">
              <from>
                <xdr:col>2</xdr:col>
                <xdr:colOff>190500</xdr:colOff>
                <xdr:row>44</xdr:row>
                <xdr:rowOff>38100</xdr:rowOff>
              </from>
              <to>
                <xdr:col>2</xdr:col>
                <xdr:colOff>609600</xdr:colOff>
                <xdr:row>44</xdr:row>
                <xdr:rowOff>381000</xdr:rowOff>
              </to>
            </anchor>
          </objectPr>
        </oleObject>
      </mc:Choice>
      <mc:Fallback>
        <oleObject progId="Equation.DSMT4" shapeId="1027" r:id="rId6"/>
      </mc:Fallback>
    </mc:AlternateContent>
    <mc:AlternateContent xmlns:mc="http://schemas.openxmlformats.org/markup-compatibility/2006">
      <mc:Choice Requires="x14">
        <oleObject progId="Equation.DSMT4" shapeId="1028" r:id="rId8">
          <objectPr defaultSize="0" autoPict="0" r:id="rId9">
            <anchor moveWithCells="1">
              <from>
                <xdr:col>2</xdr:col>
                <xdr:colOff>190500</xdr:colOff>
                <xdr:row>46</xdr:row>
                <xdr:rowOff>47625</xdr:rowOff>
              </from>
              <to>
                <xdr:col>2</xdr:col>
                <xdr:colOff>619125</xdr:colOff>
                <xdr:row>46</xdr:row>
                <xdr:rowOff>342900</xdr:rowOff>
              </to>
            </anchor>
          </objectPr>
        </oleObject>
      </mc:Choice>
      <mc:Fallback>
        <oleObject progId="Equation.DSMT4" shapeId="1028" r:id="rId8"/>
      </mc:Fallback>
    </mc:AlternateContent>
    <mc:AlternateContent xmlns:mc="http://schemas.openxmlformats.org/markup-compatibility/2006">
      <mc:Choice Requires="x14">
        <oleObject progId="Equation.DSMT4" shapeId="1030" r:id="rId10">
          <objectPr defaultSize="0" autoPict="0" r:id="rId11">
            <anchor moveWithCells="1">
              <from>
                <xdr:col>1</xdr:col>
                <xdr:colOff>0</xdr:colOff>
                <xdr:row>20</xdr:row>
                <xdr:rowOff>66675</xdr:rowOff>
              </from>
              <to>
                <xdr:col>5</xdr:col>
                <xdr:colOff>695325</xdr:colOff>
                <xdr:row>22</xdr:row>
                <xdr:rowOff>228600</xdr:rowOff>
              </to>
            </anchor>
          </objectPr>
        </oleObject>
      </mc:Choice>
      <mc:Fallback>
        <oleObject progId="Equation.DSMT4" shapeId="1030"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Question 1 solution</vt:lpstr>
      <vt:lpstr>'Question 1 solution'!A</vt:lpstr>
      <vt:lpstr>'Question 1 solution'!ALU</vt:lpstr>
      <vt:lpstr>'Question 1 solution'!B</vt:lpstr>
      <vt:lpstr>cc</vt:lpstr>
      <vt:lpstr>entry_fee</vt:lpstr>
      <vt:lpstr>'Question 1 solution'!h</vt:lpstr>
      <vt:lpstr>'Question 1 solution'!i</vt:lpstr>
      <vt:lpstr>'Question 1 solution'!ILU</vt:lpstr>
      <vt:lpstr>Q2firt</vt:lpstr>
      <vt:lpstr>'Question 1 solution'!SNF</vt:lpstr>
      <vt:lpstr>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Groendyke</dc:creator>
  <cp:lastModifiedBy>Jeffrey Beckley</cp:lastModifiedBy>
  <dcterms:created xsi:type="dcterms:W3CDTF">2024-07-27T20:43:08Z</dcterms:created>
  <dcterms:modified xsi:type="dcterms:W3CDTF">2025-01-13T01:20:05Z</dcterms:modified>
</cp:coreProperties>
</file>