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166925"/>
  <mc:AlternateContent xmlns:mc="http://schemas.openxmlformats.org/markup-compatibility/2006">
    <mc:Choice Requires="x15">
      <x15ac:absPath xmlns:x15ac="http://schemas.microsoft.com/office/spreadsheetml/2010/11/ac" url="https://uofwaterloo-my.sharepoint.com/personal/q23zhou_uwaterloo_ca/Documents/UW/Service/SOA/AAM/Sample Questions ASTAM/"/>
    </mc:Choice>
  </mc:AlternateContent>
  <xr:revisionPtr revIDLastSave="5" documentId="13_ncr:1_{41D30540-F5A4-4943-9DA6-6264DB6D7436}" xr6:coauthVersionLast="47" xr6:coauthVersionMax="47" xr10:uidLastSave="{47313FA0-7B39-2E4E-B53F-AAA880714017}"/>
  <bookViews>
    <workbookView xWindow="0" yWindow="740" windowWidth="30240" windowHeight="18900" activeTab="1" xr2:uid="{768C92FF-21E1-694F-9A04-0B206F3F028C}"/>
  </bookViews>
  <sheets>
    <sheet name="Question 22" sheetId="4" r:id="rId1"/>
    <sheet name="Question 24" sheetId="6" r:id="rId2"/>
  </sheets>
  <definedNames>
    <definedName name="a">#REF!</definedName>
    <definedName name="alpha">#REF!</definedName>
    <definedName name="alpha_mle">'Question 24'!$N$6</definedName>
    <definedName name="alpha_mom">'Question 24'!$D$10</definedName>
    <definedName name="n">#REF!</definedName>
    <definedName name="solver_adj" localSheetId="1" hidden="1">'Question 24'!$P$12:$P$13</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0</definedName>
    <definedName name="solver_nwt" localSheetId="1" hidden="1">1</definedName>
    <definedName name="solver_opt" localSheetId="1" hidden="1">'Question 24'!$P$14</definedName>
    <definedName name="solver_pre" localSheetId="1" hidden="1">0.000001</definedName>
    <definedName name="solver_rbv" localSheetId="1" hidden="1">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1</definedName>
    <definedName name="solver_val" localSheetId="1" hidden="1">0</definedName>
    <definedName name="solver_ver" localSheetId="1" hidden="1">3</definedName>
    <definedName name="tau">#REF!</definedName>
    <definedName name="th">#REF!</definedName>
    <definedName name="Theta">#REF!</definedName>
    <definedName name="theta_mle">'Question 24'!$N$7</definedName>
    <definedName name="theta_mom">'Question 24'!$D$11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6" l="1"/>
  <c r="O12" i="6" s="1"/>
  <c r="J10" i="6"/>
  <c r="J11" i="6"/>
  <c r="C23" i="6"/>
  <c r="J32" i="6"/>
  <c r="E48" i="4"/>
  <c r="F47" i="4"/>
  <c r="E47" i="4"/>
  <c r="G46" i="4"/>
  <c r="F46" i="4"/>
  <c r="E46" i="4"/>
  <c r="H45" i="4"/>
  <c r="G45" i="4"/>
  <c r="F45" i="4"/>
  <c r="E45" i="4"/>
  <c r="I44" i="4"/>
  <c r="H44" i="4"/>
  <c r="G44" i="4"/>
  <c r="F44" i="4"/>
  <c r="E44" i="4"/>
  <c r="I43" i="4"/>
  <c r="H43" i="4"/>
  <c r="G43" i="4"/>
  <c r="F43" i="4"/>
  <c r="E43" i="4"/>
  <c r="I42" i="4"/>
  <c r="H42" i="4"/>
  <c r="G42" i="4"/>
  <c r="F42" i="4"/>
  <c r="E42" i="4"/>
  <c r="D49" i="4"/>
  <c r="D48" i="4"/>
  <c r="D47" i="4"/>
  <c r="D46" i="4"/>
  <c r="D45" i="4"/>
  <c r="D44" i="4"/>
  <c r="D43" i="4"/>
  <c r="D42" i="4"/>
  <c r="C49" i="4"/>
  <c r="C48" i="4"/>
  <c r="C47" i="4"/>
  <c r="C46" i="4"/>
  <c r="C45" i="4"/>
  <c r="C44" i="4"/>
  <c r="C43" i="4"/>
  <c r="C42" i="4"/>
  <c r="K24" i="4"/>
  <c r="L15" i="4" s="1"/>
  <c r="M15" i="4" s="1"/>
  <c r="J24" i="4"/>
  <c r="K16" i="4" s="1"/>
  <c r="I24" i="4"/>
  <c r="J17" i="4" s="1"/>
  <c r="H24" i="4"/>
  <c r="G24" i="4"/>
  <c r="H19" i="4" s="1"/>
  <c r="F24" i="4"/>
  <c r="G20" i="4" s="1"/>
  <c r="E24" i="4"/>
  <c r="F21" i="4" s="1"/>
  <c r="D24" i="4"/>
  <c r="E22" i="4" s="1"/>
  <c r="C24" i="4"/>
  <c r="D23" i="4" s="1"/>
  <c r="N102" i="6" l="1"/>
  <c r="N107" i="6"/>
  <c r="N97" i="6"/>
  <c r="N92" i="6"/>
  <c r="N87" i="6"/>
  <c r="N77" i="6"/>
  <c r="D11" i="6"/>
  <c r="D10" i="6" s="1"/>
  <c r="C15" i="6" s="1"/>
  <c r="N67" i="6"/>
  <c r="N57" i="6"/>
  <c r="N47" i="6"/>
  <c r="N38" i="6"/>
  <c r="N29" i="6"/>
  <c r="N20" i="6"/>
  <c r="O106" i="6"/>
  <c r="O96" i="6"/>
  <c r="O86" i="6"/>
  <c r="O71" i="6"/>
  <c r="O61" i="6"/>
  <c r="O51" i="6"/>
  <c r="O46" i="6"/>
  <c r="O37" i="6"/>
  <c r="O28" i="6"/>
  <c r="O19" i="6"/>
  <c r="N101" i="6"/>
  <c r="N91" i="6"/>
  <c r="N81" i="6"/>
  <c r="N71" i="6"/>
  <c r="N66" i="6"/>
  <c r="N56" i="6"/>
  <c r="N46" i="6"/>
  <c r="N37" i="6"/>
  <c r="N28" i="6"/>
  <c r="O23" i="6"/>
  <c r="N19" i="6"/>
  <c r="O100" i="6"/>
  <c r="O90" i="6"/>
  <c r="O80" i="6"/>
  <c r="O70" i="6"/>
  <c r="O60" i="6"/>
  <c r="O45" i="6"/>
  <c r="N95" i="6"/>
  <c r="N75" i="6"/>
  <c r="N65" i="6"/>
  <c r="N55" i="6"/>
  <c r="N50" i="6"/>
  <c r="N45" i="6"/>
  <c r="N36" i="6"/>
  <c r="N14" i="6"/>
  <c r="O93" i="6"/>
  <c r="N108" i="6"/>
  <c r="N103" i="6"/>
  <c r="N98" i="6"/>
  <c r="N93" i="6"/>
  <c r="N88" i="6"/>
  <c r="N83" i="6"/>
  <c r="N78" i="6"/>
  <c r="N73" i="6"/>
  <c r="N68" i="6"/>
  <c r="N63" i="6"/>
  <c r="N58" i="6"/>
  <c r="N53" i="6"/>
  <c r="N48" i="6"/>
  <c r="N43" i="6"/>
  <c r="N39" i="6"/>
  <c r="N34" i="6"/>
  <c r="N30" i="6"/>
  <c r="N25" i="6"/>
  <c r="N21" i="6"/>
  <c r="O16" i="6"/>
  <c r="N12" i="6"/>
  <c r="O107" i="6"/>
  <c r="O102" i="6"/>
  <c r="O97" i="6"/>
  <c r="O92" i="6"/>
  <c r="O87" i="6"/>
  <c r="O82" i="6"/>
  <c r="O77" i="6"/>
  <c r="O72" i="6"/>
  <c r="O67" i="6"/>
  <c r="O62" i="6"/>
  <c r="O57" i="6"/>
  <c r="O52" i="6"/>
  <c r="O47" i="6"/>
  <c r="O42" i="6"/>
  <c r="O38" i="6"/>
  <c r="O33" i="6"/>
  <c r="O29" i="6"/>
  <c r="O20" i="6"/>
  <c r="N16" i="6"/>
  <c r="O11" i="6"/>
  <c r="N11" i="6"/>
  <c r="O27" i="6"/>
  <c r="O14" i="6"/>
  <c r="N110" i="6"/>
  <c r="N105" i="6"/>
  <c r="N100" i="6"/>
  <c r="N90" i="6"/>
  <c r="N80" i="6"/>
  <c r="N70" i="6"/>
  <c r="N60" i="6"/>
  <c r="O31" i="6"/>
  <c r="N27" i="6"/>
  <c r="O18" i="6"/>
  <c r="O109" i="6"/>
  <c r="O104" i="6"/>
  <c r="O99" i="6"/>
  <c r="O94" i="6"/>
  <c r="O89" i="6"/>
  <c r="O84" i="6"/>
  <c r="O79" i="6"/>
  <c r="O74" i="6"/>
  <c r="O69" i="6"/>
  <c r="O64" i="6"/>
  <c r="O59" i="6"/>
  <c r="O54" i="6"/>
  <c r="O49" i="6"/>
  <c r="O44" i="6"/>
  <c r="O40" i="6"/>
  <c r="O35" i="6"/>
  <c r="N31" i="6"/>
  <c r="O26" i="6"/>
  <c r="O22" i="6"/>
  <c r="N18" i="6"/>
  <c r="O13" i="6"/>
  <c r="N109" i="6"/>
  <c r="N104" i="6"/>
  <c r="N99" i="6"/>
  <c r="N94" i="6"/>
  <c r="N89" i="6"/>
  <c r="N84" i="6"/>
  <c r="N79" i="6"/>
  <c r="N74" i="6"/>
  <c r="N69" i="6"/>
  <c r="N64" i="6"/>
  <c r="N59" i="6"/>
  <c r="N54" i="6"/>
  <c r="N49" i="6"/>
  <c r="N44" i="6"/>
  <c r="N40" i="6"/>
  <c r="N35" i="6"/>
  <c r="N26" i="6"/>
  <c r="N22" i="6"/>
  <c r="O17" i="6"/>
  <c r="N13" i="6"/>
  <c r="N82" i="6"/>
  <c r="N72" i="6"/>
  <c r="N62" i="6"/>
  <c r="N52" i="6"/>
  <c r="N42" i="6"/>
  <c r="N33" i="6"/>
  <c r="O24" i="6"/>
  <c r="O101" i="6"/>
  <c r="O91" i="6"/>
  <c r="O81" i="6"/>
  <c r="O76" i="6"/>
  <c r="O66" i="6"/>
  <c r="O56" i="6"/>
  <c r="O32" i="6"/>
  <c r="N24" i="6"/>
  <c r="O15" i="6"/>
  <c r="N106" i="6"/>
  <c r="N96" i="6"/>
  <c r="N86" i="6"/>
  <c r="N76" i="6"/>
  <c r="N61" i="6"/>
  <c r="N51" i="6"/>
  <c r="O41" i="6"/>
  <c r="N32" i="6"/>
  <c r="N15" i="6"/>
  <c r="O110" i="6"/>
  <c r="O105" i="6"/>
  <c r="O95" i="6"/>
  <c r="O85" i="6"/>
  <c r="O75" i="6"/>
  <c r="O65" i="6"/>
  <c r="O55" i="6"/>
  <c r="O50" i="6"/>
  <c r="N41" i="6"/>
  <c r="O36" i="6"/>
  <c r="N23" i="6"/>
  <c r="N85" i="6"/>
  <c r="O108" i="6"/>
  <c r="O103" i="6"/>
  <c r="O98" i="6"/>
  <c r="O88" i="6"/>
  <c r="O83" i="6"/>
  <c r="O78" i="6"/>
  <c r="O73" i="6"/>
  <c r="O68" i="6"/>
  <c r="O63" i="6"/>
  <c r="O58" i="6"/>
  <c r="O53" i="6"/>
  <c r="O48" i="6"/>
  <c r="O43" i="6"/>
  <c r="O39" i="6"/>
  <c r="O34" i="6"/>
  <c r="O30" i="6"/>
  <c r="O25" i="6"/>
  <c r="O21" i="6"/>
  <c r="N17" i="6"/>
  <c r="G21" i="4"/>
  <c r="H21" i="4" s="1"/>
  <c r="I21" i="4" s="1"/>
  <c r="J21" i="4" s="1"/>
  <c r="K21" i="4" s="1"/>
  <c r="L21" i="4" s="1"/>
  <c r="M21" i="4" s="1"/>
  <c r="F57" i="4"/>
  <c r="F64" i="4" s="1"/>
  <c r="F66" i="4" s="1"/>
  <c r="B30" i="4"/>
  <c r="K17" i="4"/>
  <c r="L17" i="4" s="1"/>
  <c r="M17" i="4" s="1"/>
  <c r="L16" i="4"/>
  <c r="M16" i="4" s="1"/>
  <c r="H57" i="4"/>
  <c r="H64" i="4" s="1"/>
  <c r="H66" i="4" s="1"/>
  <c r="F22" i="4"/>
  <c r="G22" i="4" s="1"/>
  <c r="H22" i="4" s="1"/>
  <c r="I22" i="4" s="1"/>
  <c r="J22" i="4" s="1"/>
  <c r="K22" i="4" s="1"/>
  <c r="L22" i="4" s="1"/>
  <c r="M22" i="4" s="1"/>
  <c r="G57" i="4"/>
  <c r="G64" i="4" s="1"/>
  <c r="G66" i="4" s="1"/>
  <c r="H20" i="4"/>
  <c r="I20" i="4" s="1"/>
  <c r="J20" i="4" s="1"/>
  <c r="K20" i="4" s="1"/>
  <c r="L20" i="4" s="1"/>
  <c r="M20" i="4" s="1"/>
  <c r="C57" i="4"/>
  <c r="C64" i="4" s="1"/>
  <c r="C66" i="4" s="1"/>
  <c r="D57" i="4"/>
  <c r="D64" i="4" s="1"/>
  <c r="D66" i="4" s="1"/>
  <c r="E57" i="4"/>
  <c r="E64" i="4" s="1"/>
  <c r="E66" i="4" s="1"/>
  <c r="E23" i="4"/>
  <c r="F23" i="4" s="1"/>
  <c r="G23" i="4" s="1"/>
  <c r="H23" i="4" s="1"/>
  <c r="I23" i="4" s="1"/>
  <c r="J23" i="4" s="1"/>
  <c r="K23" i="4" s="1"/>
  <c r="L23" i="4" s="1"/>
  <c r="M23" i="4" s="1"/>
  <c r="I19" i="4"/>
  <c r="J19" i="4" s="1"/>
  <c r="K19" i="4" s="1"/>
  <c r="L19" i="4" s="1"/>
  <c r="M19" i="4" s="1"/>
  <c r="I18" i="4"/>
  <c r="N5" i="6" l="1"/>
  <c r="M5" i="6"/>
  <c r="C25" i="6" s="1"/>
  <c r="C19" i="6"/>
  <c r="J18" i="4"/>
  <c r="K18" i="4" s="1"/>
  <c r="L18" i="4" s="1"/>
  <c r="M18" i="4" s="1"/>
  <c r="E26" i="4" s="1"/>
  <c r="J31" i="6" l="1"/>
  <c r="J42" i="6"/>
  <c r="J43" i="6" s="1"/>
</calcChain>
</file>

<file path=xl/sharedStrings.xml><?xml version="1.0" encoding="utf-8"?>
<sst xmlns="http://schemas.openxmlformats.org/spreadsheetml/2006/main" count="112" uniqueCount="78">
  <si>
    <t>i</t>
  </si>
  <si>
    <t>AY</t>
  </si>
  <si>
    <t>DY, j</t>
  </si>
  <si>
    <t>j</t>
  </si>
  <si>
    <t>0-1</t>
  </si>
  <si>
    <t>1-2</t>
  </si>
  <si>
    <t>2-3</t>
  </si>
  <si>
    <t>3-4</t>
  </si>
  <si>
    <t>4-5</t>
  </si>
  <si>
    <t>5-6</t>
  </si>
  <si>
    <t>Correlation</t>
  </si>
  <si>
    <t>Test Statistic</t>
  </si>
  <si>
    <t>p-value</t>
  </si>
  <si>
    <t>X</t>
  </si>
  <si>
    <t>Cumulative Claims Paid</t>
  </si>
  <si>
    <t>df</t>
  </si>
  <si>
    <t>NOTE TO CANDIDATES:</t>
  </si>
  <si>
    <t>You are given the following cumulative claims paid to date for 10 accident years in a particular line of business (LOB).</t>
  </si>
  <si>
    <t>This question has parts (a), (b), (c), (d), (e), and (f).</t>
  </si>
  <si>
    <t>Assume that claims are fully developed by the end of development year (DY) 9.</t>
  </si>
  <si>
    <t>(i) Estimate the parameter       for this data.</t>
  </si>
  <si>
    <t>(ii) Interpret the parameter      .</t>
  </si>
  <si>
    <t>Total Outstanding Claims</t>
  </si>
  <si>
    <t>This parameter is the estimated proportion of the ultimate claims that are paid by year 5; in this case, just over 97%</t>
  </si>
  <si>
    <t>The t-test for the Pearson correlation is suitable when the underlying random variables have the same variance. That is not part of the chain ladder assumptions, and indeed, is unlikely to be true.</t>
  </si>
  <si>
    <t xml:space="preserve">(a) </t>
  </si>
  <si>
    <t>ANSWER:</t>
  </si>
  <si>
    <t xml:space="preserve">(b) </t>
  </si>
  <si>
    <t>(c)</t>
  </si>
  <si>
    <t>(e)</t>
  </si>
  <si>
    <t>(f)</t>
  </si>
  <si>
    <t>(d)</t>
  </si>
  <si>
    <r>
      <t>f</t>
    </r>
    <r>
      <rPr>
        <b/>
        <i/>
        <vertAlign val="subscript"/>
        <sz val="14"/>
        <color rgb="FF000000"/>
        <rFont val="Times New Roman"/>
        <family val="1"/>
      </rPr>
      <t>i,j</t>
    </r>
  </si>
  <si>
    <t>Estimate the total aggregate outstanding claims from all open accident years, using the chain ladder method.  Assume no discounting or inflation.</t>
  </si>
  <si>
    <r>
      <t xml:space="preserve">Calculate the development factors </t>
    </r>
    <r>
      <rPr>
        <i/>
        <sz val="14"/>
        <color rgb="FF000000"/>
        <rFont val="Times New Roman"/>
        <family val="1"/>
      </rPr>
      <t>f</t>
    </r>
    <r>
      <rPr>
        <i/>
        <vertAlign val="subscript"/>
        <sz val="14"/>
        <color rgb="FF000000"/>
        <rFont val="Times New Roman"/>
        <family val="1"/>
      </rPr>
      <t>i,j</t>
    </r>
    <r>
      <rPr>
        <sz val="14"/>
        <color rgb="FF000000"/>
        <rFont val="Times New Roman"/>
        <family val="1"/>
      </rPr>
      <t xml:space="preserve"> associated with this data, for </t>
    </r>
    <r>
      <rPr>
        <i/>
        <sz val="14"/>
        <color rgb="FF000000"/>
        <rFont val="Times New Roman"/>
        <family val="1"/>
      </rPr>
      <t>i + j</t>
    </r>
    <r>
      <rPr>
        <sz val="14"/>
        <color rgb="FF000000"/>
        <rFont val="Times New Roman"/>
        <family val="1"/>
      </rPr>
      <t xml:space="preserve"> &lt;= 8 and </t>
    </r>
    <r>
      <rPr>
        <i/>
        <sz val="14"/>
        <color rgb="FF000000"/>
        <rFont val="Times New Roman"/>
        <family val="1"/>
      </rPr>
      <t>i</t>
    </r>
    <r>
      <rPr>
        <sz val="14"/>
        <color rgb="FF000000"/>
        <rFont val="Times New Roman"/>
        <family val="1"/>
      </rPr>
      <t xml:space="preserve"> &lt;= 7 and </t>
    </r>
    <r>
      <rPr>
        <i/>
        <sz val="14"/>
        <color rgb="FF000000"/>
        <rFont val="Times New Roman"/>
        <family val="1"/>
      </rPr>
      <t>j</t>
    </r>
    <r>
      <rPr>
        <sz val="14"/>
        <color rgb="FF000000"/>
        <rFont val="Times New Roman"/>
        <family val="1"/>
      </rPr>
      <t xml:space="preserve"> &lt;= 6.</t>
    </r>
  </si>
  <si>
    <t>Calculate the Pearson correlations between vectors of development factors for successive development years, separately, up to DY 5 and DY 6.</t>
  </si>
  <si>
    <t>Calculate the appropriate test statistic and corresponding p-value for each of the correlations in part (d).</t>
  </si>
  <si>
    <t>State one reason why the t-test for Pearson correlation of development factors may not be suitable.</t>
  </si>
  <si>
    <t>Question 22</t>
  </si>
  <si>
    <t>q</t>
  </si>
  <si>
    <t>Answer</t>
  </si>
  <si>
    <t>(ii)</t>
  </si>
  <si>
    <t>(i)</t>
  </si>
  <si>
    <t>Justify your response.</t>
  </si>
  <si>
    <t xml:space="preserve">Which distribution would you recommend using the Schwarz Bayes criterion (SBC). </t>
  </si>
  <si>
    <t xml:space="preserve">She found the maximum likelihood was </t>
  </si>
  <si>
    <t xml:space="preserve">Your colleague has used maximum likelihood to fit a 3-parameter distribution to the same data. </t>
  </si>
  <si>
    <t>Calculate the maximum log-likelihood of the sample.</t>
  </si>
  <si>
    <r>
      <t xml:space="preserve">Use GoalSeek to determine the MLE of </t>
    </r>
    <r>
      <rPr>
        <i/>
        <sz val="12"/>
        <color theme="1"/>
        <rFont val="Symbol"/>
        <family val="1"/>
        <charset val="2"/>
      </rPr>
      <t>q</t>
    </r>
    <r>
      <rPr>
        <sz val="12"/>
        <color theme="1"/>
        <rFont val="Calibri"/>
        <family val="2"/>
        <scheme val="minor"/>
      </rPr>
      <t>.</t>
    </r>
  </si>
  <si>
    <r>
      <t xml:space="preserve">You are given that the MLE of </t>
    </r>
    <r>
      <rPr>
        <i/>
        <sz val="12"/>
        <color theme="1"/>
        <rFont val="Symbol"/>
        <family val="1"/>
        <charset val="2"/>
      </rPr>
      <t>a</t>
    </r>
    <r>
      <rPr>
        <sz val="12"/>
        <color theme="1"/>
        <rFont val="Calibri Light"/>
        <family val="2"/>
        <scheme val="major"/>
      </rPr>
      <t xml:space="preserve"> is </t>
    </r>
  </si>
  <si>
    <r>
      <t>Calculate the contribution of y</t>
    </r>
    <r>
      <rPr>
        <vertAlign val="subscript"/>
        <sz val="12"/>
        <color theme="1"/>
        <rFont val="Calibri"/>
        <family val="2"/>
        <scheme val="minor"/>
      </rPr>
      <t>1</t>
    </r>
    <r>
      <rPr>
        <sz val="12"/>
        <color theme="1"/>
        <rFont val="Calibri"/>
        <family val="2"/>
        <scheme val="minor"/>
      </rPr>
      <t xml:space="preserve"> to the log-likelihood of the sample.</t>
    </r>
  </si>
  <si>
    <t>(b)</t>
  </si>
  <si>
    <t>a</t>
  </si>
  <si>
    <r>
      <t>100 d/dtheta lnf(y</t>
    </r>
    <r>
      <rPr>
        <vertAlign val="subscript"/>
        <sz val="12"/>
        <color theme="1"/>
        <rFont val="Calibri"/>
        <family val="2"/>
        <scheme val="minor"/>
      </rPr>
      <t>i</t>
    </r>
    <r>
      <rPr>
        <sz val="12"/>
        <color theme="1"/>
        <rFont val="Calibri"/>
        <family val="2"/>
        <scheme val="minor"/>
      </rPr>
      <t>)</t>
    </r>
  </si>
  <si>
    <r>
      <t>ln(f(y</t>
    </r>
    <r>
      <rPr>
        <vertAlign val="subscript"/>
        <sz val="12"/>
        <color theme="1"/>
        <rFont val="Calibri"/>
        <family val="2"/>
        <scheme val="minor"/>
      </rPr>
      <t>i</t>
    </r>
    <r>
      <rPr>
        <sz val="12"/>
        <color theme="1"/>
        <rFont val="Calibri"/>
        <family val="2"/>
        <scheme val="minor"/>
      </rPr>
      <t>))</t>
    </r>
  </si>
  <si>
    <r>
      <t>y</t>
    </r>
    <r>
      <rPr>
        <i/>
        <vertAlign val="subscript"/>
        <sz val="12"/>
        <color theme="1"/>
        <rFont val="Calibri"/>
        <family val="2"/>
        <scheme val="minor"/>
      </rPr>
      <t>i</t>
    </r>
  </si>
  <si>
    <t>variance</t>
  </si>
  <si>
    <t>mean</t>
  </si>
  <si>
    <t>theta_mle</t>
  </si>
  <si>
    <t>alpha_mle</t>
  </si>
  <si>
    <r>
      <t xml:space="preserve">You first fit a gamma distribution with parameters </t>
    </r>
    <r>
      <rPr>
        <i/>
        <sz val="12"/>
        <color theme="1"/>
        <rFont val="Symbol"/>
        <family val="1"/>
        <charset val="2"/>
      </rPr>
      <t>a</t>
    </r>
    <r>
      <rPr>
        <sz val="12"/>
        <color theme="1"/>
        <rFont val="Calibri"/>
        <family val="2"/>
        <scheme val="minor"/>
      </rPr>
      <t xml:space="preserve"> and </t>
    </r>
    <r>
      <rPr>
        <i/>
        <sz val="12"/>
        <color theme="1"/>
        <rFont val="Symbol"/>
        <family val="1"/>
        <charset val="2"/>
      </rPr>
      <t>q</t>
    </r>
    <r>
      <rPr>
        <sz val="12"/>
        <color theme="1"/>
        <rFont val="Calibri"/>
        <family val="2"/>
        <scheme val="minor"/>
      </rPr>
      <t>.</t>
    </r>
  </si>
  <si>
    <t>There are 100 observations.</t>
  </si>
  <si>
    <t>dLL/dq</t>
  </si>
  <si>
    <t>LL</t>
  </si>
  <si>
    <t>You are fitting distributions to the claim severity data shown in column M of this worksheet.</t>
  </si>
  <si>
    <t>Question 24</t>
  </si>
  <si>
    <t>This question has parts (a), (b), (c), and (d).</t>
  </si>
  <si>
    <t>The SBC uses the metric ll-r/2 ln n which is -752.32 for the gamma model, and -752.44 for the 3-parameter distribution. The Gamma provides a slightly better fit according to this criterion.</t>
  </si>
  <si>
    <t>Ratio test (LRT) is appropriate in this case.</t>
  </si>
  <si>
    <t>Assuming that the LRT is appropriate, which distribution would you recommend using the Likelihood Ratio</t>
  </si>
  <si>
    <r>
      <t>Calculate 100 times  the contribution of y</t>
    </r>
    <r>
      <rPr>
        <vertAlign val="subscript"/>
        <sz val="12"/>
        <color theme="1"/>
        <rFont val="Calibri"/>
        <family val="2"/>
        <scheme val="minor"/>
      </rPr>
      <t>1</t>
    </r>
    <r>
      <rPr>
        <sz val="12"/>
        <color theme="1"/>
        <rFont val="Calibri"/>
        <family val="2"/>
        <scheme val="minor"/>
      </rPr>
      <t xml:space="preserve"> to the derivative with respect to theta of the log-likelihood</t>
    </r>
  </si>
  <si>
    <t>of the sample.</t>
  </si>
  <si>
    <r>
      <t xml:space="preserve">Estimate </t>
    </r>
    <r>
      <rPr>
        <i/>
        <sz val="12"/>
        <color theme="1"/>
        <rFont val="Symbol"/>
        <family val="1"/>
        <charset val="2"/>
      </rPr>
      <t>a</t>
    </r>
    <r>
      <rPr>
        <sz val="12"/>
        <color theme="1"/>
        <rFont val="Calibri"/>
        <family val="2"/>
        <scheme val="minor"/>
      </rPr>
      <t xml:space="preserve"> and </t>
    </r>
    <r>
      <rPr>
        <i/>
        <sz val="12"/>
        <color theme="1"/>
        <rFont val="Symbol"/>
        <family val="1"/>
        <charset val="2"/>
      </rPr>
      <t>q</t>
    </r>
    <r>
      <rPr>
        <sz val="12"/>
        <color theme="1"/>
        <rFont val="Calibri"/>
        <family val="2"/>
        <scheme val="minor"/>
      </rPr>
      <t xml:space="preserve"> using the method of moments. You should find that the estimate of a is 10 to the nearest 1. </t>
    </r>
  </si>
  <si>
    <r>
      <t>Using the estimates of</t>
    </r>
    <r>
      <rPr>
        <sz val="12"/>
        <color theme="1"/>
        <rFont val="Symbol"/>
        <family val="1"/>
        <charset val="2"/>
      </rPr>
      <t xml:space="preserve"> </t>
    </r>
    <r>
      <rPr>
        <i/>
        <sz val="12"/>
        <color theme="1"/>
        <rFont val="Symbol"/>
        <family val="1"/>
        <charset val="2"/>
      </rPr>
      <t>a</t>
    </r>
    <r>
      <rPr>
        <sz val="12"/>
        <color theme="1"/>
        <rFont val="Calibri"/>
        <family val="2"/>
        <scheme val="minor"/>
      </rPr>
      <t xml:space="preserve"> and </t>
    </r>
    <r>
      <rPr>
        <i/>
        <sz val="12"/>
        <color theme="1"/>
        <rFont val="Symbol"/>
        <family val="1"/>
        <charset val="2"/>
      </rPr>
      <t xml:space="preserve">q </t>
    </r>
    <r>
      <rPr>
        <sz val="12"/>
        <color theme="1"/>
        <rFont val="Calibri Light"/>
        <family val="2"/>
        <scheme val="major"/>
      </rPr>
      <t>from part (a):</t>
    </r>
  </si>
  <si>
    <t>test at 5% significance.</t>
  </si>
  <si>
    <t>Describe briefly the information you would need from your colleague to determine whether the Likelihood</t>
  </si>
  <si>
    <t xml:space="preserve">The LRT is appropriate if the 2-parameter distribution is a special case of the 3 parameter distribution.  </t>
  </si>
  <si>
    <t xml:space="preserve">The test statistic for the LRT is 2*(ll_2-ll_1)=4.3672. The df =1 (difference in number of parameters). The p-value is 3.66%, which means that at 5% significance, we reject the null hypothesis that the 2-parameter distribution offers a better fit, that is, we would select the 3-parameter (but note that the evidence is weak).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</si>
</sst>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
    <numFmt numFmtId="166" formatCode="0.000"/>
  </numFmts>
  <fonts count="22" x14ac:knownFonts="1">
    <font>
      <sz val="12"/>
      <color theme="1"/>
      <name val="Calibri"/>
      <family val="2"/>
      <scheme val="minor"/>
    </font>
    <font>
      <sz val="14"/>
      <color rgb="FF000000"/>
      <name val="Times New Roman"/>
      <family val="1"/>
    </font>
    <font>
      <i/>
      <sz val="14"/>
      <color rgb="FF000000"/>
      <name val="Times New Roman"/>
      <family val="1"/>
    </font>
    <font>
      <b/>
      <sz val="16"/>
      <color theme="1"/>
      <name val="Times New Roman"/>
      <family val="1"/>
    </font>
    <font>
      <sz val="12"/>
      <color theme="1"/>
      <name val="Times New Roman"/>
      <family val="1"/>
    </font>
    <font>
      <sz val="14"/>
      <color theme="1"/>
      <name val="Times New Roman"/>
      <family val="1"/>
    </font>
    <font>
      <b/>
      <sz val="14"/>
      <color theme="1"/>
      <name val="Times New Roman"/>
      <family val="1"/>
    </font>
    <font>
      <b/>
      <i/>
      <sz val="14"/>
      <color theme="1"/>
      <name val="Times New Roman"/>
      <family val="1"/>
    </font>
    <font>
      <b/>
      <sz val="14"/>
      <color rgb="FF000000"/>
      <name val="Times New Roman"/>
      <family val="1"/>
    </font>
    <font>
      <i/>
      <vertAlign val="subscript"/>
      <sz val="14"/>
      <color rgb="FF000000"/>
      <name val="Times New Roman"/>
      <family val="1"/>
    </font>
    <font>
      <b/>
      <i/>
      <sz val="14"/>
      <color rgb="FF000000"/>
      <name val="Times New Roman"/>
      <family val="1"/>
    </font>
    <font>
      <b/>
      <i/>
      <vertAlign val="subscript"/>
      <sz val="14"/>
      <color rgb="FF000000"/>
      <name val="Times New Roman"/>
      <family val="1"/>
    </font>
    <font>
      <i/>
      <sz val="12"/>
      <color theme="1"/>
      <name val="Calibri"/>
      <family val="2"/>
      <scheme val="minor"/>
    </font>
    <font>
      <i/>
      <sz val="12"/>
      <color theme="1"/>
      <name val="Symbol"/>
      <family val="1"/>
      <charset val="2"/>
    </font>
    <font>
      <b/>
      <sz val="16"/>
      <color theme="1"/>
      <name val="Calibri"/>
      <family val="2"/>
      <scheme val="minor"/>
    </font>
    <font>
      <i/>
      <sz val="11"/>
      <color theme="1"/>
      <name val="Calibri"/>
      <family val="2"/>
      <scheme val="minor"/>
    </font>
    <font>
      <b/>
      <sz val="11"/>
      <color theme="1"/>
      <name val="Calibri"/>
      <family val="2"/>
      <scheme val="minor"/>
    </font>
    <font>
      <sz val="12"/>
      <color theme="1"/>
      <name val="Symbol"/>
      <family val="1"/>
      <charset val="2"/>
    </font>
    <font>
      <sz val="11"/>
      <color theme="1"/>
      <name val="Calibri"/>
      <family val="2"/>
      <scheme val="minor"/>
    </font>
    <font>
      <sz val="12"/>
      <color theme="1"/>
      <name val="Calibri Light"/>
      <family val="2"/>
      <scheme val="major"/>
    </font>
    <font>
      <vertAlign val="subscript"/>
      <sz val="12"/>
      <color theme="1"/>
      <name val="Calibri"/>
      <family val="2"/>
      <scheme val="minor"/>
    </font>
    <font>
      <i/>
      <vertAlign val="subscript"/>
      <sz val="12"/>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32">
    <xf numFmtId="0" fontId="0" fillId="0" borderId="0" xfId="0"/>
    <xf numFmtId="0" fontId="1" fillId="0" borderId="0" xfId="0" applyFont="1" applyAlignment="1">
      <alignment wrapText="1"/>
    </xf>
    <xf numFmtId="0" fontId="3" fillId="2" borderId="0" xfId="0" applyFont="1" applyFill="1"/>
    <xf numFmtId="0" fontId="4" fillId="2" borderId="0" xfId="0" applyFont="1" applyFill="1"/>
    <xf numFmtId="0" fontId="4" fillId="0" borderId="0" xfId="0" applyFont="1"/>
    <xf numFmtId="0" fontId="5" fillId="2" borderId="0" xfId="0" applyFont="1" applyFill="1"/>
    <xf numFmtId="0" fontId="5" fillId="0" borderId="0" xfId="0" applyFont="1"/>
    <xf numFmtId="0" fontId="6" fillId="2" borderId="0" xfId="0" applyFont="1" applyFill="1"/>
    <xf numFmtId="0" fontId="1" fillId="2" borderId="0" xfId="0" applyFont="1" applyFill="1"/>
    <xf numFmtId="0" fontId="5" fillId="2" borderId="0" xfId="0" applyFont="1" applyFill="1" applyAlignment="1">
      <alignment horizontal="right"/>
    </xf>
    <xf numFmtId="0" fontId="5" fillId="2" borderId="3" xfId="0" applyFont="1" applyFill="1" applyBorder="1"/>
    <xf numFmtId="0" fontId="6" fillId="2" borderId="13" xfId="0" applyFont="1" applyFill="1" applyBorder="1" applyAlignment="1">
      <alignment horizontal="center"/>
    </xf>
    <xf numFmtId="0" fontId="6" fillId="2" borderId="0" xfId="0" applyFont="1" applyFill="1" applyAlignment="1">
      <alignment horizontal="center"/>
    </xf>
    <xf numFmtId="0" fontId="5" fillId="2" borderId="0" xfId="0" applyFont="1" applyFill="1" applyAlignment="1">
      <alignment horizontal="center"/>
    </xf>
    <xf numFmtId="0" fontId="5" fillId="2" borderId="20" xfId="0" applyFont="1" applyFill="1" applyBorder="1" applyAlignment="1">
      <alignment horizontal="center"/>
    </xf>
    <xf numFmtId="0" fontId="5" fillId="2" borderId="4" xfId="0" applyFont="1" applyFill="1" applyBorder="1"/>
    <xf numFmtId="0" fontId="6" fillId="2" borderId="11" xfId="0" applyFont="1" applyFill="1" applyBorder="1" applyAlignment="1">
      <alignment horizontal="center"/>
    </xf>
    <xf numFmtId="0" fontId="5" fillId="2" borderId="2"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15" xfId="0" applyFont="1" applyFill="1" applyBorder="1" applyAlignment="1">
      <alignment horizontal="center"/>
    </xf>
    <xf numFmtId="0" fontId="5" fillId="0" borderId="25" xfId="0" applyFont="1" applyBorder="1"/>
    <xf numFmtId="2" fontId="5" fillId="0" borderId="15" xfId="0" applyNumberFormat="1" applyFont="1" applyBorder="1" applyAlignment="1">
      <alignment horizontal="center"/>
    </xf>
    <xf numFmtId="2" fontId="5" fillId="0" borderId="26" xfId="0" applyNumberFormat="1" applyFont="1" applyBorder="1"/>
    <xf numFmtId="2" fontId="5" fillId="0" borderId="14" xfId="0" applyNumberFormat="1" applyFont="1" applyBorder="1" applyAlignment="1">
      <alignment horizontal="center"/>
    </xf>
    <xf numFmtId="0" fontId="5" fillId="2" borderId="16" xfId="0" applyFont="1" applyFill="1" applyBorder="1" applyAlignment="1">
      <alignment horizontal="center"/>
    </xf>
    <xf numFmtId="0" fontId="5" fillId="2" borderId="17" xfId="0" applyFont="1" applyFill="1" applyBorder="1" applyAlignment="1">
      <alignment horizontal="center"/>
    </xf>
    <xf numFmtId="2" fontId="5" fillId="0" borderId="17" xfId="0" applyNumberFormat="1" applyFont="1" applyBorder="1" applyAlignment="1">
      <alignment horizontal="center"/>
    </xf>
    <xf numFmtId="2" fontId="5" fillId="0" borderId="18" xfId="0" applyNumberFormat="1" applyFont="1" applyBorder="1" applyAlignment="1">
      <alignment horizontal="center"/>
    </xf>
    <xf numFmtId="2" fontId="5" fillId="0" borderId="27" xfId="0" applyNumberFormat="1" applyFont="1" applyBorder="1"/>
    <xf numFmtId="0" fontId="6" fillId="2" borderId="24" xfId="0" applyFont="1" applyFill="1" applyBorder="1" applyAlignment="1">
      <alignment horizontal="center" vertical="center"/>
    </xf>
    <xf numFmtId="164" fontId="5" fillId="0" borderId="23" xfId="0" applyNumberFormat="1" applyFont="1" applyBorder="1" applyAlignment="1">
      <alignment horizontal="center" vertical="center"/>
    </xf>
    <xf numFmtId="0" fontId="6" fillId="2" borderId="22" xfId="0" applyFont="1" applyFill="1" applyBorder="1" applyAlignment="1">
      <alignment horizontal="center" vertical="center"/>
    </xf>
    <xf numFmtId="0" fontId="6" fillId="0" borderId="0" xfId="0" applyFont="1"/>
    <xf numFmtId="0" fontId="1" fillId="0" borderId="0" xfId="0" applyFont="1"/>
    <xf numFmtId="0" fontId="10" fillId="2" borderId="3" xfId="0" applyFont="1" applyFill="1" applyBorder="1" applyAlignment="1">
      <alignment horizontal="center"/>
    </xf>
    <xf numFmtId="0" fontId="5" fillId="2" borderId="9" xfId="0" applyFont="1" applyFill="1" applyBorder="1"/>
    <xf numFmtId="0" fontId="7" fillId="2" borderId="9" xfId="0" applyFont="1" applyFill="1" applyBorder="1" applyAlignment="1">
      <alignment horizontal="center"/>
    </xf>
    <xf numFmtId="0" fontId="5" fillId="2" borderId="10" xfId="0" applyFont="1" applyFill="1" applyBorder="1"/>
    <xf numFmtId="0" fontId="7" fillId="2" borderId="5" xfId="0" applyFont="1" applyFill="1" applyBorder="1" applyAlignment="1">
      <alignment horizontal="center"/>
    </xf>
    <xf numFmtId="0" fontId="5" fillId="2" borderId="21" xfId="0" applyFont="1" applyFill="1" applyBorder="1" applyAlignment="1">
      <alignment horizontal="center"/>
    </xf>
    <xf numFmtId="0" fontId="5" fillId="2" borderId="22" xfId="0" applyFont="1" applyFill="1" applyBorder="1" applyAlignment="1">
      <alignment horizontal="center"/>
    </xf>
    <xf numFmtId="0" fontId="5" fillId="2" borderId="19" xfId="0" applyFont="1" applyFill="1" applyBorder="1" applyAlignment="1">
      <alignment horizontal="center"/>
    </xf>
    <xf numFmtId="164" fontId="5" fillId="0" borderId="4" xfId="0" applyNumberFormat="1" applyFont="1" applyBorder="1" applyAlignment="1">
      <alignment horizontal="center"/>
    </xf>
    <xf numFmtId="164" fontId="5" fillId="0" borderId="5" xfId="0" applyNumberFormat="1" applyFont="1" applyBorder="1" applyAlignment="1">
      <alignment horizontal="center"/>
    </xf>
    <xf numFmtId="164" fontId="5" fillId="2" borderId="20" xfId="0" applyNumberFormat="1" applyFont="1" applyFill="1" applyBorder="1" applyAlignment="1">
      <alignment horizontal="center"/>
    </xf>
    <xf numFmtId="164" fontId="5" fillId="2" borderId="0" xfId="0" applyNumberFormat="1" applyFont="1" applyFill="1" applyAlignment="1">
      <alignment horizontal="center"/>
    </xf>
    <xf numFmtId="0" fontId="5" fillId="2" borderId="24" xfId="0" applyFont="1" applyFill="1" applyBorder="1" applyAlignment="1">
      <alignment horizontal="center"/>
    </xf>
    <xf numFmtId="164" fontId="5" fillId="2" borderId="21" xfId="0" applyNumberFormat="1" applyFont="1" applyFill="1" applyBorder="1" applyAlignment="1">
      <alignment horizontal="center"/>
    </xf>
    <xf numFmtId="164" fontId="5" fillId="2" borderId="22" xfId="0" applyNumberFormat="1" applyFont="1" applyFill="1" applyBorder="1" applyAlignment="1">
      <alignment horizontal="center"/>
    </xf>
    <xf numFmtId="0" fontId="6" fillId="2" borderId="1" xfId="0" applyFont="1" applyFill="1" applyBorder="1" applyAlignment="1">
      <alignment horizontal="center"/>
    </xf>
    <xf numFmtId="0" fontId="5" fillId="2" borderId="9" xfId="0" quotePrefix="1" applyFont="1" applyFill="1" applyBorder="1" applyAlignment="1">
      <alignment horizontal="center"/>
    </xf>
    <xf numFmtId="16" fontId="5" fillId="2" borderId="9" xfId="0" quotePrefix="1" applyNumberFormat="1" applyFont="1" applyFill="1" applyBorder="1" applyAlignment="1">
      <alignment horizontal="center"/>
    </xf>
    <xf numFmtId="0" fontId="5" fillId="2" borderId="10" xfId="0" quotePrefix="1" applyFont="1" applyFill="1" applyBorder="1" applyAlignment="1">
      <alignment horizontal="center"/>
    </xf>
    <xf numFmtId="0" fontId="6" fillId="2" borderId="24" xfId="0" applyFont="1" applyFill="1" applyBorder="1" applyAlignment="1">
      <alignment horizontal="center"/>
    </xf>
    <xf numFmtId="164" fontId="5" fillId="0" borderId="1" xfId="0" applyNumberFormat="1" applyFont="1" applyBorder="1" applyAlignment="1">
      <alignment horizontal="center"/>
    </xf>
    <xf numFmtId="164" fontId="5" fillId="3" borderId="1" xfId="0" applyNumberFormat="1" applyFont="1" applyFill="1" applyBorder="1" applyAlignment="1">
      <alignment horizontal="center"/>
    </xf>
    <xf numFmtId="0" fontId="5" fillId="3" borderId="1" xfId="0" applyFont="1" applyFill="1" applyBorder="1" applyAlignment="1">
      <alignment horizontal="center"/>
    </xf>
    <xf numFmtId="0" fontId="0" fillId="0" borderId="0" xfId="0" applyAlignment="1">
      <alignment horizontal="center"/>
    </xf>
    <xf numFmtId="0" fontId="12" fillId="0" borderId="0" xfId="0" applyFont="1" applyAlignment="1">
      <alignment horizontal="center"/>
    </xf>
    <xf numFmtId="3" fontId="0" fillId="0" borderId="0" xfId="0" applyNumberFormat="1" applyAlignment="1">
      <alignment horizontal="center"/>
    </xf>
    <xf numFmtId="0" fontId="13" fillId="0" borderId="0" xfId="0" applyFont="1" applyAlignment="1">
      <alignment horizontal="center"/>
    </xf>
    <xf numFmtId="0" fontId="0" fillId="0" borderId="0" xfId="0" applyAlignment="1">
      <alignment horizontal="left" vertical="top" wrapText="1"/>
    </xf>
    <xf numFmtId="2" fontId="0" fillId="0" borderId="0" xfId="0" applyNumberFormat="1" applyAlignment="1">
      <alignment horizontal="left" vertical="top" wrapText="1"/>
    </xf>
    <xf numFmtId="0" fontId="14" fillId="0" borderId="0" xfId="0" applyFont="1" applyAlignment="1">
      <alignment horizontal="left" vertical="top" wrapText="1"/>
    </xf>
    <xf numFmtId="0" fontId="14" fillId="0" borderId="0" xfId="0" applyFont="1"/>
    <xf numFmtId="0" fontId="15" fillId="0" borderId="0" xfId="0" applyFont="1"/>
    <xf numFmtId="0" fontId="0" fillId="0" borderId="0" xfId="0" quotePrefix="1"/>
    <xf numFmtId="0" fontId="0" fillId="0" borderId="0" xfId="0" applyAlignment="1">
      <alignment horizontal="left"/>
    </xf>
    <xf numFmtId="165" fontId="0" fillId="0" borderId="0" xfId="0" applyNumberFormat="1" applyAlignment="1">
      <alignment horizontal="center"/>
    </xf>
    <xf numFmtId="165" fontId="0" fillId="0" borderId="0" xfId="0" applyNumberFormat="1" applyAlignment="1">
      <alignment horizontal="left"/>
    </xf>
    <xf numFmtId="165" fontId="0" fillId="0" borderId="0" xfId="0" applyNumberFormat="1" applyAlignment="1">
      <alignment vertical="top"/>
    </xf>
    <xf numFmtId="2" fontId="0" fillId="0" borderId="0" xfId="0" applyNumberFormat="1"/>
    <xf numFmtId="0" fontId="0" fillId="0" borderId="1" xfId="0" applyBorder="1"/>
    <xf numFmtId="0" fontId="16"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vertical="top" wrapText="1"/>
    </xf>
    <xf numFmtId="11" fontId="0" fillId="0" borderId="0" xfId="0" applyNumberFormat="1" applyAlignment="1">
      <alignment horizontal="center"/>
    </xf>
    <xf numFmtId="166" fontId="0" fillId="0" borderId="0" xfId="0" applyNumberFormat="1"/>
    <xf numFmtId="164" fontId="0" fillId="0" borderId="1" xfId="0" applyNumberFormat="1" applyBorder="1"/>
    <xf numFmtId="0" fontId="18" fillId="0" borderId="0" xfId="0" applyFont="1"/>
    <xf numFmtId="0" fontId="0" fillId="0" borderId="0" xfId="0" applyAlignment="1">
      <alignment horizontal="left" vertical="center"/>
    </xf>
    <xf numFmtId="2" fontId="0" fillId="0" borderId="1" xfId="0" applyNumberFormat="1" applyBorder="1"/>
    <xf numFmtId="0" fontId="0" fillId="2" borderId="0" xfId="0" applyFill="1"/>
    <xf numFmtId="0" fontId="0" fillId="2" borderId="0" xfId="0" applyFill="1" applyAlignment="1">
      <alignment horizontal="left" vertical="center"/>
    </xf>
    <xf numFmtId="0" fontId="18" fillId="2" borderId="0" xfId="0" applyFont="1" applyFill="1"/>
    <xf numFmtId="0" fontId="19" fillId="2" borderId="0" xfId="0" applyFont="1" applyFill="1"/>
    <xf numFmtId="0" fontId="0" fillId="2" borderId="0" xfId="0" applyFill="1" applyAlignment="1">
      <alignment horizontal="center"/>
    </xf>
    <xf numFmtId="0" fontId="16" fillId="2" borderId="0" xfId="0" applyFont="1" applyFill="1"/>
    <xf numFmtId="0" fontId="0" fillId="2" borderId="0" xfId="0" applyFill="1" applyAlignment="1">
      <alignment horizontal="left"/>
    </xf>
    <xf numFmtId="2" fontId="0" fillId="2" borderId="0" xfId="0" applyNumberFormat="1" applyFill="1"/>
    <xf numFmtId="0" fontId="0" fillId="2" borderId="19" xfId="0" applyFill="1" applyBorder="1"/>
    <xf numFmtId="2" fontId="0" fillId="2" borderId="20" xfId="0" applyNumberFormat="1" applyFill="1" applyBorder="1"/>
    <xf numFmtId="0" fontId="0" fillId="2" borderId="24" xfId="0" applyFill="1" applyBorder="1"/>
    <xf numFmtId="2" fontId="0" fillId="2" borderId="22" xfId="0" applyNumberFormat="1" applyFill="1" applyBorder="1"/>
    <xf numFmtId="0" fontId="12" fillId="2" borderId="8" xfId="0" applyFont="1" applyFill="1" applyBorder="1" applyAlignment="1">
      <alignment horizontal="center" wrapText="1"/>
    </xf>
    <xf numFmtId="0" fontId="12" fillId="2" borderId="6" xfId="0" applyFont="1" applyFill="1"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164" fontId="0" fillId="0" borderId="31" xfId="0" applyNumberFormat="1" applyBorder="1" applyAlignment="1">
      <alignment horizontal="center"/>
    </xf>
    <xf numFmtId="164" fontId="0" fillId="0" borderId="32" xfId="0" applyNumberFormat="1" applyBorder="1" applyAlignment="1">
      <alignment horizontal="center"/>
    </xf>
    <xf numFmtId="0" fontId="0" fillId="0" borderId="31" xfId="0" applyBorder="1"/>
    <xf numFmtId="164" fontId="0" fillId="0" borderId="32" xfId="0" applyNumberFormat="1" applyBorder="1"/>
    <xf numFmtId="0" fontId="0" fillId="0" borderId="33" xfId="0" applyBorder="1"/>
    <xf numFmtId="164" fontId="0" fillId="0" borderId="34" xfId="0" applyNumberFormat="1" applyBorder="1"/>
    <xf numFmtId="0" fontId="0" fillId="0" borderId="29" xfId="0" applyBorder="1"/>
    <xf numFmtId="2" fontId="0" fillId="0" borderId="30" xfId="0" applyNumberFormat="1" applyBorder="1"/>
    <xf numFmtId="0" fontId="0" fillId="0" borderId="34" xfId="0" applyBorder="1"/>
    <xf numFmtId="0" fontId="1" fillId="0" borderId="0" xfId="0" applyFont="1" applyAlignment="1">
      <alignment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 fillId="2" borderId="0" xfId="0" applyFont="1" applyFill="1"/>
    <xf numFmtId="0" fontId="0" fillId="0" borderId="2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24" xfId="0" applyBorder="1" applyAlignment="1">
      <alignment horizontal="left" wrapText="1"/>
    </xf>
    <xf numFmtId="0" fontId="0" fillId="0" borderId="21" xfId="0" applyBorder="1" applyAlignment="1">
      <alignment horizontal="left" wrapText="1"/>
    </xf>
    <xf numFmtId="0" fontId="0" fillId="0" borderId="22" xfId="0" applyBorder="1" applyAlignment="1">
      <alignment horizontal="left" wrapText="1"/>
    </xf>
    <xf numFmtId="165" fontId="0" fillId="0" borderId="0" xfId="0" applyNumberFormat="1" applyAlignment="1">
      <alignment horizontal="center"/>
    </xf>
    <xf numFmtId="0" fontId="0" fillId="0" borderId="2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4"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355600</xdr:colOff>
      <xdr:row>23</xdr:row>
      <xdr:rowOff>14794</xdr:rowOff>
    </xdr:from>
    <xdr:ext cx="444499" cy="315406"/>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5058FE11-4F0E-B64E-A11B-F7E508662E48}"/>
                </a:ext>
              </a:extLst>
            </xdr:cNvPr>
            <xdr:cNvSpPr txBox="1"/>
          </xdr:nvSpPr>
          <xdr:spPr>
            <a:xfrm>
              <a:off x="1181100" y="5158294"/>
              <a:ext cx="444499" cy="3154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1400" b="1" i="1">
                            <a:latin typeface="Cambria Math" panose="02040503050406030204" pitchFamily="18" charset="0"/>
                          </a:rPr>
                        </m:ctrlPr>
                      </m:accPr>
                      <m:e>
                        <m:sSub>
                          <m:sSubPr>
                            <m:ctrlPr>
                              <a:rPr lang="en-US" sz="1400" b="1" i="1">
                                <a:latin typeface="Cambria Math" panose="02040503050406030204" pitchFamily="18" charset="0"/>
                              </a:rPr>
                            </m:ctrlPr>
                          </m:sSubPr>
                          <m:e>
                            <m:r>
                              <a:rPr lang="en-US" sz="1400" b="1" i="1">
                                <a:latin typeface="Cambria Math" panose="02040503050406030204" pitchFamily="18" charset="0"/>
                              </a:rPr>
                              <m:t>𝒇</m:t>
                            </m:r>
                          </m:e>
                          <m:sub>
                            <m:r>
                              <a:rPr lang="en-US" sz="1400" b="1" i="1">
                                <a:latin typeface="Cambria Math" panose="02040503050406030204" pitchFamily="18" charset="0"/>
                              </a:rPr>
                              <m:t>𝒋</m:t>
                            </m:r>
                          </m:sub>
                        </m:sSub>
                      </m:e>
                    </m:acc>
                  </m:oMath>
                </m:oMathPara>
              </a14:m>
              <a:endParaRPr lang="en-US" sz="1400" b="1"/>
            </a:p>
          </xdr:txBody>
        </xdr:sp>
      </mc:Choice>
      <mc:Fallback xmlns="">
        <xdr:sp macro="" textlink="">
          <xdr:nvSpPr>
            <xdr:cNvPr id="2" name="TextBox 1">
              <a:extLst>
                <a:ext uri="{FF2B5EF4-FFF2-40B4-BE49-F238E27FC236}">
                  <a16:creationId xmlns:a16="http://schemas.microsoft.com/office/drawing/2014/main" id="{5058FE11-4F0E-B64E-A11B-F7E508662E48}"/>
                </a:ext>
              </a:extLst>
            </xdr:cNvPr>
            <xdr:cNvSpPr txBox="1"/>
          </xdr:nvSpPr>
          <xdr:spPr>
            <a:xfrm>
              <a:off x="1181100" y="5158294"/>
              <a:ext cx="444499" cy="3154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400" b="1" i="0">
                  <a:latin typeface="Cambria Math" panose="02040503050406030204" pitchFamily="18" charset="0"/>
                </a:rPr>
                <a:t>(𝒇_𝒋 ) ̂</a:t>
              </a:r>
              <a:endParaRPr lang="en-US" sz="1400" b="1"/>
            </a:p>
          </xdr:txBody>
        </xdr:sp>
      </mc:Fallback>
    </mc:AlternateContent>
    <xdr:clientData/>
  </xdr:oneCellAnchor>
  <xdr:oneCellAnchor>
    <xdr:from>
      <xdr:col>12</xdr:col>
      <xdr:colOff>292100</xdr:colOff>
      <xdr:row>11</xdr:row>
      <xdr:rowOff>190500</xdr:rowOff>
    </xdr:from>
    <xdr:ext cx="387350" cy="273049"/>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9E4315B-7D8A-7240-9E7D-3561A4745524}"/>
                </a:ext>
              </a:extLst>
            </xdr:cNvPr>
            <xdr:cNvSpPr txBox="1"/>
          </xdr:nvSpPr>
          <xdr:spPr>
            <a:xfrm>
              <a:off x="10388600" y="2692400"/>
              <a:ext cx="387350" cy="273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400" i="0" baseline="0">
                  <a:latin typeface="+mj-lt"/>
                  <a:ea typeface="Cambria Math" panose="02040503050406030204" pitchFamily="18" charset="0"/>
                </a:rPr>
                <a:t> </a:t>
              </a:r>
              <a14:m>
                <m:oMath xmlns:m="http://schemas.openxmlformats.org/officeDocument/2006/math">
                  <m:acc>
                    <m:accPr>
                      <m:chr m:val="̂"/>
                      <m:ctrlPr>
                        <a:rPr lang="en-US" sz="1400" b="0" i="1" baseline="0">
                          <a:latin typeface="Cambria Math" panose="02040503050406030204" pitchFamily="18" charset="0"/>
                          <a:ea typeface="Cambria Math" panose="02040503050406030204" pitchFamily="18" charset="0"/>
                        </a:rPr>
                      </m:ctrlPr>
                    </m:accPr>
                    <m:e>
                      <m:sSub>
                        <m:sSubPr>
                          <m:ctrlPr>
                            <a:rPr lang="en-US" sz="1400" b="0" i="1" baseline="0">
                              <a:latin typeface="Cambria Math" panose="02040503050406030204" pitchFamily="18" charset="0"/>
                              <a:ea typeface="Cambria Math" panose="02040503050406030204" pitchFamily="18" charset="0"/>
                            </a:rPr>
                          </m:ctrlPr>
                        </m:sSubPr>
                        <m:e>
                          <m:r>
                            <a:rPr lang="en-US" sz="1400" b="0" i="1" baseline="0">
                              <a:latin typeface="Cambria Math" panose="02040503050406030204" pitchFamily="18" charset="0"/>
                              <a:ea typeface="Cambria Math" panose="02040503050406030204" pitchFamily="18" charset="0"/>
                            </a:rPr>
                            <m:t>𝑅</m:t>
                          </m:r>
                        </m:e>
                        <m:sub>
                          <m:r>
                            <a:rPr lang="en-US" sz="1400" b="0" i="1" baseline="0">
                              <a:latin typeface="Cambria Math" panose="02040503050406030204" pitchFamily="18" charset="0"/>
                              <a:ea typeface="Cambria Math" panose="02040503050406030204" pitchFamily="18" charset="0"/>
                            </a:rPr>
                            <m:t>𝑖</m:t>
                          </m:r>
                        </m:sub>
                      </m:sSub>
                    </m:e>
                  </m:acc>
                </m:oMath>
              </a14:m>
              <a:endParaRPr lang="en-US" sz="1400" b="0" i="0" baseline="0">
                <a:latin typeface="+mj-lt"/>
                <a:ea typeface="Cambria Math" panose="02040503050406030204" pitchFamily="18" charset="0"/>
              </a:endParaRPr>
            </a:p>
            <a:p>
              <a:endParaRPr lang="en-US" sz="1800"/>
            </a:p>
          </xdr:txBody>
        </xdr:sp>
      </mc:Choice>
      <mc:Fallback xmlns="">
        <xdr:sp macro="" textlink="">
          <xdr:nvSpPr>
            <xdr:cNvPr id="7" name="TextBox 6">
              <a:extLst>
                <a:ext uri="{FF2B5EF4-FFF2-40B4-BE49-F238E27FC236}">
                  <a16:creationId xmlns:a16="http://schemas.microsoft.com/office/drawing/2014/main" id="{09E4315B-7D8A-7240-9E7D-3561A4745524}"/>
                </a:ext>
              </a:extLst>
            </xdr:cNvPr>
            <xdr:cNvSpPr txBox="1"/>
          </xdr:nvSpPr>
          <xdr:spPr>
            <a:xfrm>
              <a:off x="10388600" y="2692400"/>
              <a:ext cx="387350" cy="273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400" i="0" baseline="0">
                  <a:latin typeface="+mj-lt"/>
                  <a:ea typeface="Cambria Math" panose="02040503050406030204" pitchFamily="18" charset="0"/>
                </a:rPr>
                <a:t> </a:t>
              </a:r>
              <a:r>
                <a:rPr lang="en-US" sz="1400" b="0" i="0" baseline="0">
                  <a:latin typeface="Cambria Math" panose="02040503050406030204" pitchFamily="18" charset="0"/>
                  <a:ea typeface="Cambria Math" panose="02040503050406030204" pitchFamily="18" charset="0"/>
                </a:rPr>
                <a:t>(𝑅_𝑖 ) ̂</a:t>
              </a:r>
              <a:endParaRPr lang="en-US" sz="1400" b="0" i="0" baseline="0">
                <a:latin typeface="+mj-lt"/>
                <a:ea typeface="Cambria Math" panose="02040503050406030204" pitchFamily="18" charset="0"/>
              </a:endParaRPr>
            </a:p>
            <a:p>
              <a:endParaRPr lang="en-US" sz="1800"/>
            </a:p>
          </xdr:txBody>
        </xdr:sp>
      </mc:Fallback>
    </mc:AlternateContent>
    <xdr:clientData/>
  </xdr:oneCellAnchor>
  <xdr:oneCellAnchor>
    <xdr:from>
      <xdr:col>2</xdr:col>
      <xdr:colOff>819150</xdr:colOff>
      <xdr:row>26</xdr:row>
      <xdr:rowOff>200025</xdr:rowOff>
    </xdr:from>
    <xdr:ext cx="368300" cy="304800"/>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29C91411-F67A-CA4D-BAB2-4AE5D8CFB7E8}"/>
                </a:ext>
              </a:extLst>
            </xdr:cNvPr>
            <xdr:cNvSpPr txBox="1"/>
          </xdr:nvSpPr>
          <xdr:spPr>
            <a:xfrm>
              <a:off x="2781300" y="6229350"/>
              <a:ext cx="368300"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400" i="0" baseline="0">
                  <a:latin typeface="+mj-lt"/>
                  <a:ea typeface="Cambria Math" panose="02040503050406030204" pitchFamily="18" charset="0"/>
                </a:rPr>
                <a:t> </a:t>
              </a:r>
              <a14:m>
                <m:oMath xmlns:m="http://schemas.openxmlformats.org/officeDocument/2006/math">
                  <m:acc>
                    <m:accPr>
                      <m:chr m:val="̂"/>
                      <m:ctrlPr>
                        <a:rPr lang="en-US" sz="1400" b="0" i="1" baseline="0">
                          <a:latin typeface="Cambria Math" panose="02040503050406030204" pitchFamily="18" charset="0"/>
                          <a:ea typeface="Cambria Math" panose="02040503050406030204" pitchFamily="18" charset="0"/>
                        </a:rPr>
                      </m:ctrlPr>
                    </m:accPr>
                    <m:e>
                      <m:sSub>
                        <m:sSubPr>
                          <m:ctrlPr>
                            <a:rPr lang="en-US" sz="1400" b="0" i="1" baseline="0">
                              <a:latin typeface="Cambria Math" panose="02040503050406030204" pitchFamily="18" charset="0"/>
                              <a:ea typeface="Cambria Math" panose="02040503050406030204" pitchFamily="18" charset="0"/>
                            </a:rPr>
                          </m:ctrlPr>
                        </m:sSubPr>
                        <m:e>
                          <m:r>
                            <a:rPr lang="en-US" sz="1400" b="0" i="1" baseline="0">
                              <a:latin typeface="Cambria Math" panose="02040503050406030204" pitchFamily="18" charset="0"/>
                              <a:ea typeface="Cambria Math" panose="02040503050406030204" pitchFamily="18" charset="0"/>
                            </a:rPr>
                            <m:t>𝛽</m:t>
                          </m:r>
                        </m:e>
                        <m:sub>
                          <m:r>
                            <a:rPr lang="en-US" sz="1400" b="0" i="1" baseline="0">
                              <a:latin typeface="Cambria Math" panose="02040503050406030204" pitchFamily="18" charset="0"/>
                              <a:ea typeface="Cambria Math" panose="02040503050406030204" pitchFamily="18" charset="0"/>
                            </a:rPr>
                            <m:t>5</m:t>
                          </m:r>
                        </m:sub>
                      </m:sSub>
                    </m:e>
                  </m:acc>
                </m:oMath>
              </a14:m>
              <a:endParaRPr lang="en-US" sz="1400" b="0" i="0" baseline="0">
                <a:latin typeface="+mj-lt"/>
                <a:ea typeface="Cambria Math" panose="02040503050406030204" pitchFamily="18" charset="0"/>
              </a:endParaRPr>
            </a:p>
            <a:p>
              <a:endParaRPr lang="en-US" sz="1800"/>
            </a:p>
          </xdr:txBody>
        </xdr:sp>
      </mc:Choice>
      <mc:Fallback xmlns="">
        <xdr:sp macro="" textlink="">
          <xdr:nvSpPr>
            <xdr:cNvPr id="8" name="TextBox 7">
              <a:extLst>
                <a:ext uri="{FF2B5EF4-FFF2-40B4-BE49-F238E27FC236}">
                  <a16:creationId xmlns:a16="http://schemas.microsoft.com/office/drawing/2014/main" id="{29C91411-F67A-CA4D-BAB2-4AE5D8CFB7E8}"/>
                </a:ext>
              </a:extLst>
            </xdr:cNvPr>
            <xdr:cNvSpPr txBox="1"/>
          </xdr:nvSpPr>
          <xdr:spPr>
            <a:xfrm>
              <a:off x="2781300" y="6229350"/>
              <a:ext cx="368300"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400" i="0" baseline="0">
                  <a:latin typeface="+mj-lt"/>
                  <a:ea typeface="Cambria Math" panose="02040503050406030204" pitchFamily="18" charset="0"/>
                </a:rPr>
                <a:t> </a:t>
              </a:r>
              <a:r>
                <a:rPr lang="en-US" sz="1400" b="0" i="0" baseline="0">
                  <a:latin typeface="Cambria Math" panose="02040503050406030204" pitchFamily="18" charset="0"/>
                  <a:ea typeface="Cambria Math" panose="02040503050406030204" pitchFamily="18" charset="0"/>
                </a:rPr>
                <a:t>(𝛽_5 ) ̂</a:t>
              </a:r>
              <a:endParaRPr lang="en-US" sz="1400" b="0" i="0" baseline="0">
                <a:latin typeface="+mj-lt"/>
                <a:ea typeface="Cambria Math" panose="02040503050406030204" pitchFamily="18" charset="0"/>
              </a:endParaRPr>
            </a:p>
            <a:p>
              <a:endParaRPr lang="en-US" sz="1800"/>
            </a:p>
          </xdr:txBody>
        </xdr:sp>
      </mc:Fallback>
    </mc:AlternateContent>
    <xdr:clientData/>
  </xdr:oneCellAnchor>
  <xdr:oneCellAnchor>
    <xdr:from>
      <xdr:col>3</xdr:col>
      <xdr:colOff>114300</xdr:colOff>
      <xdr:row>30</xdr:row>
      <xdr:rowOff>228600</xdr:rowOff>
    </xdr:from>
    <xdr:ext cx="387350" cy="273049"/>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10E3B14B-B708-4F4D-9798-D3EDEB6FB62B}"/>
                </a:ext>
              </a:extLst>
            </xdr:cNvPr>
            <xdr:cNvSpPr txBox="1"/>
          </xdr:nvSpPr>
          <xdr:spPr>
            <a:xfrm>
              <a:off x="2870200" y="7315200"/>
              <a:ext cx="387350" cy="273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400" i="0" baseline="0">
                  <a:latin typeface="+mj-lt"/>
                  <a:ea typeface="Cambria Math" panose="02040503050406030204" pitchFamily="18" charset="0"/>
                </a:rPr>
                <a:t> </a:t>
              </a:r>
              <a14:m>
                <m:oMath xmlns:m="http://schemas.openxmlformats.org/officeDocument/2006/math">
                  <m:acc>
                    <m:accPr>
                      <m:chr m:val="̂"/>
                      <m:ctrlPr>
                        <a:rPr lang="en-US" sz="1400" b="0" i="1" baseline="0">
                          <a:latin typeface="Cambria Math" panose="02040503050406030204" pitchFamily="18" charset="0"/>
                          <a:ea typeface="Cambria Math" panose="02040503050406030204" pitchFamily="18" charset="0"/>
                        </a:rPr>
                      </m:ctrlPr>
                    </m:accPr>
                    <m:e>
                      <m:sSub>
                        <m:sSubPr>
                          <m:ctrlPr>
                            <a:rPr lang="en-US" sz="1400" b="0" i="1" baseline="0">
                              <a:latin typeface="Cambria Math" panose="02040503050406030204" pitchFamily="18" charset="0"/>
                              <a:ea typeface="Cambria Math" panose="02040503050406030204" pitchFamily="18" charset="0"/>
                            </a:rPr>
                          </m:ctrlPr>
                        </m:sSubPr>
                        <m:e>
                          <m:r>
                            <a:rPr lang="en-US" sz="1400" b="0" i="1" baseline="0">
                              <a:latin typeface="Cambria Math" panose="02040503050406030204" pitchFamily="18" charset="0"/>
                              <a:ea typeface="Cambria Math" panose="02040503050406030204" pitchFamily="18" charset="0"/>
                            </a:rPr>
                            <m:t>𝛽</m:t>
                          </m:r>
                        </m:e>
                        <m:sub>
                          <m:r>
                            <a:rPr lang="en-US" sz="1400" b="0" i="1" baseline="0">
                              <a:latin typeface="Cambria Math" panose="02040503050406030204" pitchFamily="18" charset="0"/>
                              <a:ea typeface="Cambria Math" panose="02040503050406030204" pitchFamily="18" charset="0"/>
                            </a:rPr>
                            <m:t>5</m:t>
                          </m:r>
                        </m:sub>
                      </m:sSub>
                    </m:e>
                  </m:acc>
                </m:oMath>
              </a14:m>
              <a:endParaRPr lang="en-US" sz="1400" b="0" i="0" baseline="0">
                <a:latin typeface="+mj-lt"/>
                <a:ea typeface="Cambria Math" panose="02040503050406030204" pitchFamily="18" charset="0"/>
              </a:endParaRPr>
            </a:p>
            <a:p>
              <a:endParaRPr lang="en-US" sz="1800"/>
            </a:p>
          </xdr:txBody>
        </xdr:sp>
      </mc:Choice>
      <mc:Fallback xmlns="">
        <xdr:sp macro="" textlink="">
          <xdr:nvSpPr>
            <xdr:cNvPr id="9" name="TextBox 8">
              <a:extLst>
                <a:ext uri="{FF2B5EF4-FFF2-40B4-BE49-F238E27FC236}">
                  <a16:creationId xmlns:a16="http://schemas.microsoft.com/office/drawing/2014/main" id="{10E3B14B-B708-4F4D-9798-D3EDEB6FB62B}"/>
                </a:ext>
              </a:extLst>
            </xdr:cNvPr>
            <xdr:cNvSpPr txBox="1"/>
          </xdr:nvSpPr>
          <xdr:spPr>
            <a:xfrm>
              <a:off x="2870200" y="7315200"/>
              <a:ext cx="387350" cy="273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400" i="0" baseline="0">
                  <a:latin typeface="+mj-lt"/>
                  <a:ea typeface="Cambria Math" panose="02040503050406030204" pitchFamily="18" charset="0"/>
                </a:rPr>
                <a:t> </a:t>
              </a:r>
              <a:r>
                <a:rPr lang="en-US" sz="1400" b="0" i="0" baseline="0">
                  <a:latin typeface="Cambria Math" panose="02040503050406030204" pitchFamily="18" charset="0"/>
                  <a:ea typeface="Cambria Math" panose="02040503050406030204" pitchFamily="18" charset="0"/>
                </a:rPr>
                <a:t>(𝛽_5 ) ̂</a:t>
              </a:r>
              <a:endParaRPr lang="en-US" sz="1400" b="0" i="0" baseline="0">
                <a:latin typeface="+mj-lt"/>
                <a:ea typeface="Cambria Math" panose="02040503050406030204" pitchFamily="18" charset="0"/>
              </a:endParaRPr>
            </a:p>
            <a:p>
              <a:endParaRPr lang="en-US" sz="1800"/>
            </a:p>
          </xdr:txBody>
        </xdr:sp>
      </mc:Fallback>
    </mc:AlternateContent>
    <xdr:clientData/>
  </xdr:oneCellAnchor>
  <xdr:oneCellAnchor>
    <xdr:from>
      <xdr:col>3</xdr:col>
      <xdr:colOff>114300</xdr:colOff>
      <xdr:row>30</xdr:row>
      <xdr:rowOff>228600</xdr:rowOff>
    </xdr:from>
    <xdr:ext cx="387350" cy="273049"/>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542B3F01-8432-7843-9C8B-3217688432D1}"/>
                </a:ext>
              </a:extLst>
            </xdr:cNvPr>
            <xdr:cNvSpPr txBox="1"/>
          </xdr:nvSpPr>
          <xdr:spPr>
            <a:xfrm>
              <a:off x="2870200" y="8039100"/>
              <a:ext cx="387350" cy="273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400" i="0" baseline="0">
                  <a:latin typeface="+mj-lt"/>
                  <a:ea typeface="Cambria Math" panose="02040503050406030204" pitchFamily="18" charset="0"/>
                </a:rPr>
                <a:t> </a:t>
              </a:r>
              <a14:m>
                <m:oMath xmlns:m="http://schemas.openxmlformats.org/officeDocument/2006/math">
                  <m:acc>
                    <m:accPr>
                      <m:chr m:val="̂"/>
                      <m:ctrlPr>
                        <a:rPr lang="en-US" sz="1400" b="0" i="1" baseline="0">
                          <a:latin typeface="Cambria Math" panose="02040503050406030204" pitchFamily="18" charset="0"/>
                          <a:ea typeface="Cambria Math" panose="02040503050406030204" pitchFamily="18" charset="0"/>
                        </a:rPr>
                      </m:ctrlPr>
                    </m:accPr>
                    <m:e>
                      <m:sSub>
                        <m:sSubPr>
                          <m:ctrlPr>
                            <a:rPr lang="en-US" sz="1400" b="0" i="1" baseline="0">
                              <a:latin typeface="Cambria Math" panose="02040503050406030204" pitchFamily="18" charset="0"/>
                              <a:ea typeface="Cambria Math" panose="02040503050406030204" pitchFamily="18" charset="0"/>
                            </a:rPr>
                          </m:ctrlPr>
                        </m:sSubPr>
                        <m:e>
                          <m:r>
                            <a:rPr lang="en-US" sz="1400" b="0" i="1" baseline="0">
                              <a:latin typeface="Cambria Math" panose="02040503050406030204" pitchFamily="18" charset="0"/>
                              <a:ea typeface="Cambria Math" panose="02040503050406030204" pitchFamily="18" charset="0"/>
                            </a:rPr>
                            <m:t>𝛽</m:t>
                          </m:r>
                        </m:e>
                        <m:sub>
                          <m:r>
                            <a:rPr lang="en-US" sz="1400" b="0" i="1" baseline="0">
                              <a:latin typeface="Cambria Math" panose="02040503050406030204" pitchFamily="18" charset="0"/>
                              <a:ea typeface="Cambria Math" panose="02040503050406030204" pitchFamily="18" charset="0"/>
                            </a:rPr>
                            <m:t>5</m:t>
                          </m:r>
                        </m:sub>
                      </m:sSub>
                    </m:e>
                  </m:acc>
                </m:oMath>
              </a14:m>
              <a:endParaRPr lang="en-US" sz="1400" b="0" i="0" baseline="0">
                <a:latin typeface="+mj-lt"/>
                <a:ea typeface="Cambria Math" panose="02040503050406030204" pitchFamily="18" charset="0"/>
              </a:endParaRPr>
            </a:p>
            <a:p>
              <a:endParaRPr lang="en-US" sz="1800"/>
            </a:p>
          </xdr:txBody>
        </xdr:sp>
      </mc:Choice>
      <mc:Fallback xmlns="">
        <xdr:sp macro="" textlink="">
          <xdr:nvSpPr>
            <xdr:cNvPr id="5" name="TextBox 4">
              <a:extLst>
                <a:ext uri="{FF2B5EF4-FFF2-40B4-BE49-F238E27FC236}">
                  <a16:creationId xmlns:a16="http://schemas.microsoft.com/office/drawing/2014/main" id="{542B3F01-8432-7843-9C8B-3217688432D1}"/>
                </a:ext>
              </a:extLst>
            </xdr:cNvPr>
            <xdr:cNvSpPr txBox="1"/>
          </xdr:nvSpPr>
          <xdr:spPr>
            <a:xfrm>
              <a:off x="2870200" y="8039100"/>
              <a:ext cx="387350" cy="273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400" i="0" baseline="0">
                  <a:latin typeface="+mj-lt"/>
                  <a:ea typeface="Cambria Math" panose="02040503050406030204" pitchFamily="18" charset="0"/>
                </a:rPr>
                <a:t> </a:t>
              </a:r>
              <a:r>
                <a:rPr lang="en-US" sz="1400" b="0" i="0" baseline="0">
                  <a:latin typeface="Cambria Math" panose="02040503050406030204" pitchFamily="18" charset="0"/>
                  <a:ea typeface="Cambria Math" panose="02040503050406030204" pitchFamily="18" charset="0"/>
                </a:rPr>
                <a:t>(𝛽_5 ) ̂</a:t>
              </a:r>
              <a:endParaRPr lang="en-US" sz="1400" b="0" i="0" baseline="0">
                <a:latin typeface="+mj-lt"/>
                <a:ea typeface="Cambria Math" panose="02040503050406030204" pitchFamily="18" charset="0"/>
              </a:endParaRPr>
            </a:p>
            <a:p>
              <a:endParaRPr lang="en-US" sz="1800"/>
            </a:p>
          </xdr:txBody>
        </xdr:sp>
      </mc:Fallback>
    </mc:AlternateContent>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DAE3C-3F02-A24B-AFFB-BE431FA48198}">
  <dimension ref="A1:M496"/>
  <sheetViews>
    <sheetView zoomScale="157" workbookViewId="0">
      <selection activeCell="D38" sqref="D38"/>
    </sheetView>
  </sheetViews>
  <sheetFormatPr baseColWidth="10" defaultColWidth="11.1640625" defaultRowHeight="16" x14ac:dyDescent="0.2"/>
  <cols>
    <col min="1" max="1" width="11.1640625" style="4"/>
    <col min="2" max="2" width="14.5" style="4" customWidth="1"/>
    <col min="3" max="16384" width="11.1640625" style="4"/>
  </cols>
  <sheetData>
    <row r="1" spans="1:13" ht="20" x14ac:dyDescent="0.2">
      <c r="A1" s="2" t="s">
        <v>16</v>
      </c>
      <c r="B1" s="3"/>
      <c r="C1" s="3"/>
      <c r="D1" s="3"/>
      <c r="E1" s="3"/>
    </row>
    <row r="2" spans="1:13" ht="18" x14ac:dyDescent="0.2">
      <c r="A2" s="5" t="s">
        <v>18</v>
      </c>
      <c r="B2" s="5"/>
      <c r="C2" s="5"/>
      <c r="D2" s="5"/>
      <c r="E2" s="5"/>
      <c r="F2" s="6"/>
      <c r="G2" s="6"/>
      <c r="H2" s="6"/>
      <c r="I2" s="6"/>
    </row>
    <row r="3" spans="1:13" ht="18" x14ac:dyDescent="0.2">
      <c r="A3" s="7" t="s">
        <v>38</v>
      </c>
      <c r="B3" s="5"/>
      <c r="C3" s="5"/>
      <c r="D3" s="5"/>
      <c r="E3" s="5"/>
      <c r="F3" s="6"/>
      <c r="G3" s="6"/>
      <c r="H3" s="6"/>
      <c r="I3" s="6"/>
    </row>
    <row r="4" spans="1:13" ht="18" x14ac:dyDescent="0.2">
      <c r="A4" s="114" t="s">
        <v>17</v>
      </c>
      <c r="B4" s="114"/>
      <c r="C4" s="114"/>
      <c r="D4" s="114"/>
      <c r="E4" s="114"/>
      <c r="F4" s="114"/>
      <c r="G4" s="114"/>
      <c r="H4" s="114"/>
      <c r="I4" s="114"/>
      <c r="J4" s="114"/>
      <c r="K4" s="114"/>
      <c r="L4" s="114"/>
      <c r="M4" s="114"/>
    </row>
    <row r="5" spans="1:13" ht="18" x14ac:dyDescent="0.2">
      <c r="A5" s="114" t="s">
        <v>19</v>
      </c>
      <c r="B5" s="114"/>
      <c r="C5" s="114"/>
      <c r="D5" s="114"/>
      <c r="E5" s="114"/>
      <c r="F5" s="114"/>
      <c r="G5" s="114"/>
      <c r="H5" s="114"/>
      <c r="I5" s="114"/>
      <c r="J5" s="114"/>
      <c r="K5" s="114"/>
      <c r="L5" s="114"/>
      <c r="M5" s="114"/>
    </row>
    <row r="6" spans="1:13" ht="18" x14ac:dyDescent="0.2">
      <c r="A6" s="5"/>
      <c r="B6" s="5"/>
      <c r="C6" s="5"/>
      <c r="D6" s="5"/>
      <c r="E6" s="5"/>
      <c r="F6" s="5"/>
      <c r="G6" s="5"/>
      <c r="H6" s="5"/>
      <c r="I6" s="5"/>
      <c r="J6" s="5"/>
      <c r="K6" s="5"/>
      <c r="L6" s="5"/>
      <c r="M6" s="5"/>
    </row>
    <row r="7" spans="1:13" ht="19.25" customHeight="1" x14ac:dyDescent="0.2">
      <c r="A7" s="9" t="s">
        <v>25</v>
      </c>
      <c r="B7" s="8" t="s">
        <v>33</v>
      </c>
      <c r="C7" s="8"/>
      <c r="D7" s="8"/>
      <c r="E7" s="8"/>
      <c r="F7" s="8"/>
      <c r="G7" s="8"/>
      <c r="H7" s="8"/>
      <c r="I7" s="8"/>
      <c r="J7" s="8"/>
      <c r="K7" s="8"/>
      <c r="L7" s="8"/>
      <c r="M7" s="8"/>
    </row>
    <row r="8" spans="1:13" ht="18" x14ac:dyDescent="0.2">
      <c r="A8" s="6"/>
      <c r="B8" s="1"/>
      <c r="C8" s="1"/>
      <c r="D8" s="1"/>
      <c r="E8" s="1"/>
      <c r="F8" s="1"/>
      <c r="G8" s="1"/>
      <c r="H8" s="1"/>
      <c r="I8" s="1"/>
      <c r="J8" s="1"/>
      <c r="K8" s="1"/>
      <c r="L8" s="1"/>
      <c r="M8" s="1"/>
    </row>
    <row r="9" spans="1:13" ht="18" x14ac:dyDescent="0.2">
      <c r="A9" s="6" t="s">
        <v>26</v>
      </c>
      <c r="B9" s="6"/>
      <c r="C9" s="6"/>
      <c r="D9" s="6"/>
      <c r="E9" s="6"/>
      <c r="F9" s="6"/>
      <c r="G9" s="6"/>
      <c r="H9" s="6"/>
      <c r="I9" s="6"/>
      <c r="J9" s="6"/>
      <c r="K9" s="6"/>
      <c r="L9" s="6"/>
      <c r="M9" s="6"/>
    </row>
    <row r="10" spans="1:13" ht="19" thickBot="1" x14ac:dyDescent="0.25">
      <c r="A10" s="6"/>
      <c r="B10" s="6"/>
      <c r="C10" s="6"/>
      <c r="D10" s="6"/>
      <c r="E10" s="6"/>
      <c r="F10" s="6"/>
      <c r="G10" s="6"/>
      <c r="H10" s="6"/>
      <c r="I10" s="6"/>
      <c r="J10" s="6"/>
      <c r="K10" s="6"/>
      <c r="L10" s="6"/>
      <c r="M10" s="6"/>
    </row>
    <row r="11" spans="1:13" ht="19" thickBot="1" x14ac:dyDescent="0.25">
      <c r="A11" s="6"/>
      <c r="B11" s="111" t="s">
        <v>14</v>
      </c>
      <c r="C11" s="112"/>
      <c r="D11" s="112"/>
      <c r="E11" s="112"/>
      <c r="F11" s="112"/>
      <c r="G11" s="112"/>
      <c r="H11" s="112"/>
      <c r="I11" s="112"/>
      <c r="J11" s="112"/>
      <c r="K11" s="112"/>
      <c r="L11" s="113"/>
      <c r="M11" s="10"/>
    </row>
    <row r="12" spans="1:13" ht="18" x14ac:dyDescent="0.2">
      <c r="A12" s="6"/>
      <c r="B12" s="11" t="s">
        <v>1</v>
      </c>
      <c r="C12" s="12"/>
      <c r="D12" s="12"/>
      <c r="E12" s="12"/>
      <c r="F12" s="12"/>
      <c r="G12" s="12" t="s">
        <v>2</v>
      </c>
      <c r="H12" s="12"/>
      <c r="I12" s="13"/>
      <c r="J12" s="13"/>
      <c r="K12" s="13"/>
      <c r="L12" s="14"/>
      <c r="M12" s="15"/>
    </row>
    <row r="13" spans="1:13" ht="19" thickBot="1" x14ac:dyDescent="0.25">
      <c r="A13" s="6"/>
      <c r="B13" s="16" t="s">
        <v>0</v>
      </c>
      <c r="C13" s="17">
        <v>0</v>
      </c>
      <c r="D13" s="17">
        <v>1</v>
      </c>
      <c r="E13" s="17">
        <v>2</v>
      </c>
      <c r="F13" s="17">
        <v>3</v>
      </c>
      <c r="G13" s="17">
        <v>4</v>
      </c>
      <c r="H13" s="17">
        <v>5</v>
      </c>
      <c r="I13" s="17">
        <v>6</v>
      </c>
      <c r="J13" s="17">
        <v>7</v>
      </c>
      <c r="K13" s="17">
        <v>8</v>
      </c>
      <c r="L13" s="18">
        <v>9</v>
      </c>
      <c r="M13" s="15"/>
    </row>
    <row r="14" spans="1:13" ht="18" x14ac:dyDescent="0.2">
      <c r="A14" s="6"/>
      <c r="B14" s="19">
        <v>0</v>
      </c>
      <c r="C14" s="20">
        <v>10100</v>
      </c>
      <c r="D14" s="20">
        <v>21056</v>
      </c>
      <c r="E14" s="20">
        <v>26711</v>
      </c>
      <c r="F14" s="20">
        <v>30594</v>
      </c>
      <c r="G14" s="20">
        <v>32774</v>
      </c>
      <c r="H14" s="20">
        <v>34094</v>
      </c>
      <c r="I14" s="20">
        <v>35010</v>
      </c>
      <c r="J14" s="20">
        <v>35153</v>
      </c>
      <c r="K14" s="20">
        <v>35295</v>
      </c>
      <c r="L14" s="21">
        <v>35320</v>
      </c>
      <c r="M14" s="22">
        <v>0</v>
      </c>
    </row>
    <row r="15" spans="1:13" ht="18" x14ac:dyDescent="0.2">
      <c r="A15" s="6"/>
      <c r="B15" s="19">
        <v>1</v>
      </c>
      <c r="C15" s="20">
        <v>10258</v>
      </c>
      <c r="D15" s="20">
        <v>20337</v>
      </c>
      <c r="E15" s="20">
        <v>26108</v>
      </c>
      <c r="F15" s="20">
        <v>30312</v>
      </c>
      <c r="G15" s="20">
        <v>32877</v>
      </c>
      <c r="H15" s="20">
        <v>34053</v>
      </c>
      <c r="I15" s="20">
        <v>34731</v>
      </c>
      <c r="J15" s="20">
        <v>34932</v>
      </c>
      <c r="K15" s="20">
        <v>35043</v>
      </c>
      <c r="L15" s="23">
        <f t="shared" ref="L15:L23" si="0">K15*K$24</f>
        <v>35067.821504462387</v>
      </c>
      <c r="M15" s="24">
        <f>L15-K15</f>
        <v>24.821504462386656</v>
      </c>
    </row>
    <row r="16" spans="1:13" ht="18" x14ac:dyDescent="0.2">
      <c r="A16" s="6"/>
      <c r="B16" s="19">
        <v>2</v>
      </c>
      <c r="C16" s="20">
        <v>11474</v>
      </c>
      <c r="D16" s="20">
        <v>22742</v>
      </c>
      <c r="E16" s="20">
        <v>29816</v>
      </c>
      <c r="F16" s="20">
        <v>34581</v>
      </c>
      <c r="G16" s="20">
        <v>36827</v>
      </c>
      <c r="H16" s="20">
        <v>37826</v>
      </c>
      <c r="I16" s="20">
        <v>38414</v>
      </c>
      <c r="J16" s="20">
        <v>38569</v>
      </c>
      <c r="K16" s="25">
        <f t="shared" ref="K16:K23" si="1">J16*J$24</f>
        <v>38708.230320325318</v>
      </c>
      <c r="L16" s="23">
        <f t="shared" si="0"/>
        <v>38735.647964694435</v>
      </c>
      <c r="M16" s="24">
        <f>L16-J16</f>
        <v>166.64796469443536</v>
      </c>
    </row>
    <row r="17" spans="1:13" ht="18" x14ac:dyDescent="0.2">
      <c r="A17" s="6"/>
      <c r="B17" s="19">
        <v>3</v>
      </c>
      <c r="C17" s="20">
        <v>11482</v>
      </c>
      <c r="D17" s="20">
        <v>22675</v>
      </c>
      <c r="E17" s="20">
        <v>29987</v>
      </c>
      <c r="F17" s="20">
        <v>34063</v>
      </c>
      <c r="G17" s="20">
        <v>36038</v>
      </c>
      <c r="H17" s="20">
        <v>36841</v>
      </c>
      <c r="I17" s="20">
        <v>37335</v>
      </c>
      <c r="J17" s="25">
        <f t="shared" ref="J17:J23" si="2">I17*I$24</f>
        <v>37507.254310942633</v>
      </c>
      <c r="K17" s="25">
        <f t="shared" si="1"/>
        <v>37642.651833103839</v>
      </c>
      <c r="L17" s="23">
        <f t="shared" si="0"/>
        <v>37669.314711580322</v>
      </c>
      <c r="M17" s="24">
        <f>L17-I17</f>
        <v>334.31471158032218</v>
      </c>
    </row>
    <row r="18" spans="1:13" ht="18" x14ac:dyDescent="0.2">
      <c r="A18" s="6"/>
      <c r="B18" s="19">
        <v>4</v>
      </c>
      <c r="C18" s="20">
        <v>11567</v>
      </c>
      <c r="D18" s="20">
        <v>24416</v>
      </c>
      <c r="E18" s="20">
        <v>31561</v>
      </c>
      <c r="F18" s="20">
        <v>35351</v>
      </c>
      <c r="G18" s="20">
        <v>37186</v>
      </c>
      <c r="H18" s="20">
        <v>38383</v>
      </c>
      <c r="I18" s="25">
        <f t="shared" ref="I18:I23" si="3">H18*H$24</f>
        <v>39102.207556682122</v>
      </c>
      <c r="J18" s="25">
        <f t="shared" si="2"/>
        <v>39282.615319344826</v>
      </c>
      <c r="K18" s="25">
        <f t="shared" si="1"/>
        <v>39424.421721225313</v>
      </c>
      <c r="L18" s="23">
        <f t="shared" si="0"/>
        <v>39452.346655154499</v>
      </c>
      <c r="M18" s="24">
        <f>L18-H18</f>
        <v>1069.3466551544989</v>
      </c>
    </row>
    <row r="19" spans="1:13" ht="18" x14ac:dyDescent="0.2">
      <c r="A19" s="6"/>
      <c r="B19" s="19">
        <v>5</v>
      </c>
      <c r="C19" s="20">
        <v>12755</v>
      </c>
      <c r="D19" s="20">
        <v>25939</v>
      </c>
      <c r="E19" s="20">
        <v>32694</v>
      </c>
      <c r="F19" s="20">
        <v>36548</v>
      </c>
      <c r="G19" s="20">
        <v>38618</v>
      </c>
      <c r="H19" s="25">
        <f>G19*G$24</f>
        <v>39825.760355602099</v>
      </c>
      <c r="I19" s="25">
        <f t="shared" si="3"/>
        <v>40572.001863518635</v>
      </c>
      <c r="J19" s="25">
        <f t="shared" si="2"/>
        <v>40759.190887880854</v>
      </c>
      <c r="K19" s="25">
        <f t="shared" si="1"/>
        <v>40906.327583245533</v>
      </c>
      <c r="L19" s="23">
        <f t="shared" si="0"/>
        <v>40935.302174252218</v>
      </c>
      <c r="M19" s="24">
        <f>L19-G19</f>
        <v>2317.3021742522178</v>
      </c>
    </row>
    <row r="20" spans="1:13" ht="18" x14ac:dyDescent="0.2">
      <c r="A20" s="6"/>
      <c r="B20" s="19">
        <v>6</v>
      </c>
      <c r="C20" s="20">
        <v>13575</v>
      </c>
      <c r="D20" s="20">
        <v>26229</v>
      </c>
      <c r="E20" s="20">
        <v>32698</v>
      </c>
      <c r="F20" s="20">
        <v>36707</v>
      </c>
      <c r="G20" s="25">
        <f>F20*F$24</f>
        <v>39052.287377946777</v>
      </c>
      <c r="H20" s="25">
        <f>G20*G$24</f>
        <v>40273.629873432415</v>
      </c>
      <c r="I20" s="25">
        <f t="shared" si="3"/>
        <v>41028.26340754886</v>
      </c>
      <c r="J20" s="25">
        <f t="shared" si="2"/>
        <v>41217.557508056161</v>
      </c>
      <c r="K20" s="25">
        <f t="shared" si="1"/>
        <v>41366.348862119623</v>
      </c>
      <c r="L20" s="23">
        <f t="shared" si="0"/>
        <v>41395.649293386174</v>
      </c>
      <c r="M20" s="24">
        <f>L20-F20</f>
        <v>4688.6492933861737</v>
      </c>
    </row>
    <row r="21" spans="1:13" ht="18" x14ac:dyDescent="0.2">
      <c r="A21" s="6"/>
      <c r="B21" s="19">
        <v>7</v>
      </c>
      <c r="C21" s="20">
        <v>12736</v>
      </c>
      <c r="D21" s="20">
        <v>24471</v>
      </c>
      <c r="E21" s="20">
        <v>31704</v>
      </c>
      <c r="F21" s="25">
        <f>E21*E$24</f>
        <v>36027.664673744483</v>
      </c>
      <c r="G21" s="25">
        <f>F21*F$24</f>
        <v>38329.547889922105</v>
      </c>
      <c r="H21" s="25">
        <f>G21*G$24</f>
        <v>39528.287037200571</v>
      </c>
      <c r="I21" s="25">
        <f t="shared" si="3"/>
        <v>40268.954591582842</v>
      </c>
      <c r="J21" s="25">
        <f t="shared" si="2"/>
        <v>40454.745431961928</v>
      </c>
      <c r="K21" s="25">
        <f t="shared" si="1"/>
        <v>40600.783108986769</v>
      </c>
      <c r="L21" s="23">
        <f t="shared" si="0"/>
        <v>40629.541278068071</v>
      </c>
      <c r="M21" s="24">
        <f>L21-E21</f>
        <v>8925.5412780680708</v>
      </c>
    </row>
    <row r="22" spans="1:13" ht="18" x14ac:dyDescent="0.2">
      <c r="A22" s="6"/>
      <c r="B22" s="19">
        <v>8</v>
      </c>
      <c r="C22" s="20">
        <v>12878</v>
      </c>
      <c r="D22" s="20">
        <v>24721</v>
      </c>
      <c r="E22" s="25">
        <f>D22*D$24</f>
        <v>31749.704090703432</v>
      </c>
      <c r="F22" s="25">
        <f>E22*E$24</f>
        <v>36079.601705478068</v>
      </c>
      <c r="G22" s="25">
        <f>F22*F$24</f>
        <v>38384.803287770403</v>
      </c>
      <c r="H22" s="25">
        <f>G22*G$24</f>
        <v>39585.270522442166</v>
      </c>
      <c r="I22" s="25">
        <f t="shared" si="3"/>
        <v>40327.005813926582</v>
      </c>
      <c r="J22" s="25">
        <f t="shared" si="2"/>
        <v>40513.064488062308</v>
      </c>
      <c r="K22" s="25">
        <f t="shared" si="1"/>
        <v>40659.312691179657</v>
      </c>
      <c r="L22" s="23">
        <f t="shared" si="0"/>
        <v>40688.112317678577</v>
      </c>
      <c r="M22" s="24">
        <f>L22-D22</f>
        <v>15967.112317678577</v>
      </c>
    </row>
    <row r="23" spans="1:13" ht="19" thickBot="1" x14ac:dyDescent="0.25">
      <c r="A23" s="6"/>
      <c r="B23" s="26">
        <v>9</v>
      </c>
      <c r="C23" s="27">
        <v>12621</v>
      </c>
      <c r="D23" s="28">
        <f>C23*C$24</f>
        <v>25116.292122630468</v>
      </c>
      <c r="E23" s="28">
        <f>D23*D$24</f>
        <v>32257.386139281702</v>
      </c>
      <c r="F23" s="28">
        <f>E23*E$24</f>
        <v>36656.519400628764</v>
      </c>
      <c r="G23" s="28">
        <f>F23*F$24</f>
        <v>38998.581466985474</v>
      </c>
      <c r="H23" s="28">
        <f>G23*G$24</f>
        <v>40218.244334574258</v>
      </c>
      <c r="I23" s="28">
        <f t="shared" si="3"/>
        <v>40971.840073362619</v>
      </c>
      <c r="J23" s="28">
        <f t="shared" si="2"/>
        <v>41160.873850780292</v>
      </c>
      <c r="K23" s="28">
        <f t="shared" si="1"/>
        <v>41309.460582381165</v>
      </c>
      <c r="L23" s="29">
        <f t="shared" si="0"/>
        <v>41338.720718790268</v>
      </c>
      <c r="M23" s="30">
        <f>L23-C23</f>
        <v>28717.720718790268</v>
      </c>
    </row>
    <row r="24" spans="1:13" ht="19" thickBot="1" x14ac:dyDescent="0.25">
      <c r="A24" s="6"/>
      <c r="B24" s="31"/>
      <c r="C24" s="32">
        <f>SUM(D14:D22)/SUM(C14:C22)</f>
        <v>1.9900397846945939</v>
      </c>
      <c r="D24" s="32">
        <f>SUM(E14:E21)/SUM(D14:D21)</f>
        <v>1.2843211880871903</v>
      </c>
      <c r="E24" s="32">
        <f>SUM(F14:F20)/SUM(E14:E20)</f>
        <v>1.1363759990456876</v>
      </c>
      <c r="F24" s="32">
        <f>SUM(G14:G19)/SUM(F14:F19)</f>
        <v>1.0638921017230167</v>
      </c>
      <c r="G24" s="32">
        <f>SUM(H14:H18)/SUM(G14:G18)</f>
        <v>1.0312745443990392</v>
      </c>
      <c r="H24" s="32">
        <f>SUM(I14:I17)/SUM(H14:H17)</f>
        <v>1.0187376587729495</v>
      </c>
      <c r="I24" s="32">
        <f>SUM(J14:J16)/SUM(I14:I16)</f>
        <v>1.0046137487864639</v>
      </c>
      <c r="J24" s="32">
        <f>SUM(K14:K15)/SUM(J14:J15)</f>
        <v>1.0036099022615395</v>
      </c>
      <c r="K24" s="32">
        <f>SUM(L14:L14)/SUM(K14:K14)</f>
        <v>1.0007083156254426</v>
      </c>
      <c r="L24" s="33" t="s">
        <v>13</v>
      </c>
      <c r="M24" s="33" t="s">
        <v>13</v>
      </c>
    </row>
    <row r="25" spans="1:13" ht="18" x14ac:dyDescent="0.2">
      <c r="A25" s="6"/>
      <c r="B25" s="6"/>
      <c r="C25" s="6"/>
      <c r="D25" s="6"/>
      <c r="E25" s="6"/>
      <c r="F25" s="6"/>
      <c r="G25" s="6"/>
      <c r="H25" s="6"/>
      <c r="I25" s="6"/>
      <c r="J25" s="6"/>
      <c r="K25" s="6"/>
      <c r="L25" s="6"/>
      <c r="M25" s="6"/>
    </row>
    <row r="26" spans="1:13" ht="18" x14ac:dyDescent="0.2">
      <c r="A26" s="6"/>
      <c r="B26" s="34" t="s">
        <v>22</v>
      </c>
      <c r="C26" s="6"/>
      <c r="E26" s="6">
        <f>SUM(M14:M23)</f>
        <v>62211.45661806695</v>
      </c>
      <c r="F26" s="6"/>
      <c r="G26" s="6"/>
      <c r="H26" s="6"/>
      <c r="I26" s="6"/>
      <c r="J26" s="6"/>
      <c r="K26" s="6"/>
      <c r="L26" s="6"/>
      <c r="M26" s="6"/>
    </row>
    <row r="27" spans="1:13" ht="18" x14ac:dyDescent="0.2">
      <c r="A27" s="6"/>
      <c r="B27" s="6"/>
      <c r="C27" s="6"/>
      <c r="D27" s="6"/>
      <c r="E27" s="6"/>
      <c r="F27" s="6"/>
      <c r="G27" s="6"/>
      <c r="H27" s="6"/>
      <c r="I27" s="6"/>
      <c r="J27" s="6"/>
      <c r="K27" s="6"/>
      <c r="L27" s="6"/>
      <c r="M27" s="6"/>
    </row>
    <row r="28" spans="1:13" ht="18" x14ac:dyDescent="0.2">
      <c r="A28" s="9" t="s">
        <v>27</v>
      </c>
      <c r="B28" s="8" t="s">
        <v>20</v>
      </c>
      <c r="C28" s="5"/>
      <c r="D28" s="5"/>
      <c r="E28" s="5"/>
      <c r="F28" s="5"/>
      <c r="G28" s="5"/>
      <c r="H28" s="5"/>
      <c r="I28" s="5"/>
      <c r="J28" s="5"/>
      <c r="K28" s="5"/>
      <c r="L28" s="5"/>
      <c r="M28" s="5"/>
    </row>
    <row r="29" spans="1:13" ht="18" x14ac:dyDescent="0.2">
      <c r="A29" s="6"/>
      <c r="B29" s="6"/>
      <c r="C29" s="6"/>
      <c r="D29" s="6"/>
      <c r="E29" s="6"/>
      <c r="F29" s="6"/>
      <c r="G29" s="6"/>
      <c r="H29" s="6"/>
      <c r="I29" s="6"/>
      <c r="J29" s="6"/>
      <c r="K29" s="6"/>
      <c r="L29" s="6"/>
      <c r="M29" s="6"/>
    </row>
    <row r="30" spans="1:13" ht="18" x14ac:dyDescent="0.2">
      <c r="A30" s="6" t="s">
        <v>26</v>
      </c>
      <c r="B30" s="6">
        <f>1/PRODUCT(H24:K24)</f>
        <v>0.97289523321638005</v>
      </c>
      <c r="C30" s="6"/>
      <c r="D30" s="6"/>
      <c r="E30" s="6"/>
      <c r="F30" s="6"/>
      <c r="G30" s="6"/>
      <c r="H30" s="6"/>
      <c r="I30" s="6"/>
      <c r="J30" s="6"/>
      <c r="K30" s="6"/>
      <c r="L30" s="6"/>
      <c r="M30" s="6"/>
    </row>
    <row r="31" spans="1:13" ht="18" x14ac:dyDescent="0.2">
      <c r="A31" s="6"/>
      <c r="B31" s="6"/>
      <c r="C31" s="6"/>
      <c r="D31" s="6"/>
      <c r="E31" s="6"/>
      <c r="F31" s="6"/>
      <c r="G31" s="6"/>
      <c r="H31" s="6"/>
      <c r="I31" s="6"/>
      <c r="J31" s="6"/>
      <c r="K31" s="6"/>
      <c r="L31" s="6"/>
      <c r="M31" s="6"/>
    </row>
    <row r="32" spans="1:13" ht="18" x14ac:dyDescent="0.2">
      <c r="A32" s="5"/>
      <c r="B32" s="8" t="s">
        <v>21</v>
      </c>
      <c r="C32" s="5"/>
      <c r="D32" s="5"/>
      <c r="E32" s="5"/>
      <c r="F32" s="5"/>
      <c r="G32" s="5"/>
      <c r="H32" s="5"/>
      <c r="I32" s="5"/>
      <c r="J32" s="5"/>
      <c r="K32" s="5"/>
      <c r="L32" s="5"/>
      <c r="M32" s="5"/>
    </row>
    <row r="33" spans="1:13" ht="18" x14ac:dyDescent="0.2">
      <c r="A33" s="6"/>
      <c r="B33" s="6"/>
      <c r="C33" s="6"/>
      <c r="D33" s="6"/>
      <c r="E33" s="6"/>
      <c r="F33" s="6"/>
      <c r="G33" s="6"/>
      <c r="H33" s="6"/>
      <c r="I33" s="6"/>
      <c r="J33" s="6"/>
      <c r="K33" s="6"/>
      <c r="L33" s="6"/>
      <c r="M33" s="6"/>
    </row>
    <row r="34" spans="1:13" ht="18" x14ac:dyDescent="0.2">
      <c r="A34" s="6" t="s">
        <v>26</v>
      </c>
      <c r="B34" s="35" t="s">
        <v>23</v>
      </c>
      <c r="C34" s="6"/>
      <c r="D34" s="6"/>
      <c r="E34" s="6"/>
      <c r="F34" s="6"/>
      <c r="G34" s="6"/>
      <c r="H34" s="6"/>
      <c r="I34" s="6"/>
      <c r="J34" s="6"/>
      <c r="K34" s="6"/>
      <c r="L34" s="6"/>
      <c r="M34" s="6"/>
    </row>
    <row r="35" spans="1:13" ht="18" x14ac:dyDescent="0.2">
      <c r="A35" s="6"/>
      <c r="B35" s="6"/>
      <c r="C35" s="6"/>
      <c r="D35" s="6"/>
      <c r="E35" s="6"/>
      <c r="F35" s="6"/>
      <c r="G35" s="6"/>
      <c r="H35" s="6"/>
      <c r="I35" s="6"/>
      <c r="J35" s="6"/>
      <c r="K35" s="6"/>
      <c r="L35" s="6"/>
      <c r="M35" s="6"/>
    </row>
    <row r="36" spans="1:13" ht="20" x14ac:dyDescent="0.25">
      <c r="A36" s="9" t="s">
        <v>28</v>
      </c>
      <c r="B36" s="8" t="s">
        <v>34</v>
      </c>
      <c r="C36" s="5"/>
      <c r="D36" s="5"/>
      <c r="E36" s="5"/>
      <c r="F36" s="5"/>
      <c r="G36" s="5"/>
      <c r="H36" s="5"/>
      <c r="I36" s="5"/>
      <c r="J36" s="3"/>
      <c r="K36" s="5"/>
      <c r="L36" s="5"/>
      <c r="M36" s="5"/>
    </row>
    <row r="37" spans="1:13" ht="18" x14ac:dyDescent="0.2">
      <c r="A37" s="6"/>
      <c r="B37" s="6"/>
      <c r="C37" s="6"/>
      <c r="D37" s="6"/>
      <c r="E37" s="6"/>
      <c r="F37" s="6"/>
      <c r="G37" s="6"/>
      <c r="H37" s="6"/>
      <c r="I37" s="6"/>
      <c r="J37" s="6"/>
    </row>
    <row r="38" spans="1:13" ht="19" thickBot="1" x14ac:dyDescent="0.25">
      <c r="A38" s="6" t="s">
        <v>26</v>
      </c>
      <c r="B38" s="6"/>
      <c r="C38" s="6"/>
      <c r="D38" s="6"/>
      <c r="E38" s="6"/>
      <c r="F38" s="6"/>
      <c r="G38" s="6"/>
      <c r="H38" s="6"/>
      <c r="I38" s="6"/>
      <c r="J38" s="6"/>
    </row>
    <row r="39" spans="1:13" ht="19" thickBot="1" x14ac:dyDescent="0.25">
      <c r="A39" s="6"/>
      <c r="B39" s="6"/>
      <c r="C39" s="6"/>
      <c r="D39" s="6"/>
      <c r="E39" s="6"/>
      <c r="F39" s="6"/>
      <c r="G39" s="6"/>
      <c r="H39" s="6"/>
      <c r="I39" s="6"/>
      <c r="J39" s="6"/>
    </row>
    <row r="40" spans="1:13" ht="20" x14ac:dyDescent="0.25">
      <c r="A40" s="6"/>
      <c r="B40" s="36" t="s">
        <v>32</v>
      </c>
      <c r="C40" s="37"/>
      <c r="D40" s="37"/>
      <c r="E40" s="37"/>
      <c r="F40" s="38" t="s">
        <v>3</v>
      </c>
      <c r="G40" s="37"/>
      <c r="H40" s="37"/>
      <c r="I40" s="39"/>
      <c r="J40" s="6"/>
    </row>
    <row r="41" spans="1:13" ht="19" thickBot="1" x14ac:dyDescent="0.25">
      <c r="A41" s="6"/>
      <c r="B41" s="40" t="s">
        <v>0</v>
      </c>
      <c r="C41" s="41">
        <v>0</v>
      </c>
      <c r="D41" s="41">
        <v>1</v>
      </c>
      <c r="E41" s="41">
        <v>2</v>
      </c>
      <c r="F41" s="41">
        <v>3</v>
      </c>
      <c r="G41" s="41">
        <v>4</v>
      </c>
      <c r="H41" s="41">
        <v>5</v>
      </c>
      <c r="I41" s="42">
        <v>6</v>
      </c>
      <c r="J41" s="6"/>
    </row>
    <row r="42" spans="1:13" ht="18" x14ac:dyDescent="0.2">
      <c r="A42" s="6"/>
      <c r="B42" s="43">
        <v>0</v>
      </c>
      <c r="C42" s="44">
        <f t="shared" ref="C42:I44" si="4">D14/C14</f>
        <v>2.0847524752475248</v>
      </c>
      <c r="D42" s="44">
        <f t="shared" si="4"/>
        <v>1.26856952887538</v>
      </c>
      <c r="E42" s="44">
        <f t="shared" si="4"/>
        <v>1.1453708210100708</v>
      </c>
      <c r="F42" s="44">
        <f t="shared" si="4"/>
        <v>1.0712558017912008</v>
      </c>
      <c r="G42" s="44">
        <f t="shared" si="4"/>
        <v>1.0402758284005613</v>
      </c>
      <c r="H42" s="44">
        <f t="shared" si="4"/>
        <v>1.0268668974013022</v>
      </c>
      <c r="I42" s="44">
        <f t="shared" si="4"/>
        <v>1.004084547272208</v>
      </c>
      <c r="J42" s="6"/>
    </row>
    <row r="43" spans="1:13" ht="18" x14ac:dyDescent="0.2">
      <c r="A43" s="6"/>
      <c r="B43" s="43">
        <v>1</v>
      </c>
      <c r="C43" s="44">
        <f t="shared" si="4"/>
        <v>1.9825502047182686</v>
      </c>
      <c r="D43" s="44">
        <f t="shared" si="4"/>
        <v>1.2837685007621575</v>
      </c>
      <c r="E43" s="44">
        <f t="shared" si="4"/>
        <v>1.1610234410908533</v>
      </c>
      <c r="F43" s="44">
        <f t="shared" si="4"/>
        <v>1.0846199524940618</v>
      </c>
      <c r="G43" s="44">
        <f t="shared" si="4"/>
        <v>1.0357696870152386</v>
      </c>
      <c r="H43" s="44">
        <f t="shared" si="4"/>
        <v>1.0199101400757642</v>
      </c>
      <c r="I43" s="44">
        <f t="shared" si="4"/>
        <v>1.0057873369612162</v>
      </c>
      <c r="J43" s="6"/>
    </row>
    <row r="44" spans="1:13" ht="19" thickBot="1" x14ac:dyDescent="0.25">
      <c r="A44" s="6"/>
      <c r="B44" s="43">
        <v>2</v>
      </c>
      <c r="C44" s="44">
        <f t="shared" si="4"/>
        <v>1.9820463656963569</v>
      </c>
      <c r="D44" s="44">
        <f t="shared" si="4"/>
        <v>1.3110544367250021</v>
      </c>
      <c r="E44" s="44">
        <f t="shared" si="4"/>
        <v>1.1598135229407029</v>
      </c>
      <c r="F44" s="44">
        <f t="shared" si="4"/>
        <v>1.0649489604117868</v>
      </c>
      <c r="G44" s="44">
        <f t="shared" si="4"/>
        <v>1.0271268362885926</v>
      </c>
      <c r="H44" s="44">
        <f t="shared" si="4"/>
        <v>1.0155448633215249</v>
      </c>
      <c r="I44" s="45">
        <f t="shared" si="4"/>
        <v>1.0040349872442338</v>
      </c>
      <c r="J44" s="6"/>
    </row>
    <row r="45" spans="1:13" ht="19" thickBot="1" x14ac:dyDescent="0.25">
      <c r="A45" s="6"/>
      <c r="B45" s="43">
        <v>3</v>
      </c>
      <c r="C45" s="44">
        <f t="shared" ref="C45:H45" si="5">D17/C17</f>
        <v>1.9748301689601115</v>
      </c>
      <c r="D45" s="44">
        <f t="shared" si="5"/>
        <v>1.3224696802646085</v>
      </c>
      <c r="E45" s="44">
        <f t="shared" si="5"/>
        <v>1.1359255677460234</v>
      </c>
      <c r="F45" s="44">
        <f t="shared" si="5"/>
        <v>1.0579808002818307</v>
      </c>
      <c r="G45" s="44">
        <f t="shared" si="5"/>
        <v>1.0222820356290583</v>
      </c>
      <c r="H45" s="45">
        <f t="shared" si="5"/>
        <v>1.0134089736977823</v>
      </c>
      <c r="I45" s="46"/>
      <c r="J45" s="6"/>
    </row>
    <row r="46" spans="1:13" ht="19" thickBot="1" x14ac:dyDescent="0.25">
      <c r="A46" s="6"/>
      <c r="B46" s="43">
        <v>4</v>
      </c>
      <c r="C46" s="44">
        <f>D18/C18</f>
        <v>2.1108325408489668</v>
      </c>
      <c r="D46" s="44">
        <f>E18/D18</f>
        <v>1.2926359764089121</v>
      </c>
      <c r="E46" s="44">
        <f>F18/E18</f>
        <v>1.1200849149266501</v>
      </c>
      <c r="F46" s="44">
        <f>G18/F18</f>
        <v>1.051908008260021</v>
      </c>
      <c r="G46" s="45">
        <f>H18/G18</f>
        <v>1.0321895336954767</v>
      </c>
      <c r="H46" s="47"/>
      <c r="I46" s="46"/>
      <c r="J46" s="6"/>
    </row>
    <row r="47" spans="1:13" ht="19" thickBot="1" x14ac:dyDescent="0.25">
      <c r="A47" s="6"/>
      <c r="B47" s="43">
        <v>5</v>
      </c>
      <c r="C47" s="44">
        <f>D19/C19</f>
        <v>2.0336338690709526</v>
      </c>
      <c r="D47" s="44">
        <f>E19/D19</f>
        <v>1.2604186745826746</v>
      </c>
      <c r="E47" s="44">
        <f>F19/E19</f>
        <v>1.1178809567504742</v>
      </c>
      <c r="F47" s="45">
        <f>G19/F19</f>
        <v>1.0566378461201706</v>
      </c>
      <c r="G47" s="47"/>
      <c r="H47" s="47"/>
      <c r="I47" s="46"/>
      <c r="J47" s="6"/>
    </row>
    <row r="48" spans="1:13" ht="19" thickBot="1" x14ac:dyDescent="0.25">
      <c r="A48" s="6"/>
      <c r="B48" s="43">
        <v>6</v>
      </c>
      <c r="C48" s="44">
        <f>D20/C20</f>
        <v>1.9321546961325966</v>
      </c>
      <c r="D48" s="44">
        <f>E20/D20</f>
        <v>1.2466354035609439</v>
      </c>
      <c r="E48" s="45">
        <f>F20/E20</f>
        <v>1.1226068872713928</v>
      </c>
      <c r="F48" s="47"/>
      <c r="G48" s="47"/>
      <c r="H48" s="47"/>
      <c r="I48" s="46"/>
      <c r="J48" s="6"/>
    </row>
    <row r="49" spans="1:13" ht="19" thickBot="1" x14ac:dyDescent="0.25">
      <c r="A49" s="6"/>
      <c r="B49" s="48">
        <v>7</v>
      </c>
      <c r="C49" s="45">
        <f>D21/C21</f>
        <v>1.9214038944723617</v>
      </c>
      <c r="D49" s="45">
        <f>E21/D21</f>
        <v>1.2955743533161701</v>
      </c>
      <c r="E49" s="49"/>
      <c r="F49" s="49"/>
      <c r="G49" s="49"/>
      <c r="H49" s="49"/>
      <c r="I49" s="50"/>
      <c r="J49" s="6"/>
    </row>
    <row r="50" spans="1:13" ht="18" x14ac:dyDescent="0.2">
      <c r="A50" s="6"/>
      <c r="B50" s="6"/>
      <c r="C50" s="6"/>
      <c r="D50" s="6"/>
      <c r="E50" s="6"/>
      <c r="F50" s="6"/>
      <c r="G50" s="6"/>
      <c r="H50" s="6"/>
      <c r="I50" s="6"/>
    </row>
    <row r="51" spans="1:13" ht="18" x14ac:dyDescent="0.2">
      <c r="A51" s="6"/>
      <c r="B51" s="6"/>
      <c r="C51" s="6"/>
      <c r="D51" s="6"/>
      <c r="E51" s="6"/>
      <c r="F51" s="6"/>
      <c r="G51" s="6"/>
      <c r="H51" s="6"/>
      <c r="I51" s="6"/>
    </row>
    <row r="52" spans="1:13" ht="18" customHeight="1" x14ac:dyDescent="0.2">
      <c r="A52" s="9" t="s">
        <v>31</v>
      </c>
      <c r="B52" s="8" t="s">
        <v>35</v>
      </c>
      <c r="C52" s="8"/>
      <c r="D52" s="8"/>
      <c r="E52" s="8"/>
      <c r="F52" s="8"/>
      <c r="G52" s="8"/>
      <c r="H52" s="8"/>
      <c r="I52" s="8"/>
      <c r="J52" s="8"/>
      <c r="K52" s="8"/>
      <c r="L52" s="8"/>
      <c r="M52" s="8"/>
    </row>
    <row r="53" spans="1:13" ht="18" x14ac:dyDescent="0.2">
      <c r="A53" s="6"/>
      <c r="B53" s="1"/>
      <c r="C53" s="1"/>
      <c r="D53" s="1"/>
      <c r="E53" s="1"/>
      <c r="F53" s="1"/>
      <c r="G53" s="1"/>
      <c r="H53" s="1"/>
      <c r="I53" s="1"/>
      <c r="J53" s="1"/>
      <c r="K53" s="1"/>
      <c r="L53" s="1"/>
      <c r="M53" s="1"/>
    </row>
    <row r="54" spans="1:13" ht="19" thickBot="1" x14ac:dyDescent="0.25">
      <c r="A54" s="6" t="s">
        <v>26</v>
      </c>
      <c r="B54" s="6"/>
      <c r="C54" s="6"/>
      <c r="D54" s="6"/>
      <c r="E54" s="6"/>
      <c r="F54" s="6"/>
      <c r="G54" s="6"/>
      <c r="H54" s="6"/>
      <c r="I54" s="6"/>
    </row>
    <row r="55" spans="1:13" ht="19" thickBot="1" x14ac:dyDescent="0.25">
      <c r="A55" s="6"/>
      <c r="B55" s="6"/>
      <c r="C55" s="6"/>
      <c r="D55" s="6"/>
      <c r="E55" s="6"/>
      <c r="F55" s="6"/>
      <c r="G55" s="6"/>
      <c r="H55" s="6"/>
      <c r="I55" s="6"/>
    </row>
    <row r="56" spans="1:13" ht="19" thickBot="1" x14ac:dyDescent="0.25">
      <c r="A56" s="6"/>
      <c r="B56" s="51" t="s">
        <v>2</v>
      </c>
      <c r="C56" s="52" t="s">
        <v>4</v>
      </c>
      <c r="D56" s="53" t="s">
        <v>5</v>
      </c>
      <c r="E56" s="52" t="s">
        <v>6</v>
      </c>
      <c r="F56" s="52" t="s">
        <v>7</v>
      </c>
      <c r="G56" s="52" t="s">
        <v>8</v>
      </c>
      <c r="H56" s="54" t="s">
        <v>9</v>
      </c>
      <c r="I56" s="6"/>
      <c r="J56" s="6"/>
      <c r="K56" s="6"/>
    </row>
    <row r="57" spans="1:13" ht="19" thickBot="1" x14ac:dyDescent="0.25">
      <c r="A57" s="6"/>
      <c r="B57" s="55" t="s">
        <v>10</v>
      </c>
      <c r="C57" s="56">
        <f>PEARSON(C42:C49,D42:D49)</f>
        <v>-8.117432770386504E-2</v>
      </c>
      <c r="D57" s="56">
        <f>PEARSON(D42:D48,E42:E48)</f>
        <v>0.42675740334340939</v>
      </c>
      <c r="E57" s="56">
        <f>PEARSON(E42:E47,F42:F47)</f>
        <v>0.81908073810679971</v>
      </c>
      <c r="F57" s="56">
        <f>PEARSON(F42:F46,G42:G46)</f>
        <v>0.54439115936565519</v>
      </c>
      <c r="G57" s="56">
        <f>PEARSON(G42:G45,H42:H45)</f>
        <v>0.96056885455026386</v>
      </c>
      <c r="H57" s="56">
        <f>PEARSON(H42:H44,I42:I44)</f>
        <v>-0.10634673947779917</v>
      </c>
      <c r="I57" s="6"/>
      <c r="J57" s="6"/>
      <c r="K57" s="6"/>
    </row>
    <row r="58" spans="1:13" ht="18" x14ac:dyDescent="0.2">
      <c r="A58" s="6"/>
      <c r="B58" s="6"/>
      <c r="C58" s="6"/>
      <c r="D58" s="6"/>
      <c r="E58" s="6"/>
      <c r="F58" s="6"/>
      <c r="G58" s="6"/>
      <c r="H58" s="6"/>
      <c r="I58" s="6"/>
      <c r="J58" s="6"/>
      <c r="K58" s="6"/>
    </row>
    <row r="59" spans="1:13" ht="18" x14ac:dyDescent="0.2">
      <c r="A59" s="9" t="s">
        <v>29</v>
      </c>
      <c r="B59" s="8" t="s">
        <v>36</v>
      </c>
      <c r="C59" s="5"/>
      <c r="D59" s="5"/>
      <c r="E59" s="5"/>
      <c r="F59" s="5"/>
      <c r="G59" s="5"/>
      <c r="H59" s="5"/>
      <c r="I59" s="5"/>
      <c r="J59" s="5"/>
      <c r="K59" s="5"/>
      <c r="L59" s="5"/>
      <c r="M59" s="5"/>
    </row>
    <row r="60" spans="1:13" ht="18" x14ac:dyDescent="0.2">
      <c r="A60" s="6"/>
      <c r="B60" s="6"/>
      <c r="C60" s="6"/>
      <c r="D60" s="6"/>
      <c r="E60" s="6"/>
      <c r="F60" s="6"/>
      <c r="G60" s="6"/>
      <c r="H60" s="6"/>
      <c r="I60" s="6"/>
    </row>
    <row r="61" spans="1:13" ht="19" thickBot="1" x14ac:dyDescent="0.25">
      <c r="A61" s="6" t="s">
        <v>26</v>
      </c>
      <c r="B61" s="6"/>
      <c r="C61" s="6"/>
      <c r="D61" s="6"/>
      <c r="E61" s="6"/>
      <c r="F61" s="6"/>
      <c r="G61" s="6"/>
      <c r="H61" s="6"/>
      <c r="I61" s="6"/>
    </row>
    <row r="62" spans="1:13" ht="19" thickBot="1" x14ac:dyDescent="0.25">
      <c r="A62" s="6"/>
      <c r="B62" s="6"/>
      <c r="C62" s="6"/>
      <c r="D62" s="6"/>
      <c r="E62" s="6"/>
      <c r="F62" s="6"/>
      <c r="G62" s="6"/>
      <c r="H62" s="6"/>
      <c r="I62" s="6"/>
    </row>
    <row r="63" spans="1:13" ht="19" thickBot="1" x14ac:dyDescent="0.25">
      <c r="A63" s="6"/>
      <c r="B63" s="51" t="s">
        <v>2</v>
      </c>
      <c r="C63" s="52" t="s">
        <v>4</v>
      </c>
      <c r="D63" s="53" t="s">
        <v>5</v>
      </c>
      <c r="E63" s="52" t="s">
        <v>6</v>
      </c>
      <c r="F63" s="52" t="s">
        <v>7</v>
      </c>
      <c r="G63" s="52" t="s">
        <v>8</v>
      </c>
      <c r="H63" s="54" t="s">
        <v>9</v>
      </c>
      <c r="I63" s="6"/>
    </row>
    <row r="64" spans="1:13" ht="19" thickBot="1" x14ac:dyDescent="0.25">
      <c r="A64" s="6"/>
      <c r="B64" s="51" t="s">
        <v>11</v>
      </c>
      <c r="C64" s="57">
        <f t="shared" ref="C64:H64" si="6">C57*SQRT(C65/(1-C57^2))</f>
        <v>-0.19949402954573417</v>
      </c>
      <c r="D64" s="57">
        <f t="shared" si="6"/>
        <v>1.0551683875821705</v>
      </c>
      <c r="E64" s="57">
        <f t="shared" si="6"/>
        <v>2.8555404557807966</v>
      </c>
      <c r="F64" s="57">
        <f t="shared" si="6"/>
        <v>1.1240793418832666</v>
      </c>
      <c r="G64" s="57">
        <f t="shared" si="6"/>
        <v>4.8857670087513991</v>
      </c>
      <c r="H64" s="57">
        <f t="shared" si="6"/>
        <v>-0.10695326008062407</v>
      </c>
      <c r="I64" s="6"/>
    </row>
    <row r="65" spans="1:13" ht="19" thickBot="1" x14ac:dyDescent="0.25">
      <c r="A65" s="6"/>
      <c r="B65" s="55" t="s">
        <v>15</v>
      </c>
      <c r="C65" s="58">
        <v>6</v>
      </c>
      <c r="D65" s="58">
        <v>5</v>
      </c>
      <c r="E65" s="58">
        <v>4</v>
      </c>
      <c r="F65" s="58">
        <v>3</v>
      </c>
      <c r="G65" s="58">
        <v>2</v>
      </c>
      <c r="H65" s="58">
        <v>1</v>
      </c>
      <c r="I65" s="6"/>
    </row>
    <row r="66" spans="1:13" ht="19" thickBot="1" x14ac:dyDescent="0.25">
      <c r="A66" s="6"/>
      <c r="B66" s="55" t="s">
        <v>12</v>
      </c>
      <c r="C66" s="57">
        <f t="shared" ref="C66:H66" si="7">_xlfn.T.DIST.2T(ABS(C64),C65)</f>
        <v>0.84846541348283888</v>
      </c>
      <c r="D66" s="57">
        <f t="shared" si="7"/>
        <v>0.33964292312316585</v>
      </c>
      <c r="E66" s="57">
        <f t="shared" si="7"/>
        <v>4.6136764308097752E-2</v>
      </c>
      <c r="F66" s="57">
        <f t="shared" si="7"/>
        <v>0.34280749677457789</v>
      </c>
      <c r="G66" s="57">
        <f t="shared" si="7"/>
        <v>3.9431145449736124E-2</v>
      </c>
      <c r="H66" s="57">
        <f t="shared" si="7"/>
        <v>0.93216929413309613</v>
      </c>
      <c r="I66" s="6"/>
    </row>
    <row r="67" spans="1:13" ht="18" x14ac:dyDescent="0.2">
      <c r="A67" s="6"/>
      <c r="B67" s="6"/>
      <c r="C67" s="6"/>
      <c r="D67" s="6"/>
      <c r="E67" s="6"/>
      <c r="F67" s="6"/>
      <c r="G67" s="6"/>
      <c r="H67" s="6"/>
      <c r="I67" s="6"/>
    </row>
    <row r="68" spans="1:13" ht="18" x14ac:dyDescent="0.2">
      <c r="A68" s="9" t="s">
        <v>30</v>
      </c>
      <c r="B68" s="8" t="s">
        <v>37</v>
      </c>
      <c r="C68" s="5"/>
      <c r="D68" s="5"/>
      <c r="E68" s="5"/>
      <c r="F68" s="5"/>
      <c r="G68" s="5"/>
      <c r="H68" s="5"/>
      <c r="I68" s="5"/>
      <c r="J68" s="5"/>
      <c r="K68" s="3"/>
      <c r="L68" s="5"/>
      <c r="M68" s="5"/>
    </row>
    <row r="69" spans="1:13" ht="18" x14ac:dyDescent="0.2">
      <c r="A69" s="6"/>
      <c r="B69" s="6"/>
      <c r="C69" s="6"/>
      <c r="D69" s="6"/>
      <c r="E69" s="6"/>
      <c r="F69" s="6"/>
      <c r="G69" s="6"/>
      <c r="H69" s="6"/>
      <c r="I69" s="6"/>
    </row>
    <row r="70" spans="1:13" ht="18" x14ac:dyDescent="0.2">
      <c r="A70" s="6" t="s">
        <v>26</v>
      </c>
      <c r="B70" s="110" t="s">
        <v>24</v>
      </c>
      <c r="C70" s="110"/>
      <c r="D70" s="110"/>
      <c r="E70" s="110"/>
      <c r="F70" s="110"/>
      <c r="G70" s="110"/>
      <c r="H70" s="110"/>
      <c r="I70" s="110"/>
      <c r="J70" s="110"/>
      <c r="K70" s="110"/>
      <c r="L70" s="110"/>
      <c r="M70" s="110"/>
    </row>
    <row r="71" spans="1:13" ht="18" x14ac:dyDescent="0.2">
      <c r="A71" s="6"/>
      <c r="B71" s="110"/>
      <c r="C71" s="110"/>
      <c r="D71" s="110"/>
      <c r="E71" s="110"/>
      <c r="F71" s="110"/>
      <c r="G71" s="110"/>
      <c r="H71" s="110"/>
      <c r="I71" s="110"/>
      <c r="J71" s="110"/>
      <c r="K71" s="110"/>
      <c r="L71" s="110"/>
      <c r="M71" s="110"/>
    </row>
    <row r="72" spans="1:13" ht="18" x14ac:dyDescent="0.2">
      <c r="A72" s="6"/>
      <c r="B72" s="6"/>
      <c r="C72" s="6"/>
      <c r="D72" s="6"/>
      <c r="E72" s="6"/>
      <c r="F72" s="6"/>
      <c r="G72" s="6"/>
      <c r="H72" s="6"/>
      <c r="I72" s="6"/>
    </row>
    <row r="73" spans="1:13" ht="18" x14ac:dyDescent="0.2">
      <c r="A73" s="6"/>
      <c r="B73" s="6"/>
      <c r="C73" s="6"/>
      <c r="D73" s="6"/>
      <c r="E73" s="6"/>
      <c r="F73" s="6"/>
      <c r="G73" s="6"/>
      <c r="H73" s="6"/>
      <c r="I73" s="6"/>
    </row>
    <row r="74" spans="1:13" ht="18" x14ac:dyDescent="0.2">
      <c r="A74" s="6"/>
      <c r="B74" s="6"/>
      <c r="C74" s="6"/>
      <c r="D74" s="6"/>
      <c r="E74" s="6"/>
      <c r="F74" s="6"/>
      <c r="G74" s="6"/>
      <c r="H74" s="6"/>
      <c r="I74" s="6"/>
    </row>
    <row r="75" spans="1:13" ht="18" x14ac:dyDescent="0.2">
      <c r="A75" s="6"/>
      <c r="B75" s="6"/>
      <c r="C75" s="6"/>
      <c r="D75" s="6"/>
      <c r="E75" s="6"/>
      <c r="F75" s="6"/>
      <c r="G75" s="6"/>
      <c r="H75" s="6"/>
      <c r="I75" s="6"/>
    </row>
    <row r="76" spans="1:13" ht="18" x14ac:dyDescent="0.2">
      <c r="A76" s="6"/>
      <c r="B76" s="6"/>
      <c r="C76" s="6"/>
      <c r="D76" s="6"/>
      <c r="E76" s="6"/>
      <c r="F76" s="6"/>
      <c r="G76" s="6"/>
      <c r="H76" s="6"/>
      <c r="I76" s="6"/>
    </row>
    <row r="77" spans="1:13" ht="18" x14ac:dyDescent="0.2">
      <c r="A77" s="6"/>
      <c r="B77" s="6"/>
      <c r="C77" s="6"/>
      <c r="D77" s="6"/>
      <c r="E77" s="6"/>
      <c r="F77" s="6"/>
      <c r="G77" s="6"/>
      <c r="H77" s="6"/>
      <c r="I77" s="6"/>
    </row>
    <row r="78" spans="1:13" ht="18" x14ac:dyDescent="0.2">
      <c r="A78" s="6"/>
      <c r="B78" s="6"/>
      <c r="C78" s="6"/>
      <c r="D78" s="6"/>
      <c r="E78" s="6"/>
      <c r="F78" s="6"/>
      <c r="G78" s="6"/>
      <c r="H78" s="6"/>
      <c r="I78" s="6"/>
    </row>
    <row r="79" spans="1:13" ht="18" x14ac:dyDescent="0.2">
      <c r="A79" s="6"/>
      <c r="B79" s="6"/>
      <c r="C79" s="6"/>
      <c r="D79" s="6"/>
      <c r="E79" s="6"/>
      <c r="F79" s="6"/>
      <c r="G79" s="6"/>
      <c r="H79" s="6"/>
      <c r="I79" s="6"/>
    </row>
    <row r="80" spans="1:13" ht="18" x14ac:dyDescent="0.2">
      <c r="A80" s="6"/>
      <c r="B80" s="6"/>
      <c r="C80" s="6"/>
      <c r="D80" s="6"/>
      <c r="E80" s="6"/>
      <c r="F80" s="6"/>
      <c r="G80" s="6"/>
      <c r="H80" s="6"/>
      <c r="I80" s="6"/>
    </row>
    <row r="81" spans="1:9" ht="18" x14ac:dyDescent="0.2">
      <c r="A81" s="6"/>
      <c r="B81" s="6"/>
      <c r="C81" s="6"/>
      <c r="D81" s="6"/>
      <c r="E81" s="6"/>
      <c r="F81" s="6"/>
      <c r="G81" s="6"/>
      <c r="H81" s="6"/>
      <c r="I81" s="6"/>
    </row>
    <row r="82" spans="1:9" ht="18" x14ac:dyDescent="0.2">
      <c r="A82" s="6"/>
      <c r="B82" s="6"/>
      <c r="C82" s="6"/>
      <c r="D82" s="6"/>
      <c r="E82" s="6"/>
      <c r="F82" s="6"/>
      <c r="G82" s="6"/>
      <c r="H82" s="6"/>
      <c r="I82" s="6"/>
    </row>
    <row r="83" spans="1:9" ht="18" x14ac:dyDescent="0.2">
      <c r="A83" s="6"/>
      <c r="B83" s="6"/>
      <c r="C83" s="6"/>
      <c r="D83" s="6"/>
      <c r="E83" s="6"/>
      <c r="F83" s="6"/>
      <c r="G83" s="6"/>
      <c r="H83" s="6"/>
      <c r="I83" s="6"/>
    </row>
    <row r="84" spans="1:9" ht="18" x14ac:dyDescent="0.2">
      <c r="A84" s="6"/>
      <c r="B84" s="6"/>
      <c r="C84" s="6"/>
      <c r="D84" s="6"/>
      <c r="E84" s="6"/>
      <c r="F84" s="6"/>
      <c r="G84" s="6"/>
      <c r="H84" s="6"/>
      <c r="I84" s="6"/>
    </row>
    <row r="85" spans="1:9" ht="18" x14ac:dyDescent="0.2">
      <c r="A85" s="6"/>
      <c r="B85" s="6"/>
      <c r="C85" s="6"/>
      <c r="D85" s="6"/>
      <c r="E85" s="6"/>
      <c r="F85" s="6"/>
      <c r="G85" s="6"/>
      <c r="H85" s="6"/>
      <c r="I85" s="6"/>
    </row>
    <row r="86" spans="1:9" ht="18" x14ac:dyDescent="0.2">
      <c r="A86" s="6"/>
      <c r="B86" s="6"/>
      <c r="C86" s="6"/>
      <c r="D86" s="6"/>
      <c r="E86" s="6"/>
      <c r="F86" s="6"/>
      <c r="G86" s="6"/>
      <c r="H86" s="6"/>
      <c r="I86" s="6"/>
    </row>
    <row r="87" spans="1:9" ht="18" x14ac:dyDescent="0.2">
      <c r="A87" s="6"/>
      <c r="B87" s="6"/>
      <c r="C87" s="6"/>
      <c r="D87" s="6"/>
      <c r="E87" s="6"/>
      <c r="F87" s="6"/>
      <c r="G87" s="6"/>
      <c r="H87" s="6"/>
      <c r="I87" s="6"/>
    </row>
    <row r="88" spans="1:9" ht="18" x14ac:dyDescent="0.2">
      <c r="A88" s="6"/>
      <c r="B88" s="6"/>
      <c r="C88" s="6"/>
      <c r="D88" s="6"/>
      <c r="E88" s="6"/>
      <c r="F88" s="6"/>
      <c r="G88" s="6"/>
      <c r="H88" s="6"/>
      <c r="I88" s="6"/>
    </row>
    <row r="89" spans="1:9" ht="18" x14ac:dyDescent="0.2">
      <c r="A89" s="6"/>
      <c r="B89" s="6"/>
      <c r="C89" s="6"/>
      <c r="D89" s="6"/>
      <c r="E89" s="6"/>
      <c r="F89" s="6"/>
      <c r="G89" s="6"/>
      <c r="H89" s="6"/>
      <c r="I89" s="6"/>
    </row>
    <row r="90" spans="1:9" ht="18" x14ac:dyDescent="0.2">
      <c r="A90" s="6"/>
      <c r="B90" s="6"/>
      <c r="C90" s="6"/>
      <c r="D90" s="6"/>
      <c r="E90" s="6"/>
      <c r="F90" s="6"/>
      <c r="G90" s="6"/>
      <c r="H90" s="6"/>
      <c r="I90" s="6"/>
    </row>
    <row r="91" spans="1:9" ht="18" x14ac:dyDescent="0.2">
      <c r="A91" s="6"/>
      <c r="B91" s="6"/>
      <c r="C91" s="6"/>
      <c r="D91" s="6"/>
      <c r="E91" s="6"/>
      <c r="F91" s="6"/>
      <c r="G91" s="6"/>
      <c r="H91" s="6"/>
      <c r="I91" s="6"/>
    </row>
    <row r="92" spans="1:9" ht="18" x14ac:dyDescent="0.2">
      <c r="A92" s="6"/>
      <c r="B92" s="6"/>
      <c r="C92" s="6"/>
      <c r="D92" s="6"/>
      <c r="E92" s="6"/>
      <c r="F92" s="6"/>
      <c r="G92" s="6"/>
      <c r="H92" s="6"/>
      <c r="I92" s="6"/>
    </row>
    <row r="93" spans="1:9" ht="18" x14ac:dyDescent="0.2">
      <c r="A93" s="6"/>
      <c r="B93" s="6"/>
      <c r="C93" s="6"/>
      <c r="D93" s="6"/>
      <c r="E93" s="6"/>
      <c r="F93" s="6"/>
      <c r="G93" s="6"/>
      <c r="H93" s="6"/>
      <c r="I93" s="6"/>
    </row>
    <row r="94" spans="1:9" ht="18" x14ac:dyDescent="0.2">
      <c r="A94" s="6"/>
      <c r="B94" s="6"/>
      <c r="C94" s="6"/>
      <c r="D94" s="6"/>
      <c r="E94" s="6"/>
      <c r="F94" s="6"/>
      <c r="G94" s="6"/>
      <c r="H94" s="6"/>
      <c r="I94" s="6"/>
    </row>
    <row r="95" spans="1:9" ht="18" x14ac:dyDescent="0.2">
      <c r="A95" s="6"/>
      <c r="B95" s="6"/>
      <c r="C95" s="6"/>
      <c r="D95" s="6"/>
      <c r="E95" s="6"/>
      <c r="F95" s="6"/>
      <c r="G95" s="6"/>
      <c r="H95" s="6"/>
      <c r="I95" s="6"/>
    </row>
    <row r="96" spans="1:9" ht="18" x14ac:dyDescent="0.2">
      <c r="A96" s="6"/>
      <c r="B96" s="6"/>
      <c r="C96" s="6"/>
      <c r="D96" s="6"/>
      <c r="E96" s="6"/>
      <c r="F96" s="6"/>
      <c r="G96" s="6"/>
      <c r="H96" s="6"/>
      <c r="I96" s="6"/>
    </row>
    <row r="97" spans="1:9" ht="18" x14ac:dyDescent="0.2">
      <c r="A97" s="6"/>
      <c r="B97" s="6"/>
      <c r="C97" s="6"/>
      <c r="D97" s="6"/>
      <c r="E97" s="6"/>
      <c r="F97" s="6"/>
      <c r="G97" s="6"/>
      <c r="H97" s="6"/>
      <c r="I97" s="6"/>
    </row>
    <row r="98" spans="1:9" ht="18" x14ac:dyDescent="0.2">
      <c r="A98" s="6"/>
      <c r="B98" s="6"/>
      <c r="C98" s="6"/>
      <c r="D98" s="6"/>
      <c r="E98" s="6"/>
      <c r="F98" s="6"/>
      <c r="G98" s="6"/>
      <c r="H98" s="6"/>
      <c r="I98" s="6"/>
    </row>
    <row r="99" spans="1:9" ht="18" x14ac:dyDescent="0.2">
      <c r="A99" s="6"/>
      <c r="B99" s="6"/>
      <c r="C99" s="6"/>
      <c r="D99" s="6"/>
      <c r="E99" s="6"/>
      <c r="F99" s="6"/>
      <c r="G99" s="6"/>
      <c r="H99" s="6"/>
      <c r="I99" s="6"/>
    </row>
    <row r="100" spans="1:9" ht="18" x14ac:dyDescent="0.2">
      <c r="A100" s="6"/>
      <c r="B100" s="6"/>
      <c r="C100" s="6"/>
      <c r="D100" s="6"/>
      <c r="E100" s="6"/>
      <c r="F100" s="6"/>
      <c r="G100" s="6"/>
      <c r="H100" s="6"/>
      <c r="I100" s="6"/>
    </row>
    <row r="101" spans="1:9" ht="18" x14ac:dyDescent="0.2">
      <c r="A101" s="6"/>
      <c r="B101" s="6"/>
      <c r="C101" s="6"/>
      <c r="D101" s="6"/>
      <c r="E101" s="6"/>
      <c r="F101" s="6"/>
      <c r="G101" s="6"/>
      <c r="H101" s="6"/>
      <c r="I101" s="6"/>
    </row>
    <row r="102" spans="1:9" ht="18" x14ac:dyDescent="0.2">
      <c r="A102" s="6"/>
      <c r="B102" s="6"/>
      <c r="C102" s="6"/>
      <c r="D102" s="6"/>
      <c r="E102" s="6"/>
      <c r="F102" s="6"/>
      <c r="G102" s="6"/>
      <c r="H102" s="6"/>
      <c r="I102" s="6"/>
    </row>
    <row r="103" spans="1:9" ht="18" x14ac:dyDescent="0.2">
      <c r="A103" s="6"/>
      <c r="B103" s="6"/>
      <c r="C103" s="6"/>
      <c r="D103" s="6"/>
      <c r="E103" s="6"/>
      <c r="F103" s="6"/>
      <c r="G103" s="6"/>
      <c r="H103" s="6"/>
      <c r="I103" s="6"/>
    </row>
    <row r="104" spans="1:9" ht="18" x14ac:dyDescent="0.2">
      <c r="A104" s="6"/>
      <c r="B104" s="6"/>
      <c r="C104" s="6"/>
      <c r="D104" s="6"/>
      <c r="E104" s="6"/>
      <c r="F104" s="6"/>
      <c r="G104" s="6"/>
      <c r="H104" s="6"/>
      <c r="I104" s="6"/>
    </row>
    <row r="105" spans="1:9" ht="18" x14ac:dyDescent="0.2">
      <c r="A105" s="6"/>
      <c r="B105" s="6"/>
      <c r="C105" s="6"/>
      <c r="D105" s="6"/>
      <c r="E105" s="6"/>
      <c r="F105" s="6"/>
      <c r="G105" s="6"/>
      <c r="H105" s="6"/>
      <c r="I105" s="6"/>
    </row>
    <row r="106" spans="1:9" ht="18" x14ac:dyDescent="0.2">
      <c r="A106" s="6"/>
      <c r="B106" s="6"/>
      <c r="C106" s="6"/>
      <c r="D106" s="6"/>
      <c r="E106" s="6"/>
      <c r="F106" s="6"/>
      <c r="G106" s="6"/>
      <c r="H106" s="6"/>
      <c r="I106" s="6"/>
    </row>
    <row r="107" spans="1:9" ht="18" x14ac:dyDescent="0.2">
      <c r="A107" s="6"/>
      <c r="B107" s="6"/>
      <c r="C107" s="6"/>
      <c r="D107" s="6"/>
      <c r="E107" s="6"/>
      <c r="F107" s="6"/>
      <c r="G107" s="6"/>
      <c r="H107" s="6"/>
      <c r="I107" s="6"/>
    </row>
    <row r="108" spans="1:9" ht="18" x14ac:dyDescent="0.2">
      <c r="A108" s="6"/>
      <c r="B108" s="6"/>
      <c r="C108" s="6"/>
      <c r="D108" s="6"/>
      <c r="E108" s="6"/>
      <c r="F108" s="6"/>
      <c r="G108" s="6"/>
      <c r="H108" s="6"/>
      <c r="I108" s="6"/>
    </row>
    <row r="109" spans="1:9" ht="18" x14ac:dyDescent="0.2">
      <c r="A109" s="6"/>
      <c r="B109" s="6"/>
      <c r="C109" s="6"/>
      <c r="D109" s="6"/>
      <c r="E109" s="6"/>
      <c r="F109" s="6"/>
      <c r="G109" s="6"/>
      <c r="H109" s="6"/>
      <c r="I109" s="6"/>
    </row>
    <row r="110" spans="1:9" ht="18" x14ac:dyDescent="0.2">
      <c r="A110" s="6"/>
      <c r="B110" s="6"/>
      <c r="C110" s="6"/>
      <c r="D110" s="6"/>
      <c r="E110" s="6"/>
      <c r="F110" s="6"/>
      <c r="G110" s="6"/>
      <c r="H110" s="6"/>
      <c r="I110" s="6"/>
    </row>
    <row r="111" spans="1:9" ht="18" x14ac:dyDescent="0.2">
      <c r="A111" s="6"/>
      <c r="B111" s="6"/>
      <c r="C111" s="6"/>
      <c r="D111" s="6"/>
      <c r="E111" s="6"/>
      <c r="F111" s="6"/>
      <c r="G111" s="6"/>
      <c r="H111" s="6"/>
      <c r="I111" s="6"/>
    </row>
    <row r="112" spans="1:9" ht="18" x14ac:dyDescent="0.2">
      <c r="A112" s="6"/>
      <c r="B112" s="6"/>
      <c r="C112" s="6"/>
      <c r="D112" s="6"/>
      <c r="E112" s="6"/>
      <c r="F112" s="6"/>
      <c r="G112" s="6"/>
      <c r="H112" s="6"/>
      <c r="I112" s="6"/>
    </row>
    <row r="113" spans="1:9" ht="18" x14ac:dyDescent="0.2">
      <c r="A113" s="6"/>
      <c r="B113" s="6"/>
      <c r="C113" s="6"/>
      <c r="D113" s="6"/>
      <c r="E113" s="6"/>
      <c r="F113" s="6"/>
      <c r="G113" s="6"/>
      <c r="H113" s="6"/>
      <c r="I113" s="6"/>
    </row>
    <row r="114" spans="1:9" ht="18" x14ac:dyDescent="0.2">
      <c r="A114" s="6"/>
      <c r="B114" s="6"/>
      <c r="C114" s="6"/>
      <c r="D114" s="6"/>
      <c r="E114" s="6"/>
      <c r="F114" s="6"/>
      <c r="G114" s="6"/>
      <c r="H114" s="6"/>
      <c r="I114" s="6"/>
    </row>
    <row r="115" spans="1:9" ht="18" x14ac:dyDescent="0.2">
      <c r="A115" s="6"/>
      <c r="B115" s="6"/>
      <c r="C115" s="6"/>
      <c r="D115" s="6"/>
      <c r="E115" s="6"/>
      <c r="F115" s="6"/>
      <c r="G115" s="6"/>
      <c r="H115" s="6"/>
      <c r="I115" s="6"/>
    </row>
    <row r="116" spans="1:9" ht="18" x14ac:dyDescent="0.2">
      <c r="A116" s="6"/>
      <c r="B116" s="6"/>
      <c r="C116" s="6"/>
      <c r="D116" s="6"/>
      <c r="E116" s="6"/>
      <c r="F116" s="6"/>
      <c r="G116" s="6"/>
      <c r="H116" s="6"/>
      <c r="I116" s="6"/>
    </row>
    <row r="117" spans="1:9" ht="18" x14ac:dyDescent="0.2">
      <c r="A117" s="6"/>
      <c r="B117" s="6"/>
      <c r="C117" s="6"/>
      <c r="D117" s="6"/>
      <c r="E117" s="6"/>
      <c r="F117" s="6"/>
      <c r="G117" s="6"/>
      <c r="H117" s="6"/>
      <c r="I117" s="6"/>
    </row>
    <row r="118" spans="1:9" ht="18" x14ac:dyDescent="0.2">
      <c r="A118" s="6"/>
      <c r="B118" s="6"/>
      <c r="C118" s="6"/>
      <c r="D118" s="6"/>
      <c r="E118" s="6"/>
      <c r="F118" s="6"/>
      <c r="G118" s="6"/>
      <c r="H118" s="6"/>
      <c r="I118" s="6"/>
    </row>
    <row r="119" spans="1:9" ht="18" x14ac:dyDescent="0.2">
      <c r="A119" s="6"/>
      <c r="B119" s="6"/>
      <c r="C119" s="6"/>
      <c r="D119" s="6"/>
      <c r="E119" s="6"/>
      <c r="F119" s="6"/>
      <c r="G119" s="6"/>
      <c r="H119" s="6"/>
      <c r="I119" s="6"/>
    </row>
    <row r="120" spans="1:9" ht="18" x14ac:dyDescent="0.2">
      <c r="A120" s="6"/>
      <c r="B120" s="6"/>
      <c r="C120" s="6"/>
      <c r="D120" s="6"/>
      <c r="E120" s="6"/>
      <c r="F120" s="6"/>
      <c r="G120" s="6"/>
      <c r="H120" s="6"/>
      <c r="I120" s="6"/>
    </row>
    <row r="121" spans="1:9" ht="18" x14ac:dyDescent="0.2">
      <c r="A121" s="6"/>
      <c r="B121" s="6"/>
      <c r="C121" s="6"/>
      <c r="D121" s="6"/>
      <c r="E121" s="6"/>
      <c r="F121" s="6"/>
      <c r="G121" s="6"/>
      <c r="H121" s="6"/>
      <c r="I121" s="6"/>
    </row>
    <row r="122" spans="1:9" ht="18" x14ac:dyDescent="0.2">
      <c r="A122" s="6"/>
      <c r="B122" s="6"/>
      <c r="C122" s="6"/>
      <c r="D122" s="6"/>
      <c r="E122" s="6"/>
      <c r="F122" s="6"/>
      <c r="G122" s="6"/>
      <c r="H122" s="6"/>
      <c r="I122" s="6"/>
    </row>
    <row r="123" spans="1:9" ht="18" x14ac:dyDescent="0.2">
      <c r="A123" s="6"/>
      <c r="B123" s="6"/>
      <c r="C123" s="6"/>
      <c r="D123" s="6"/>
      <c r="E123" s="6"/>
      <c r="F123" s="6"/>
      <c r="G123" s="6"/>
      <c r="H123" s="6"/>
      <c r="I123" s="6"/>
    </row>
    <row r="124" spans="1:9" ht="18" x14ac:dyDescent="0.2">
      <c r="A124" s="6"/>
      <c r="B124" s="6"/>
      <c r="C124" s="6"/>
      <c r="D124" s="6"/>
      <c r="E124" s="6"/>
      <c r="F124" s="6"/>
      <c r="G124" s="6"/>
      <c r="H124" s="6"/>
      <c r="I124" s="6"/>
    </row>
    <row r="125" spans="1:9" ht="18" x14ac:dyDescent="0.2">
      <c r="A125" s="6"/>
      <c r="B125" s="6"/>
      <c r="C125" s="6"/>
      <c r="D125" s="6"/>
      <c r="E125" s="6"/>
      <c r="F125" s="6"/>
      <c r="G125" s="6"/>
      <c r="H125" s="6"/>
      <c r="I125" s="6"/>
    </row>
    <row r="126" spans="1:9" ht="18" x14ac:dyDescent="0.2">
      <c r="A126" s="6"/>
      <c r="B126" s="6"/>
      <c r="C126" s="6"/>
      <c r="D126" s="6"/>
      <c r="E126" s="6"/>
      <c r="F126" s="6"/>
      <c r="G126" s="6"/>
      <c r="H126" s="6"/>
      <c r="I126" s="6"/>
    </row>
    <row r="127" spans="1:9" ht="18" x14ac:dyDescent="0.2">
      <c r="A127" s="6"/>
      <c r="B127" s="6"/>
      <c r="C127" s="6"/>
      <c r="D127" s="6"/>
      <c r="E127" s="6"/>
      <c r="F127" s="6"/>
      <c r="G127" s="6"/>
      <c r="H127" s="6"/>
      <c r="I127" s="6"/>
    </row>
    <row r="128" spans="1:9" ht="18" x14ac:dyDescent="0.2">
      <c r="A128" s="6"/>
      <c r="B128" s="6"/>
      <c r="C128" s="6"/>
      <c r="D128" s="6"/>
      <c r="E128" s="6"/>
      <c r="F128" s="6"/>
      <c r="G128" s="6"/>
      <c r="H128" s="6"/>
      <c r="I128" s="6"/>
    </row>
    <row r="129" spans="1:9" ht="18" x14ac:dyDescent="0.2">
      <c r="A129" s="6"/>
      <c r="B129" s="6"/>
      <c r="C129" s="6"/>
      <c r="D129" s="6"/>
      <c r="E129" s="6"/>
      <c r="F129" s="6"/>
      <c r="G129" s="6"/>
      <c r="H129" s="6"/>
      <c r="I129" s="6"/>
    </row>
    <row r="130" spans="1:9" ht="18" x14ac:dyDescent="0.2">
      <c r="A130" s="6"/>
      <c r="B130" s="6"/>
      <c r="C130" s="6"/>
      <c r="D130" s="6"/>
      <c r="E130" s="6"/>
      <c r="F130" s="6"/>
      <c r="G130" s="6"/>
      <c r="H130" s="6"/>
      <c r="I130" s="6"/>
    </row>
    <row r="131" spans="1:9" ht="18" x14ac:dyDescent="0.2">
      <c r="A131" s="6"/>
      <c r="B131" s="6"/>
      <c r="C131" s="6"/>
      <c r="D131" s="6"/>
      <c r="E131" s="6"/>
      <c r="F131" s="6"/>
      <c r="G131" s="6"/>
      <c r="H131" s="6"/>
      <c r="I131" s="6"/>
    </row>
    <row r="132" spans="1:9" ht="18" x14ac:dyDescent="0.2">
      <c r="A132" s="6"/>
      <c r="B132" s="6"/>
      <c r="C132" s="6"/>
      <c r="D132" s="6"/>
      <c r="E132" s="6"/>
      <c r="F132" s="6"/>
      <c r="G132" s="6"/>
      <c r="H132" s="6"/>
      <c r="I132" s="6"/>
    </row>
    <row r="133" spans="1:9" ht="18" x14ac:dyDescent="0.2">
      <c r="A133" s="6"/>
      <c r="B133" s="6"/>
      <c r="C133" s="6"/>
      <c r="D133" s="6"/>
      <c r="E133" s="6"/>
      <c r="F133" s="6"/>
      <c r="G133" s="6"/>
      <c r="H133" s="6"/>
      <c r="I133" s="6"/>
    </row>
    <row r="134" spans="1:9" ht="18" x14ac:dyDescent="0.2">
      <c r="A134" s="6"/>
      <c r="B134" s="6"/>
      <c r="C134" s="6"/>
      <c r="D134" s="6"/>
      <c r="E134" s="6"/>
      <c r="F134" s="6"/>
      <c r="G134" s="6"/>
      <c r="H134" s="6"/>
      <c r="I134" s="6"/>
    </row>
    <row r="135" spans="1:9" ht="18" x14ac:dyDescent="0.2">
      <c r="A135" s="6"/>
      <c r="B135" s="6"/>
      <c r="C135" s="6"/>
      <c r="D135" s="6"/>
      <c r="E135" s="6"/>
      <c r="F135" s="6"/>
      <c r="G135" s="6"/>
      <c r="H135" s="6"/>
      <c r="I135" s="6"/>
    </row>
    <row r="136" spans="1:9" ht="18" x14ac:dyDescent="0.2">
      <c r="A136" s="6"/>
      <c r="B136" s="6"/>
      <c r="C136" s="6"/>
      <c r="D136" s="6"/>
      <c r="E136" s="6"/>
      <c r="F136" s="6"/>
      <c r="G136" s="6"/>
      <c r="H136" s="6"/>
      <c r="I136" s="6"/>
    </row>
    <row r="137" spans="1:9" ht="18" x14ac:dyDescent="0.2">
      <c r="A137" s="6"/>
      <c r="B137" s="6"/>
      <c r="C137" s="6"/>
      <c r="D137" s="6"/>
      <c r="E137" s="6"/>
      <c r="F137" s="6"/>
      <c r="G137" s="6"/>
      <c r="H137" s="6"/>
      <c r="I137" s="6"/>
    </row>
    <row r="138" spans="1:9" ht="18" x14ac:dyDescent="0.2">
      <c r="A138" s="6"/>
      <c r="B138" s="6"/>
      <c r="C138" s="6"/>
      <c r="D138" s="6"/>
      <c r="E138" s="6"/>
      <c r="F138" s="6"/>
      <c r="G138" s="6"/>
      <c r="H138" s="6"/>
      <c r="I138" s="6"/>
    </row>
    <row r="139" spans="1:9" ht="18" x14ac:dyDescent="0.2">
      <c r="A139" s="6"/>
      <c r="B139" s="6"/>
      <c r="C139" s="6"/>
      <c r="D139" s="6"/>
      <c r="E139" s="6"/>
      <c r="F139" s="6"/>
      <c r="G139" s="6"/>
      <c r="H139" s="6"/>
      <c r="I139" s="6"/>
    </row>
    <row r="140" spans="1:9" ht="18" x14ac:dyDescent="0.2">
      <c r="A140" s="6"/>
      <c r="B140" s="6"/>
      <c r="C140" s="6"/>
      <c r="D140" s="6"/>
      <c r="E140" s="6"/>
      <c r="F140" s="6"/>
      <c r="G140" s="6"/>
      <c r="H140" s="6"/>
      <c r="I140" s="6"/>
    </row>
    <row r="141" spans="1:9" ht="18" x14ac:dyDescent="0.2">
      <c r="A141" s="6"/>
      <c r="B141" s="6"/>
      <c r="C141" s="6"/>
      <c r="D141" s="6"/>
      <c r="E141" s="6"/>
      <c r="F141" s="6"/>
      <c r="G141" s="6"/>
      <c r="H141" s="6"/>
      <c r="I141" s="6"/>
    </row>
    <row r="142" spans="1:9" ht="18" x14ac:dyDescent="0.2">
      <c r="A142" s="6"/>
      <c r="B142" s="6"/>
      <c r="C142" s="6"/>
      <c r="D142" s="6"/>
      <c r="E142" s="6"/>
      <c r="F142" s="6"/>
      <c r="G142" s="6"/>
      <c r="H142" s="6"/>
      <c r="I142" s="6"/>
    </row>
    <row r="143" spans="1:9" ht="18" x14ac:dyDescent="0.2">
      <c r="A143" s="6"/>
      <c r="B143" s="6"/>
      <c r="C143" s="6"/>
      <c r="D143" s="6"/>
      <c r="E143" s="6"/>
      <c r="F143" s="6"/>
      <c r="G143" s="6"/>
      <c r="H143" s="6"/>
      <c r="I143" s="6"/>
    </row>
    <row r="144" spans="1:9" ht="18" x14ac:dyDescent="0.2">
      <c r="A144" s="6"/>
      <c r="B144" s="6"/>
      <c r="C144" s="6"/>
      <c r="D144" s="6"/>
      <c r="E144" s="6"/>
      <c r="F144" s="6"/>
      <c r="G144" s="6"/>
      <c r="H144" s="6"/>
      <c r="I144" s="6"/>
    </row>
    <row r="145" spans="1:9" ht="18" x14ac:dyDescent="0.2">
      <c r="A145" s="6"/>
      <c r="B145" s="6"/>
      <c r="C145" s="6"/>
      <c r="D145" s="6"/>
      <c r="E145" s="6"/>
      <c r="F145" s="6"/>
      <c r="G145" s="6"/>
      <c r="H145" s="6"/>
      <c r="I145" s="6"/>
    </row>
    <row r="146" spans="1:9" ht="18" x14ac:dyDescent="0.2">
      <c r="A146" s="6"/>
      <c r="B146" s="6"/>
      <c r="C146" s="6"/>
      <c r="D146" s="6"/>
      <c r="E146" s="6"/>
      <c r="F146" s="6"/>
      <c r="G146" s="6"/>
      <c r="H146" s="6"/>
      <c r="I146" s="6"/>
    </row>
    <row r="147" spans="1:9" ht="18" x14ac:dyDescent="0.2">
      <c r="A147" s="6"/>
      <c r="B147" s="6"/>
      <c r="C147" s="6"/>
      <c r="D147" s="6"/>
      <c r="E147" s="6"/>
      <c r="F147" s="6"/>
      <c r="G147" s="6"/>
      <c r="H147" s="6"/>
      <c r="I147" s="6"/>
    </row>
    <row r="148" spans="1:9" ht="18" x14ac:dyDescent="0.2">
      <c r="A148" s="6"/>
      <c r="B148" s="6"/>
      <c r="C148" s="6"/>
      <c r="D148" s="6"/>
      <c r="E148" s="6"/>
      <c r="F148" s="6"/>
      <c r="G148" s="6"/>
      <c r="H148" s="6"/>
      <c r="I148" s="6"/>
    </row>
    <row r="149" spans="1:9" ht="18" x14ac:dyDescent="0.2">
      <c r="A149" s="6"/>
      <c r="B149" s="6"/>
      <c r="C149" s="6"/>
      <c r="D149" s="6"/>
      <c r="E149" s="6"/>
      <c r="F149" s="6"/>
      <c r="G149" s="6"/>
      <c r="H149" s="6"/>
      <c r="I149" s="6"/>
    </row>
    <row r="150" spans="1:9" ht="18" x14ac:dyDescent="0.2">
      <c r="A150" s="6"/>
      <c r="B150" s="6"/>
      <c r="C150" s="6"/>
      <c r="D150" s="6"/>
      <c r="E150" s="6"/>
      <c r="F150" s="6"/>
      <c r="G150" s="6"/>
      <c r="H150" s="6"/>
      <c r="I150" s="6"/>
    </row>
    <row r="151" spans="1:9" ht="18" x14ac:dyDescent="0.2">
      <c r="A151" s="6"/>
      <c r="B151" s="6"/>
      <c r="C151" s="6"/>
      <c r="D151" s="6"/>
      <c r="E151" s="6"/>
      <c r="F151" s="6"/>
      <c r="G151" s="6"/>
      <c r="H151" s="6"/>
      <c r="I151" s="6"/>
    </row>
    <row r="152" spans="1:9" ht="18" x14ac:dyDescent="0.2">
      <c r="A152" s="6"/>
      <c r="B152" s="6"/>
      <c r="C152" s="6"/>
      <c r="D152" s="6"/>
      <c r="E152" s="6"/>
      <c r="F152" s="6"/>
      <c r="G152" s="6"/>
      <c r="H152" s="6"/>
      <c r="I152" s="6"/>
    </row>
    <row r="153" spans="1:9" ht="18" x14ac:dyDescent="0.2">
      <c r="A153" s="6"/>
      <c r="B153" s="6"/>
      <c r="C153" s="6"/>
      <c r="D153" s="6"/>
      <c r="E153" s="6"/>
      <c r="F153" s="6"/>
      <c r="G153" s="6"/>
      <c r="H153" s="6"/>
      <c r="I153" s="6"/>
    </row>
    <row r="154" spans="1:9" ht="18" x14ac:dyDescent="0.2">
      <c r="A154" s="6"/>
      <c r="B154" s="6"/>
      <c r="C154" s="6"/>
      <c r="D154" s="6"/>
      <c r="E154" s="6"/>
      <c r="F154" s="6"/>
      <c r="G154" s="6"/>
      <c r="H154" s="6"/>
      <c r="I154" s="6"/>
    </row>
    <row r="155" spans="1:9" ht="18" x14ac:dyDescent="0.2">
      <c r="A155" s="6"/>
      <c r="B155" s="6"/>
      <c r="C155" s="6"/>
      <c r="D155" s="6"/>
      <c r="E155" s="6"/>
      <c r="F155" s="6"/>
      <c r="G155" s="6"/>
      <c r="H155" s="6"/>
      <c r="I155" s="6"/>
    </row>
    <row r="156" spans="1:9" ht="18" x14ac:dyDescent="0.2">
      <c r="A156" s="6"/>
      <c r="B156" s="6"/>
      <c r="C156" s="6"/>
      <c r="D156" s="6"/>
      <c r="E156" s="6"/>
      <c r="F156" s="6"/>
      <c r="G156" s="6"/>
      <c r="H156" s="6"/>
      <c r="I156" s="6"/>
    </row>
    <row r="157" spans="1:9" ht="18" x14ac:dyDescent="0.2">
      <c r="A157" s="6"/>
      <c r="B157" s="6"/>
      <c r="C157" s="6"/>
      <c r="D157" s="6"/>
      <c r="E157" s="6"/>
      <c r="F157" s="6"/>
      <c r="G157" s="6"/>
      <c r="H157" s="6"/>
      <c r="I157" s="6"/>
    </row>
    <row r="158" spans="1:9" ht="18" x14ac:dyDescent="0.2">
      <c r="A158" s="6"/>
      <c r="B158" s="6"/>
      <c r="C158" s="6"/>
      <c r="D158" s="6"/>
      <c r="E158" s="6"/>
      <c r="F158" s="6"/>
      <c r="G158" s="6"/>
      <c r="H158" s="6"/>
      <c r="I158" s="6"/>
    </row>
    <row r="159" spans="1:9" ht="18" x14ac:dyDescent="0.2">
      <c r="A159" s="6"/>
      <c r="B159" s="6"/>
      <c r="C159" s="6"/>
      <c r="D159" s="6"/>
      <c r="E159" s="6"/>
      <c r="F159" s="6"/>
      <c r="G159" s="6"/>
      <c r="H159" s="6"/>
      <c r="I159" s="6"/>
    </row>
    <row r="160" spans="1:9" ht="18" x14ac:dyDescent="0.2">
      <c r="A160" s="6"/>
      <c r="B160" s="6"/>
      <c r="C160" s="6"/>
      <c r="D160" s="6"/>
      <c r="E160" s="6"/>
      <c r="F160" s="6"/>
      <c r="G160" s="6"/>
      <c r="H160" s="6"/>
      <c r="I160" s="6"/>
    </row>
    <row r="161" spans="1:9" ht="18" x14ac:dyDescent="0.2">
      <c r="A161" s="6"/>
      <c r="B161" s="6"/>
      <c r="C161" s="6"/>
      <c r="D161" s="6"/>
      <c r="E161" s="6"/>
      <c r="F161" s="6"/>
      <c r="G161" s="6"/>
      <c r="H161" s="6"/>
      <c r="I161" s="6"/>
    </row>
    <row r="162" spans="1:9" ht="18" x14ac:dyDescent="0.2">
      <c r="A162" s="6"/>
      <c r="B162" s="6"/>
      <c r="C162" s="6"/>
      <c r="D162" s="6"/>
      <c r="E162" s="6"/>
      <c r="F162" s="6"/>
      <c r="G162" s="6"/>
      <c r="H162" s="6"/>
      <c r="I162" s="6"/>
    </row>
    <row r="163" spans="1:9" ht="18" x14ac:dyDescent="0.2">
      <c r="A163" s="6"/>
      <c r="B163" s="6"/>
      <c r="C163" s="6"/>
      <c r="D163" s="6"/>
      <c r="E163" s="6"/>
      <c r="F163" s="6"/>
      <c r="G163" s="6"/>
      <c r="H163" s="6"/>
      <c r="I163" s="6"/>
    </row>
    <row r="164" spans="1:9" ht="18" x14ac:dyDescent="0.2">
      <c r="A164" s="6"/>
      <c r="B164" s="6"/>
      <c r="C164" s="6"/>
      <c r="D164" s="6"/>
      <c r="E164" s="6"/>
      <c r="F164" s="6"/>
      <c r="G164" s="6"/>
      <c r="H164" s="6"/>
      <c r="I164" s="6"/>
    </row>
    <row r="165" spans="1:9" ht="18" x14ac:dyDescent="0.2">
      <c r="A165" s="6"/>
      <c r="B165" s="6"/>
      <c r="C165" s="6"/>
      <c r="D165" s="6"/>
      <c r="E165" s="6"/>
      <c r="F165" s="6"/>
      <c r="G165" s="6"/>
      <c r="H165" s="6"/>
      <c r="I165" s="6"/>
    </row>
    <row r="166" spans="1:9" ht="18" x14ac:dyDescent="0.2">
      <c r="A166" s="6"/>
      <c r="B166" s="6"/>
      <c r="C166" s="6"/>
      <c r="D166" s="6"/>
      <c r="E166" s="6"/>
      <c r="F166" s="6"/>
      <c r="G166" s="6"/>
      <c r="H166" s="6"/>
      <c r="I166" s="6"/>
    </row>
    <row r="167" spans="1:9" ht="18" x14ac:dyDescent="0.2">
      <c r="A167" s="6"/>
      <c r="B167" s="6"/>
      <c r="C167" s="6"/>
      <c r="D167" s="6"/>
      <c r="E167" s="6"/>
      <c r="F167" s="6"/>
      <c r="G167" s="6"/>
      <c r="H167" s="6"/>
      <c r="I167" s="6"/>
    </row>
    <row r="168" spans="1:9" ht="18" x14ac:dyDescent="0.2">
      <c r="A168" s="6"/>
      <c r="B168" s="6"/>
      <c r="C168" s="6"/>
      <c r="D168" s="6"/>
      <c r="E168" s="6"/>
      <c r="F168" s="6"/>
      <c r="G168" s="6"/>
      <c r="H168" s="6"/>
      <c r="I168" s="6"/>
    </row>
    <row r="169" spans="1:9" ht="18" x14ac:dyDescent="0.2">
      <c r="A169" s="6"/>
      <c r="B169" s="6"/>
      <c r="C169" s="6"/>
      <c r="D169" s="6"/>
      <c r="E169" s="6"/>
      <c r="F169" s="6"/>
      <c r="G169" s="6"/>
      <c r="H169" s="6"/>
      <c r="I169" s="6"/>
    </row>
    <row r="170" spans="1:9" ht="18" x14ac:dyDescent="0.2">
      <c r="A170" s="6"/>
      <c r="B170" s="6"/>
      <c r="C170" s="6"/>
      <c r="D170" s="6"/>
      <c r="E170" s="6"/>
      <c r="F170" s="6"/>
      <c r="G170" s="6"/>
      <c r="H170" s="6"/>
      <c r="I170" s="6"/>
    </row>
    <row r="171" spans="1:9" ht="18" x14ac:dyDescent="0.2">
      <c r="A171" s="6"/>
      <c r="B171" s="6"/>
      <c r="C171" s="6"/>
      <c r="D171" s="6"/>
      <c r="E171" s="6"/>
      <c r="F171" s="6"/>
      <c r="G171" s="6"/>
      <c r="H171" s="6"/>
      <c r="I171" s="6"/>
    </row>
    <row r="172" spans="1:9" ht="18" x14ac:dyDescent="0.2">
      <c r="A172" s="6"/>
      <c r="B172" s="6"/>
      <c r="C172" s="6"/>
      <c r="D172" s="6"/>
      <c r="E172" s="6"/>
      <c r="F172" s="6"/>
      <c r="G172" s="6"/>
      <c r="H172" s="6"/>
      <c r="I172" s="6"/>
    </row>
    <row r="173" spans="1:9" ht="18" x14ac:dyDescent="0.2">
      <c r="A173" s="6"/>
      <c r="B173" s="6"/>
      <c r="C173" s="6"/>
      <c r="D173" s="6"/>
      <c r="E173" s="6"/>
      <c r="F173" s="6"/>
      <c r="G173" s="6"/>
      <c r="H173" s="6"/>
      <c r="I173" s="6"/>
    </row>
    <row r="174" spans="1:9" ht="18" x14ac:dyDescent="0.2">
      <c r="A174" s="6"/>
      <c r="B174" s="6"/>
      <c r="C174" s="6"/>
      <c r="D174" s="6"/>
      <c r="E174" s="6"/>
      <c r="F174" s="6"/>
      <c r="G174" s="6"/>
      <c r="H174" s="6"/>
      <c r="I174" s="6"/>
    </row>
    <row r="175" spans="1:9" ht="18" x14ac:dyDescent="0.2">
      <c r="A175" s="6"/>
      <c r="B175" s="6"/>
      <c r="C175" s="6"/>
      <c r="D175" s="6"/>
      <c r="E175" s="6"/>
      <c r="F175" s="6"/>
      <c r="G175" s="6"/>
      <c r="H175" s="6"/>
      <c r="I175" s="6"/>
    </row>
    <row r="176" spans="1:9" ht="18" x14ac:dyDescent="0.2">
      <c r="A176" s="6"/>
      <c r="B176" s="6"/>
      <c r="C176" s="6"/>
      <c r="D176" s="6"/>
      <c r="E176" s="6"/>
      <c r="F176" s="6"/>
      <c r="G176" s="6"/>
      <c r="H176" s="6"/>
      <c r="I176" s="6"/>
    </row>
    <row r="177" spans="1:9" ht="18" x14ac:dyDescent="0.2">
      <c r="A177" s="6"/>
      <c r="B177" s="6"/>
      <c r="C177" s="6"/>
      <c r="D177" s="6"/>
      <c r="E177" s="6"/>
      <c r="F177" s="6"/>
      <c r="G177" s="6"/>
      <c r="H177" s="6"/>
      <c r="I177" s="6"/>
    </row>
    <row r="178" spans="1:9" ht="18" x14ac:dyDescent="0.2">
      <c r="A178" s="6"/>
      <c r="B178" s="6"/>
      <c r="C178" s="6"/>
      <c r="D178" s="6"/>
      <c r="E178" s="6"/>
      <c r="F178" s="6"/>
      <c r="G178" s="6"/>
      <c r="H178" s="6"/>
      <c r="I178" s="6"/>
    </row>
    <row r="179" spans="1:9" ht="18" x14ac:dyDescent="0.2">
      <c r="A179" s="6"/>
      <c r="B179" s="6"/>
      <c r="C179" s="6"/>
      <c r="D179" s="6"/>
      <c r="E179" s="6"/>
      <c r="F179" s="6"/>
      <c r="G179" s="6"/>
      <c r="H179" s="6"/>
      <c r="I179" s="6"/>
    </row>
    <row r="180" spans="1:9" ht="18" x14ac:dyDescent="0.2">
      <c r="A180" s="6"/>
      <c r="B180" s="6"/>
      <c r="C180" s="6"/>
      <c r="D180" s="6"/>
      <c r="E180" s="6"/>
      <c r="F180" s="6"/>
      <c r="G180" s="6"/>
      <c r="H180" s="6"/>
      <c r="I180" s="6"/>
    </row>
    <row r="181" spans="1:9" ht="18" x14ac:dyDescent="0.2">
      <c r="A181" s="6"/>
      <c r="B181" s="6"/>
      <c r="C181" s="6"/>
      <c r="D181" s="6"/>
      <c r="E181" s="6"/>
      <c r="F181" s="6"/>
      <c r="G181" s="6"/>
      <c r="H181" s="6"/>
      <c r="I181" s="6"/>
    </row>
    <row r="182" spans="1:9" ht="18" x14ac:dyDescent="0.2">
      <c r="A182" s="6"/>
      <c r="B182" s="6"/>
      <c r="C182" s="6"/>
      <c r="D182" s="6"/>
      <c r="E182" s="6"/>
      <c r="F182" s="6"/>
      <c r="G182" s="6"/>
      <c r="H182" s="6"/>
      <c r="I182" s="6"/>
    </row>
    <row r="183" spans="1:9" ht="18" x14ac:dyDescent="0.2">
      <c r="A183" s="6"/>
      <c r="B183" s="6"/>
      <c r="C183" s="6"/>
      <c r="D183" s="6"/>
      <c r="E183" s="6"/>
      <c r="F183" s="6"/>
      <c r="G183" s="6"/>
      <c r="H183" s="6"/>
      <c r="I183" s="6"/>
    </row>
    <row r="184" spans="1:9" ht="18" x14ac:dyDescent="0.2">
      <c r="A184" s="6"/>
      <c r="B184" s="6"/>
      <c r="C184" s="6"/>
      <c r="D184" s="6"/>
      <c r="E184" s="6"/>
      <c r="F184" s="6"/>
      <c r="G184" s="6"/>
      <c r="H184" s="6"/>
      <c r="I184" s="6"/>
    </row>
    <row r="185" spans="1:9" ht="18" x14ac:dyDescent="0.2">
      <c r="A185" s="6"/>
      <c r="B185" s="6"/>
      <c r="C185" s="6"/>
      <c r="D185" s="6"/>
      <c r="E185" s="6"/>
      <c r="F185" s="6"/>
      <c r="G185" s="6"/>
      <c r="H185" s="6"/>
      <c r="I185" s="6"/>
    </row>
    <row r="186" spans="1:9" ht="18" x14ac:dyDescent="0.2">
      <c r="A186" s="6"/>
      <c r="B186" s="6"/>
      <c r="C186" s="6"/>
      <c r="D186" s="6"/>
      <c r="E186" s="6"/>
      <c r="F186" s="6"/>
      <c r="G186" s="6"/>
      <c r="H186" s="6"/>
      <c r="I186" s="6"/>
    </row>
    <row r="187" spans="1:9" ht="18" x14ac:dyDescent="0.2">
      <c r="A187" s="6"/>
      <c r="B187" s="6"/>
      <c r="C187" s="6"/>
      <c r="D187" s="6"/>
      <c r="E187" s="6"/>
      <c r="F187" s="6"/>
      <c r="G187" s="6"/>
      <c r="H187" s="6"/>
      <c r="I187" s="6"/>
    </row>
    <row r="188" spans="1:9" ht="18" x14ac:dyDescent="0.2">
      <c r="A188" s="6"/>
      <c r="B188" s="6"/>
      <c r="C188" s="6"/>
      <c r="D188" s="6"/>
      <c r="E188" s="6"/>
      <c r="F188" s="6"/>
      <c r="G188" s="6"/>
      <c r="H188" s="6"/>
      <c r="I188" s="6"/>
    </row>
    <row r="189" spans="1:9" ht="18" x14ac:dyDescent="0.2">
      <c r="A189" s="6"/>
      <c r="B189" s="6"/>
      <c r="C189" s="6"/>
      <c r="D189" s="6"/>
      <c r="E189" s="6"/>
      <c r="F189" s="6"/>
      <c r="G189" s="6"/>
      <c r="H189" s="6"/>
      <c r="I189" s="6"/>
    </row>
    <row r="190" spans="1:9" ht="18" x14ac:dyDescent="0.2">
      <c r="A190" s="6"/>
      <c r="B190" s="6"/>
      <c r="C190" s="6"/>
      <c r="D190" s="6"/>
      <c r="E190" s="6"/>
      <c r="F190" s="6"/>
      <c r="G190" s="6"/>
      <c r="H190" s="6"/>
      <c r="I190" s="6"/>
    </row>
    <row r="191" spans="1:9" ht="18" x14ac:dyDescent="0.2">
      <c r="A191" s="6"/>
      <c r="B191" s="6"/>
      <c r="C191" s="6"/>
      <c r="D191" s="6"/>
      <c r="E191" s="6"/>
      <c r="F191" s="6"/>
      <c r="G191" s="6"/>
      <c r="H191" s="6"/>
      <c r="I191" s="6"/>
    </row>
    <row r="192" spans="1:9" ht="18" x14ac:dyDescent="0.2">
      <c r="A192" s="6"/>
      <c r="B192" s="6"/>
      <c r="C192" s="6"/>
      <c r="D192" s="6"/>
      <c r="E192" s="6"/>
      <c r="F192" s="6"/>
      <c r="G192" s="6"/>
      <c r="H192" s="6"/>
      <c r="I192" s="6"/>
    </row>
    <row r="193" spans="1:9" ht="18" x14ac:dyDescent="0.2">
      <c r="A193" s="6"/>
      <c r="B193" s="6"/>
      <c r="C193" s="6"/>
      <c r="D193" s="6"/>
      <c r="E193" s="6"/>
      <c r="F193" s="6"/>
      <c r="G193" s="6"/>
      <c r="H193" s="6"/>
      <c r="I193" s="6"/>
    </row>
    <row r="194" spans="1:9" ht="18" x14ac:dyDescent="0.2">
      <c r="A194" s="6"/>
      <c r="B194" s="6"/>
      <c r="C194" s="6"/>
      <c r="D194" s="6"/>
      <c r="E194" s="6"/>
      <c r="F194" s="6"/>
      <c r="G194" s="6"/>
      <c r="H194" s="6"/>
      <c r="I194" s="6"/>
    </row>
    <row r="195" spans="1:9" ht="18" x14ac:dyDescent="0.2">
      <c r="A195" s="6"/>
      <c r="B195" s="6"/>
      <c r="C195" s="6"/>
      <c r="D195" s="6"/>
      <c r="E195" s="6"/>
      <c r="F195" s="6"/>
      <c r="G195" s="6"/>
      <c r="H195" s="6"/>
      <c r="I195" s="6"/>
    </row>
    <row r="196" spans="1:9" ht="18" x14ac:dyDescent="0.2">
      <c r="A196" s="6"/>
      <c r="B196" s="6"/>
      <c r="C196" s="6"/>
      <c r="D196" s="6"/>
      <c r="E196" s="6"/>
      <c r="F196" s="6"/>
      <c r="G196" s="6"/>
      <c r="H196" s="6"/>
      <c r="I196" s="6"/>
    </row>
    <row r="197" spans="1:9" ht="18" x14ac:dyDescent="0.2">
      <c r="A197" s="6"/>
      <c r="B197" s="6"/>
      <c r="C197" s="6"/>
      <c r="D197" s="6"/>
      <c r="E197" s="6"/>
      <c r="F197" s="6"/>
      <c r="G197" s="6"/>
      <c r="H197" s="6"/>
      <c r="I197" s="6"/>
    </row>
    <row r="198" spans="1:9" ht="18" x14ac:dyDescent="0.2">
      <c r="A198" s="6"/>
      <c r="B198" s="6"/>
      <c r="C198" s="6"/>
      <c r="D198" s="6"/>
      <c r="E198" s="6"/>
      <c r="F198" s="6"/>
      <c r="G198" s="6"/>
      <c r="H198" s="6"/>
      <c r="I198" s="6"/>
    </row>
    <row r="199" spans="1:9" ht="18" x14ac:dyDescent="0.2">
      <c r="A199" s="6"/>
      <c r="B199" s="6"/>
      <c r="C199" s="6"/>
      <c r="D199" s="6"/>
      <c r="E199" s="6"/>
      <c r="F199" s="6"/>
      <c r="G199" s="6"/>
      <c r="H199" s="6"/>
      <c r="I199" s="6"/>
    </row>
    <row r="200" spans="1:9" ht="18" x14ac:dyDescent="0.2">
      <c r="A200" s="6"/>
      <c r="B200" s="6"/>
      <c r="C200" s="6"/>
      <c r="D200" s="6"/>
      <c r="E200" s="6"/>
      <c r="F200" s="6"/>
      <c r="G200" s="6"/>
      <c r="H200" s="6"/>
      <c r="I200" s="6"/>
    </row>
    <row r="201" spans="1:9" ht="18" x14ac:dyDescent="0.2">
      <c r="A201" s="6"/>
      <c r="B201" s="6"/>
      <c r="C201" s="6"/>
      <c r="D201" s="6"/>
      <c r="E201" s="6"/>
      <c r="F201" s="6"/>
      <c r="G201" s="6"/>
      <c r="H201" s="6"/>
      <c r="I201" s="6"/>
    </row>
    <row r="202" spans="1:9" ht="18" x14ac:dyDescent="0.2">
      <c r="A202" s="6"/>
      <c r="B202" s="6"/>
      <c r="C202" s="6"/>
      <c r="D202" s="6"/>
      <c r="E202" s="6"/>
      <c r="F202" s="6"/>
      <c r="G202" s="6"/>
      <c r="H202" s="6"/>
      <c r="I202" s="6"/>
    </row>
    <row r="203" spans="1:9" ht="18" x14ac:dyDescent="0.2">
      <c r="A203" s="6"/>
      <c r="B203" s="6"/>
      <c r="C203" s="6"/>
      <c r="D203" s="6"/>
      <c r="E203" s="6"/>
      <c r="F203" s="6"/>
      <c r="G203" s="6"/>
      <c r="H203" s="6"/>
      <c r="I203" s="6"/>
    </row>
    <row r="204" spans="1:9" ht="18" x14ac:dyDescent="0.2">
      <c r="A204" s="6"/>
      <c r="B204" s="6"/>
      <c r="C204" s="6"/>
      <c r="D204" s="6"/>
      <c r="E204" s="6"/>
      <c r="F204" s="6"/>
      <c r="G204" s="6"/>
      <c r="H204" s="6"/>
      <c r="I204" s="6"/>
    </row>
    <row r="205" spans="1:9" ht="18" x14ac:dyDescent="0.2">
      <c r="A205" s="6"/>
      <c r="B205" s="6"/>
      <c r="C205" s="6"/>
      <c r="D205" s="6"/>
      <c r="E205" s="6"/>
      <c r="F205" s="6"/>
      <c r="G205" s="6"/>
      <c r="H205" s="6"/>
      <c r="I205" s="6"/>
    </row>
    <row r="206" spans="1:9" ht="18" x14ac:dyDescent="0.2">
      <c r="A206" s="6"/>
      <c r="B206" s="6"/>
      <c r="C206" s="6"/>
      <c r="D206" s="6"/>
      <c r="E206" s="6"/>
      <c r="F206" s="6"/>
      <c r="G206" s="6"/>
      <c r="H206" s="6"/>
      <c r="I206" s="6"/>
    </row>
    <row r="207" spans="1:9" ht="18" x14ac:dyDescent="0.2">
      <c r="A207" s="6"/>
      <c r="B207" s="6"/>
      <c r="C207" s="6"/>
      <c r="D207" s="6"/>
      <c r="E207" s="6"/>
      <c r="F207" s="6"/>
      <c r="G207" s="6"/>
      <c r="H207" s="6"/>
      <c r="I207" s="6"/>
    </row>
    <row r="208" spans="1:9" ht="18" x14ac:dyDescent="0.2">
      <c r="A208" s="6"/>
      <c r="B208" s="6"/>
      <c r="C208" s="6"/>
      <c r="D208" s="6"/>
      <c r="E208" s="6"/>
      <c r="F208" s="6"/>
      <c r="G208" s="6"/>
      <c r="H208" s="6"/>
      <c r="I208" s="6"/>
    </row>
    <row r="209" spans="1:9" ht="18" x14ac:dyDescent="0.2">
      <c r="A209" s="6"/>
      <c r="B209" s="6"/>
      <c r="C209" s="6"/>
      <c r="D209" s="6"/>
      <c r="E209" s="6"/>
      <c r="F209" s="6"/>
      <c r="G209" s="6"/>
      <c r="H209" s="6"/>
      <c r="I209" s="6"/>
    </row>
    <row r="210" spans="1:9" ht="18" x14ac:dyDescent="0.2">
      <c r="A210" s="6"/>
      <c r="B210" s="6"/>
      <c r="C210" s="6"/>
      <c r="D210" s="6"/>
      <c r="E210" s="6"/>
      <c r="F210" s="6"/>
      <c r="G210" s="6"/>
      <c r="H210" s="6"/>
      <c r="I210" s="6"/>
    </row>
    <row r="211" spans="1:9" ht="18" x14ac:dyDescent="0.2">
      <c r="A211" s="6"/>
      <c r="B211" s="6"/>
      <c r="C211" s="6"/>
      <c r="D211" s="6"/>
      <c r="E211" s="6"/>
      <c r="F211" s="6"/>
      <c r="G211" s="6"/>
      <c r="H211" s="6"/>
      <c r="I211" s="6"/>
    </row>
    <row r="212" spans="1:9" ht="18" x14ac:dyDescent="0.2">
      <c r="A212" s="6"/>
      <c r="B212" s="6"/>
      <c r="C212" s="6"/>
      <c r="D212" s="6"/>
      <c r="E212" s="6"/>
      <c r="F212" s="6"/>
      <c r="G212" s="6"/>
      <c r="H212" s="6"/>
      <c r="I212" s="6"/>
    </row>
    <row r="213" spans="1:9" ht="18" x14ac:dyDescent="0.2">
      <c r="A213" s="6"/>
      <c r="B213" s="6"/>
      <c r="C213" s="6"/>
      <c r="D213" s="6"/>
      <c r="E213" s="6"/>
      <c r="F213" s="6"/>
      <c r="G213" s="6"/>
      <c r="H213" s="6"/>
      <c r="I213" s="6"/>
    </row>
    <row r="214" spans="1:9" ht="18" x14ac:dyDescent="0.2">
      <c r="A214" s="6"/>
      <c r="B214" s="6"/>
      <c r="C214" s="6"/>
      <c r="D214" s="6"/>
      <c r="E214" s="6"/>
      <c r="F214" s="6"/>
      <c r="G214" s="6"/>
      <c r="H214" s="6"/>
      <c r="I214" s="6"/>
    </row>
    <row r="215" spans="1:9" ht="18" x14ac:dyDescent="0.2">
      <c r="A215" s="6"/>
      <c r="B215" s="6"/>
      <c r="C215" s="6"/>
      <c r="D215" s="6"/>
      <c r="E215" s="6"/>
      <c r="F215" s="6"/>
      <c r="G215" s="6"/>
      <c r="H215" s="6"/>
      <c r="I215" s="6"/>
    </row>
    <row r="216" spans="1:9" ht="18" x14ac:dyDescent="0.2">
      <c r="A216" s="6"/>
      <c r="B216" s="6"/>
      <c r="C216" s="6"/>
      <c r="D216" s="6"/>
      <c r="E216" s="6"/>
      <c r="F216" s="6"/>
      <c r="G216" s="6"/>
      <c r="H216" s="6"/>
      <c r="I216" s="6"/>
    </row>
    <row r="217" spans="1:9" ht="18" x14ac:dyDescent="0.2">
      <c r="A217" s="6"/>
      <c r="B217" s="6"/>
      <c r="C217" s="6"/>
      <c r="D217" s="6"/>
      <c r="E217" s="6"/>
      <c r="F217" s="6"/>
      <c r="G217" s="6"/>
      <c r="H217" s="6"/>
      <c r="I217" s="6"/>
    </row>
    <row r="218" spans="1:9" ht="18" x14ac:dyDescent="0.2">
      <c r="A218" s="6"/>
      <c r="B218" s="6"/>
      <c r="C218" s="6"/>
      <c r="D218" s="6"/>
      <c r="E218" s="6"/>
      <c r="F218" s="6"/>
      <c r="G218" s="6"/>
      <c r="H218" s="6"/>
      <c r="I218" s="6"/>
    </row>
    <row r="219" spans="1:9" ht="18" x14ac:dyDescent="0.2">
      <c r="A219" s="6"/>
      <c r="B219" s="6"/>
      <c r="C219" s="6"/>
      <c r="D219" s="6"/>
      <c r="E219" s="6"/>
      <c r="F219" s="6"/>
      <c r="G219" s="6"/>
      <c r="H219" s="6"/>
      <c r="I219" s="6"/>
    </row>
    <row r="220" spans="1:9" ht="18" x14ac:dyDescent="0.2">
      <c r="A220" s="6"/>
      <c r="B220" s="6"/>
      <c r="C220" s="6"/>
      <c r="D220" s="6"/>
      <c r="E220" s="6"/>
      <c r="F220" s="6"/>
      <c r="G220" s="6"/>
      <c r="H220" s="6"/>
      <c r="I220" s="6"/>
    </row>
    <row r="221" spans="1:9" ht="18" x14ac:dyDescent="0.2">
      <c r="A221" s="6"/>
      <c r="B221" s="6"/>
      <c r="C221" s="6"/>
      <c r="D221" s="6"/>
      <c r="E221" s="6"/>
      <c r="F221" s="6"/>
      <c r="G221" s="6"/>
      <c r="H221" s="6"/>
      <c r="I221" s="6"/>
    </row>
    <row r="222" spans="1:9" ht="18" x14ac:dyDescent="0.2">
      <c r="A222" s="6"/>
      <c r="B222" s="6"/>
      <c r="C222" s="6"/>
      <c r="D222" s="6"/>
      <c r="E222" s="6"/>
      <c r="F222" s="6"/>
      <c r="G222" s="6"/>
      <c r="H222" s="6"/>
      <c r="I222" s="6"/>
    </row>
    <row r="223" spans="1:9" ht="18" x14ac:dyDescent="0.2">
      <c r="A223" s="6"/>
      <c r="B223" s="6"/>
      <c r="C223" s="6"/>
      <c r="D223" s="6"/>
      <c r="E223" s="6"/>
      <c r="F223" s="6"/>
      <c r="G223" s="6"/>
      <c r="H223" s="6"/>
      <c r="I223" s="6"/>
    </row>
    <row r="224" spans="1:9" ht="18" x14ac:dyDescent="0.2">
      <c r="A224" s="6"/>
      <c r="B224" s="6"/>
      <c r="C224" s="6"/>
      <c r="D224" s="6"/>
      <c r="E224" s="6"/>
      <c r="F224" s="6"/>
      <c r="G224" s="6"/>
      <c r="H224" s="6"/>
      <c r="I224" s="6"/>
    </row>
    <row r="225" spans="1:9" ht="18" x14ac:dyDescent="0.2">
      <c r="A225" s="6"/>
      <c r="B225" s="6"/>
      <c r="C225" s="6"/>
      <c r="D225" s="6"/>
      <c r="E225" s="6"/>
      <c r="F225" s="6"/>
      <c r="G225" s="6"/>
      <c r="H225" s="6"/>
      <c r="I225" s="6"/>
    </row>
    <row r="226" spans="1:9" ht="18" x14ac:dyDescent="0.2">
      <c r="A226" s="6"/>
      <c r="B226" s="6"/>
      <c r="C226" s="6"/>
      <c r="D226" s="6"/>
      <c r="E226" s="6"/>
      <c r="F226" s="6"/>
      <c r="G226" s="6"/>
      <c r="H226" s="6"/>
      <c r="I226" s="6"/>
    </row>
    <row r="227" spans="1:9" ht="18" x14ac:dyDescent="0.2">
      <c r="A227" s="6"/>
      <c r="B227" s="6"/>
      <c r="C227" s="6"/>
      <c r="D227" s="6"/>
      <c r="E227" s="6"/>
      <c r="F227" s="6"/>
      <c r="G227" s="6"/>
      <c r="H227" s="6"/>
      <c r="I227" s="6"/>
    </row>
    <row r="228" spans="1:9" ht="18" x14ac:dyDescent="0.2">
      <c r="A228" s="6"/>
      <c r="B228" s="6"/>
      <c r="C228" s="6"/>
      <c r="D228" s="6"/>
      <c r="E228" s="6"/>
      <c r="F228" s="6"/>
      <c r="G228" s="6"/>
      <c r="H228" s="6"/>
      <c r="I228" s="6"/>
    </row>
    <row r="229" spans="1:9" ht="18" x14ac:dyDescent="0.2">
      <c r="A229" s="6"/>
      <c r="B229" s="6"/>
      <c r="C229" s="6"/>
      <c r="D229" s="6"/>
      <c r="E229" s="6"/>
      <c r="F229" s="6"/>
      <c r="G229" s="6"/>
      <c r="H229" s="6"/>
      <c r="I229" s="6"/>
    </row>
    <row r="230" spans="1:9" ht="18" x14ac:dyDescent="0.2">
      <c r="A230" s="6"/>
      <c r="B230" s="6"/>
      <c r="C230" s="6"/>
      <c r="D230" s="6"/>
      <c r="E230" s="6"/>
      <c r="F230" s="6"/>
      <c r="G230" s="6"/>
      <c r="H230" s="6"/>
      <c r="I230" s="6"/>
    </row>
    <row r="231" spans="1:9" ht="18" x14ac:dyDescent="0.2">
      <c r="A231" s="6"/>
      <c r="B231" s="6"/>
      <c r="C231" s="6"/>
      <c r="D231" s="6"/>
      <c r="E231" s="6"/>
      <c r="F231" s="6"/>
      <c r="G231" s="6"/>
      <c r="H231" s="6"/>
      <c r="I231" s="6"/>
    </row>
    <row r="232" spans="1:9" ht="18" x14ac:dyDescent="0.2">
      <c r="A232" s="6"/>
      <c r="B232" s="6"/>
      <c r="C232" s="6"/>
      <c r="D232" s="6"/>
      <c r="E232" s="6"/>
      <c r="F232" s="6"/>
      <c r="G232" s="6"/>
      <c r="H232" s="6"/>
      <c r="I232" s="6"/>
    </row>
    <row r="233" spans="1:9" ht="18" x14ac:dyDescent="0.2">
      <c r="A233" s="6"/>
      <c r="B233" s="6"/>
      <c r="C233" s="6"/>
      <c r="D233" s="6"/>
      <c r="E233" s="6"/>
      <c r="F233" s="6"/>
      <c r="G233" s="6"/>
      <c r="H233" s="6"/>
      <c r="I233" s="6"/>
    </row>
    <row r="234" spans="1:9" ht="18" x14ac:dyDescent="0.2">
      <c r="A234" s="6"/>
      <c r="B234" s="6"/>
      <c r="C234" s="6"/>
      <c r="D234" s="6"/>
      <c r="E234" s="6"/>
      <c r="F234" s="6"/>
      <c r="G234" s="6"/>
      <c r="H234" s="6"/>
      <c r="I234" s="6"/>
    </row>
    <row r="235" spans="1:9" ht="18" x14ac:dyDescent="0.2">
      <c r="A235" s="6"/>
      <c r="B235" s="6"/>
      <c r="C235" s="6"/>
      <c r="D235" s="6"/>
      <c r="E235" s="6"/>
      <c r="F235" s="6"/>
      <c r="G235" s="6"/>
      <c r="H235" s="6"/>
      <c r="I235" s="6"/>
    </row>
    <row r="236" spans="1:9" ht="18" x14ac:dyDescent="0.2">
      <c r="A236" s="6"/>
      <c r="B236" s="6"/>
      <c r="C236" s="6"/>
      <c r="D236" s="6"/>
      <c r="E236" s="6"/>
      <c r="F236" s="6"/>
      <c r="G236" s="6"/>
      <c r="H236" s="6"/>
      <c r="I236" s="6"/>
    </row>
    <row r="237" spans="1:9" ht="18" x14ac:dyDescent="0.2">
      <c r="A237" s="6"/>
      <c r="B237" s="6"/>
      <c r="C237" s="6"/>
      <c r="D237" s="6"/>
      <c r="E237" s="6"/>
      <c r="F237" s="6"/>
      <c r="G237" s="6"/>
      <c r="H237" s="6"/>
      <c r="I237" s="6"/>
    </row>
    <row r="238" spans="1:9" ht="18" x14ac:dyDescent="0.2">
      <c r="A238" s="6"/>
      <c r="B238" s="6"/>
      <c r="C238" s="6"/>
      <c r="D238" s="6"/>
      <c r="E238" s="6"/>
      <c r="F238" s="6"/>
      <c r="G238" s="6"/>
      <c r="H238" s="6"/>
      <c r="I238" s="6"/>
    </row>
    <row r="239" spans="1:9" ht="18" x14ac:dyDescent="0.2">
      <c r="A239" s="6"/>
      <c r="B239" s="6"/>
      <c r="C239" s="6"/>
      <c r="D239" s="6"/>
      <c r="E239" s="6"/>
      <c r="F239" s="6"/>
      <c r="G239" s="6"/>
      <c r="H239" s="6"/>
      <c r="I239" s="6"/>
    </row>
    <row r="240" spans="1:9" ht="18" x14ac:dyDescent="0.2">
      <c r="A240" s="6"/>
      <c r="B240" s="6"/>
      <c r="C240" s="6"/>
      <c r="D240" s="6"/>
      <c r="E240" s="6"/>
      <c r="F240" s="6"/>
      <c r="G240" s="6"/>
      <c r="H240" s="6"/>
      <c r="I240" s="6"/>
    </row>
    <row r="241" spans="1:9" ht="18" x14ac:dyDescent="0.2">
      <c r="A241" s="6"/>
      <c r="B241" s="6"/>
      <c r="C241" s="6"/>
      <c r="D241" s="6"/>
      <c r="E241" s="6"/>
      <c r="F241" s="6"/>
      <c r="G241" s="6"/>
      <c r="H241" s="6"/>
      <c r="I241" s="6"/>
    </row>
    <row r="242" spans="1:9" ht="18" x14ac:dyDescent="0.2">
      <c r="A242" s="6"/>
      <c r="B242" s="6"/>
      <c r="C242" s="6"/>
      <c r="D242" s="6"/>
      <c r="E242" s="6"/>
      <c r="F242" s="6"/>
      <c r="G242" s="6"/>
      <c r="H242" s="6"/>
      <c r="I242" s="6"/>
    </row>
    <row r="243" spans="1:9" ht="18" x14ac:dyDescent="0.2">
      <c r="A243" s="6"/>
      <c r="B243" s="6"/>
      <c r="C243" s="6"/>
      <c r="D243" s="6"/>
      <c r="E243" s="6"/>
      <c r="F243" s="6"/>
      <c r="G243" s="6"/>
      <c r="H243" s="6"/>
      <c r="I243" s="6"/>
    </row>
    <row r="244" spans="1:9" ht="18" x14ac:dyDescent="0.2">
      <c r="A244" s="6"/>
      <c r="B244" s="6"/>
      <c r="C244" s="6"/>
      <c r="D244" s="6"/>
      <c r="E244" s="6"/>
      <c r="F244" s="6"/>
      <c r="G244" s="6"/>
      <c r="H244" s="6"/>
      <c r="I244" s="6"/>
    </row>
    <row r="245" spans="1:9" ht="18" x14ac:dyDescent="0.2">
      <c r="A245" s="6"/>
      <c r="B245" s="6"/>
      <c r="C245" s="6"/>
      <c r="D245" s="6"/>
      <c r="E245" s="6"/>
      <c r="F245" s="6"/>
      <c r="G245" s="6"/>
      <c r="H245" s="6"/>
      <c r="I245" s="6"/>
    </row>
    <row r="246" spans="1:9" ht="18" x14ac:dyDescent="0.2">
      <c r="A246" s="6"/>
      <c r="B246" s="6"/>
      <c r="C246" s="6"/>
      <c r="D246" s="6"/>
      <c r="E246" s="6"/>
      <c r="F246" s="6"/>
      <c r="G246" s="6"/>
      <c r="H246" s="6"/>
      <c r="I246" s="6"/>
    </row>
    <row r="247" spans="1:9" ht="18" x14ac:dyDescent="0.2">
      <c r="A247" s="6"/>
      <c r="B247" s="6"/>
      <c r="C247" s="6"/>
      <c r="D247" s="6"/>
      <c r="E247" s="6"/>
      <c r="F247" s="6"/>
      <c r="G247" s="6"/>
      <c r="H247" s="6"/>
      <c r="I247" s="6"/>
    </row>
    <row r="248" spans="1:9" ht="18" x14ac:dyDescent="0.2">
      <c r="A248" s="6"/>
      <c r="B248" s="6"/>
      <c r="C248" s="6"/>
      <c r="D248" s="6"/>
      <c r="E248" s="6"/>
      <c r="F248" s="6"/>
      <c r="G248" s="6"/>
      <c r="H248" s="6"/>
      <c r="I248" s="6"/>
    </row>
    <row r="249" spans="1:9" ht="18" x14ac:dyDescent="0.2">
      <c r="A249" s="6"/>
      <c r="B249" s="6"/>
      <c r="C249" s="6"/>
      <c r="D249" s="6"/>
      <c r="E249" s="6"/>
      <c r="F249" s="6"/>
      <c r="G249" s="6"/>
      <c r="H249" s="6"/>
      <c r="I249" s="6"/>
    </row>
    <row r="250" spans="1:9" ht="18" x14ac:dyDescent="0.2">
      <c r="A250" s="6"/>
      <c r="B250" s="6"/>
      <c r="C250" s="6"/>
      <c r="D250" s="6"/>
      <c r="E250" s="6"/>
      <c r="F250" s="6"/>
      <c r="G250" s="6"/>
      <c r="H250" s="6"/>
      <c r="I250" s="6"/>
    </row>
    <row r="251" spans="1:9" ht="18" x14ac:dyDescent="0.2">
      <c r="A251" s="6"/>
      <c r="B251" s="6"/>
      <c r="C251" s="6"/>
      <c r="D251" s="6"/>
      <c r="E251" s="6"/>
      <c r="F251" s="6"/>
      <c r="G251" s="6"/>
      <c r="H251" s="6"/>
      <c r="I251" s="6"/>
    </row>
    <row r="252" spans="1:9" ht="18" x14ac:dyDescent="0.2">
      <c r="A252" s="6"/>
      <c r="B252" s="6"/>
      <c r="C252" s="6"/>
      <c r="D252" s="6"/>
      <c r="E252" s="6"/>
      <c r="F252" s="6"/>
      <c r="G252" s="6"/>
      <c r="H252" s="6"/>
      <c r="I252" s="6"/>
    </row>
    <row r="253" spans="1:9" ht="18" x14ac:dyDescent="0.2">
      <c r="A253" s="6"/>
      <c r="B253" s="6"/>
      <c r="C253" s="6"/>
      <c r="D253" s="6"/>
      <c r="E253" s="6"/>
      <c r="F253" s="6"/>
      <c r="G253" s="6"/>
      <c r="H253" s="6"/>
      <c r="I253" s="6"/>
    </row>
    <row r="254" spans="1:9" ht="18" x14ac:dyDescent="0.2">
      <c r="A254" s="6"/>
      <c r="B254" s="6"/>
      <c r="C254" s="6"/>
      <c r="D254" s="6"/>
      <c r="E254" s="6"/>
      <c r="F254" s="6"/>
      <c r="G254" s="6"/>
      <c r="H254" s="6"/>
      <c r="I254" s="6"/>
    </row>
    <row r="255" spans="1:9" ht="18" x14ac:dyDescent="0.2">
      <c r="A255" s="6"/>
      <c r="B255" s="6"/>
      <c r="C255" s="6"/>
      <c r="D255" s="6"/>
      <c r="E255" s="6"/>
      <c r="F255" s="6"/>
      <c r="G255" s="6"/>
      <c r="H255" s="6"/>
      <c r="I255" s="6"/>
    </row>
    <row r="256" spans="1:9" ht="18" x14ac:dyDescent="0.2">
      <c r="A256" s="6"/>
      <c r="B256" s="6"/>
      <c r="C256" s="6"/>
      <c r="D256" s="6"/>
      <c r="E256" s="6"/>
      <c r="F256" s="6"/>
      <c r="G256" s="6"/>
      <c r="H256" s="6"/>
      <c r="I256" s="6"/>
    </row>
    <row r="257" spans="1:9" ht="18" x14ac:dyDescent="0.2">
      <c r="A257" s="6"/>
      <c r="B257" s="6"/>
      <c r="C257" s="6"/>
      <c r="D257" s="6"/>
      <c r="E257" s="6"/>
      <c r="F257" s="6"/>
      <c r="G257" s="6"/>
      <c r="H257" s="6"/>
      <c r="I257" s="6"/>
    </row>
    <row r="258" spans="1:9" ht="18" x14ac:dyDescent="0.2">
      <c r="A258" s="6"/>
      <c r="B258" s="6"/>
      <c r="C258" s="6"/>
      <c r="D258" s="6"/>
      <c r="E258" s="6"/>
      <c r="F258" s="6"/>
      <c r="G258" s="6"/>
      <c r="H258" s="6"/>
      <c r="I258" s="6"/>
    </row>
    <row r="259" spans="1:9" ht="18" x14ac:dyDescent="0.2">
      <c r="A259" s="6"/>
      <c r="B259" s="6"/>
      <c r="C259" s="6"/>
      <c r="D259" s="6"/>
      <c r="E259" s="6"/>
      <c r="F259" s="6"/>
      <c r="G259" s="6"/>
      <c r="H259" s="6"/>
      <c r="I259" s="6"/>
    </row>
    <row r="260" spans="1:9" ht="18" x14ac:dyDescent="0.2">
      <c r="A260" s="6"/>
      <c r="B260" s="6"/>
      <c r="C260" s="6"/>
      <c r="D260" s="6"/>
      <c r="E260" s="6"/>
      <c r="F260" s="6"/>
      <c r="G260" s="6"/>
      <c r="H260" s="6"/>
      <c r="I260" s="6"/>
    </row>
    <row r="261" spans="1:9" ht="18" x14ac:dyDescent="0.2">
      <c r="A261" s="6"/>
      <c r="B261" s="6"/>
      <c r="C261" s="6"/>
      <c r="D261" s="6"/>
      <c r="E261" s="6"/>
      <c r="F261" s="6"/>
      <c r="G261" s="6"/>
      <c r="H261" s="6"/>
      <c r="I261" s="6"/>
    </row>
    <row r="262" spans="1:9" ht="18" x14ac:dyDescent="0.2">
      <c r="A262" s="6"/>
      <c r="B262" s="6"/>
      <c r="C262" s="6"/>
      <c r="D262" s="6"/>
      <c r="E262" s="6"/>
      <c r="F262" s="6"/>
      <c r="G262" s="6"/>
      <c r="H262" s="6"/>
      <c r="I262" s="6"/>
    </row>
    <row r="263" spans="1:9" ht="18" x14ac:dyDescent="0.2">
      <c r="A263" s="6"/>
      <c r="B263" s="6"/>
      <c r="C263" s="6"/>
      <c r="D263" s="6"/>
      <c r="E263" s="6"/>
      <c r="F263" s="6"/>
      <c r="G263" s="6"/>
      <c r="H263" s="6"/>
      <c r="I263" s="6"/>
    </row>
    <row r="264" spans="1:9" ht="18" x14ac:dyDescent="0.2">
      <c r="A264" s="6"/>
      <c r="B264" s="6"/>
      <c r="C264" s="6"/>
      <c r="D264" s="6"/>
      <c r="E264" s="6"/>
      <c r="F264" s="6"/>
      <c r="G264" s="6"/>
      <c r="H264" s="6"/>
      <c r="I264" s="6"/>
    </row>
    <row r="265" spans="1:9" ht="18" x14ac:dyDescent="0.2">
      <c r="A265" s="6"/>
      <c r="B265" s="6"/>
      <c r="C265" s="6"/>
      <c r="D265" s="6"/>
      <c r="E265" s="6"/>
      <c r="F265" s="6"/>
      <c r="G265" s="6"/>
      <c r="H265" s="6"/>
      <c r="I265" s="6"/>
    </row>
    <row r="266" spans="1:9" ht="18" x14ac:dyDescent="0.2">
      <c r="A266" s="6"/>
      <c r="B266" s="6"/>
      <c r="C266" s="6"/>
      <c r="D266" s="6"/>
      <c r="E266" s="6"/>
      <c r="F266" s="6"/>
      <c r="G266" s="6"/>
      <c r="H266" s="6"/>
      <c r="I266" s="6"/>
    </row>
    <row r="267" spans="1:9" ht="18" x14ac:dyDescent="0.2">
      <c r="A267" s="6"/>
      <c r="B267" s="6"/>
      <c r="C267" s="6"/>
      <c r="D267" s="6"/>
      <c r="E267" s="6"/>
      <c r="F267" s="6"/>
      <c r="G267" s="6"/>
      <c r="H267" s="6"/>
      <c r="I267" s="6"/>
    </row>
    <row r="268" spans="1:9" ht="18" x14ac:dyDescent="0.2">
      <c r="A268" s="6"/>
      <c r="B268" s="6"/>
      <c r="C268" s="6"/>
      <c r="D268" s="6"/>
      <c r="E268" s="6"/>
      <c r="F268" s="6"/>
      <c r="G268" s="6"/>
      <c r="H268" s="6"/>
      <c r="I268" s="6"/>
    </row>
    <row r="269" spans="1:9" ht="18" x14ac:dyDescent="0.2">
      <c r="A269" s="6"/>
      <c r="B269" s="6"/>
      <c r="C269" s="6"/>
      <c r="D269" s="6"/>
      <c r="E269" s="6"/>
      <c r="F269" s="6"/>
      <c r="G269" s="6"/>
      <c r="H269" s="6"/>
      <c r="I269" s="6"/>
    </row>
    <row r="270" spans="1:9" ht="18" x14ac:dyDescent="0.2">
      <c r="A270" s="6"/>
      <c r="B270" s="6"/>
      <c r="C270" s="6"/>
      <c r="D270" s="6"/>
      <c r="E270" s="6"/>
      <c r="F270" s="6"/>
      <c r="G270" s="6"/>
      <c r="H270" s="6"/>
      <c r="I270" s="6"/>
    </row>
    <row r="271" spans="1:9" ht="18" x14ac:dyDescent="0.2">
      <c r="A271" s="6"/>
      <c r="B271" s="6"/>
      <c r="C271" s="6"/>
      <c r="D271" s="6"/>
      <c r="E271" s="6"/>
      <c r="F271" s="6"/>
      <c r="G271" s="6"/>
      <c r="H271" s="6"/>
      <c r="I271" s="6"/>
    </row>
    <row r="272" spans="1:9" ht="18" x14ac:dyDescent="0.2">
      <c r="A272" s="6"/>
      <c r="B272" s="6"/>
      <c r="C272" s="6"/>
      <c r="D272" s="6"/>
      <c r="E272" s="6"/>
      <c r="F272" s="6"/>
      <c r="G272" s="6"/>
      <c r="H272" s="6"/>
      <c r="I272" s="6"/>
    </row>
    <row r="273" spans="1:9" ht="18" x14ac:dyDescent="0.2">
      <c r="A273" s="6"/>
      <c r="B273" s="6"/>
      <c r="C273" s="6"/>
      <c r="D273" s="6"/>
      <c r="E273" s="6"/>
      <c r="F273" s="6"/>
      <c r="G273" s="6"/>
      <c r="H273" s="6"/>
      <c r="I273" s="6"/>
    </row>
    <row r="274" spans="1:9" ht="18" x14ac:dyDescent="0.2">
      <c r="A274" s="6"/>
      <c r="B274" s="6"/>
      <c r="C274" s="6"/>
      <c r="D274" s="6"/>
      <c r="E274" s="6"/>
      <c r="F274" s="6"/>
      <c r="G274" s="6"/>
      <c r="H274" s="6"/>
      <c r="I274" s="6"/>
    </row>
    <row r="275" spans="1:9" ht="18" x14ac:dyDescent="0.2">
      <c r="A275" s="6"/>
      <c r="B275" s="6"/>
      <c r="C275" s="6"/>
      <c r="D275" s="6"/>
      <c r="E275" s="6"/>
      <c r="F275" s="6"/>
      <c r="G275" s="6"/>
      <c r="H275" s="6"/>
      <c r="I275" s="6"/>
    </row>
    <row r="276" spans="1:9" ht="18" x14ac:dyDescent="0.2">
      <c r="A276" s="6"/>
      <c r="B276" s="6"/>
      <c r="C276" s="6"/>
      <c r="D276" s="6"/>
      <c r="E276" s="6"/>
      <c r="F276" s="6"/>
      <c r="G276" s="6"/>
      <c r="H276" s="6"/>
      <c r="I276" s="6"/>
    </row>
    <row r="277" spans="1:9" ht="18" x14ac:dyDescent="0.2">
      <c r="A277" s="6"/>
      <c r="B277" s="6"/>
      <c r="C277" s="6"/>
      <c r="D277" s="6"/>
      <c r="E277" s="6"/>
      <c r="F277" s="6"/>
      <c r="G277" s="6"/>
      <c r="H277" s="6"/>
      <c r="I277" s="6"/>
    </row>
    <row r="278" spans="1:9" ht="18" x14ac:dyDescent="0.2">
      <c r="A278" s="6"/>
      <c r="B278" s="6"/>
      <c r="C278" s="6"/>
      <c r="D278" s="6"/>
      <c r="E278" s="6"/>
      <c r="F278" s="6"/>
      <c r="G278" s="6"/>
      <c r="H278" s="6"/>
      <c r="I278" s="6"/>
    </row>
    <row r="279" spans="1:9" ht="18" x14ac:dyDescent="0.2">
      <c r="A279" s="6"/>
      <c r="B279" s="6"/>
      <c r="C279" s="6"/>
      <c r="D279" s="6"/>
      <c r="E279" s="6"/>
      <c r="F279" s="6"/>
      <c r="G279" s="6"/>
      <c r="H279" s="6"/>
      <c r="I279" s="6"/>
    </row>
    <row r="280" spans="1:9" ht="18" x14ac:dyDescent="0.2">
      <c r="A280" s="6"/>
      <c r="B280" s="6"/>
      <c r="C280" s="6"/>
      <c r="D280" s="6"/>
      <c r="E280" s="6"/>
      <c r="F280" s="6"/>
      <c r="G280" s="6"/>
      <c r="H280" s="6"/>
      <c r="I280" s="6"/>
    </row>
    <row r="281" spans="1:9" ht="18" x14ac:dyDescent="0.2">
      <c r="A281" s="6"/>
      <c r="B281" s="6"/>
      <c r="C281" s="6"/>
      <c r="D281" s="6"/>
      <c r="E281" s="6"/>
      <c r="F281" s="6"/>
      <c r="G281" s="6"/>
      <c r="H281" s="6"/>
      <c r="I281" s="6"/>
    </row>
    <row r="282" spans="1:9" ht="18" x14ac:dyDescent="0.2">
      <c r="A282" s="6"/>
      <c r="B282" s="6"/>
      <c r="C282" s="6"/>
      <c r="D282" s="6"/>
      <c r="E282" s="6"/>
      <c r="F282" s="6"/>
      <c r="G282" s="6"/>
      <c r="H282" s="6"/>
      <c r="I282" s="6"/>
    </row>
    <row r="283" spans="1:9" ht="18" x14ac:dyDescent="0.2">
      <c r="A283" s="6"/>
      <c r="B283" s="6"/>
      <c r="C283" s="6"/>
      <c r="D283" s="6"/>
      <c r="E283" s="6"/>
      <c r="F283" s="6"/>
      <c r="G283" s="6"/>
      <c r="H283" s="6"/>
      <c r="I283" s="6"/>
    </row>
    <row r="284" spans="1:9" ht="18" x14ac:dyDescent="0.2">
      <c r="A284" s="6"/>
      <c r="B284" s="6"/>
      <c r="C284" s="6"/>
      <c r="D284" s="6"/>
      <c r="E284" s="6"/>
      <c r="F284" s="6"/>
      <c r="G284" s="6"/>
      <c r="H284" s="6"/>
      <c r="I284" s="6"/>
    </row>
    <row r="285" spans="1:9" ht="18" x14ac:dyDescent="0.2">
      <c r="A285" s="6"/>
      <c r="B285" s="6"/>
      <c r="C285" s="6"/>
      <c r="D285" s="6"/>
      <c r="E285" s="6"/>
      <c r="F285" s="6"/>
      <c r="G285" s="6"/>
      <c r="H285" s="6"/>
      <c r="I285" s="6"/>
    </row>
    <row r="286" spans="1:9" ht="18" x14ac:dyDescent="0.2">
      <c r="A286" s="6"/>
      <c r="B286" s="6"/>
      <c r="C286" s="6"/>
      <c r="D286" s="6"/>
      <c r="E286" s="6"/>
      <c r="F286" s="6"/>
      <c r="G286" s="6"/>
      <c r="H286" s="6"/>
      <c r="I286" s="6"/>
    </row>
    <row r="287" spans="1:9" ht="18" x14ac:dyDescent="0.2">
      <c r="A287" s="6"/>
      <c r="B287" s="6"/>
      <c r="C287" s="6"/>
      <c r="D287" s="6"/>
      <c r="E287" s="6"/>
      <c r="F287" s="6"/>
      <c r="G287" s="6"/>
      <c r="H287" s="6"/>
      <c r="I287" s="6"/>
    </row>
    <row r="288" spans="1:9" ht="18" x14ac:dyDescent="0.2">
      <c r="A288" s="6"/>
      <c r="B288" s="6"/>
      <c r="C288" s="6"/>
      <c r="D288" s="6"/>
      <c r="E288" s="6"/>
      <c r="F288" s="6"/>
      <c r="G288" s="6"/>
      <c r="H288" s="6"/>
      <c r="I288" s="6"/>
    </row>
    <row r="289" spans="1:9" ht="18" x14ac:dyDescent="0.2">
      <c r="A289" s="6"/>
      <c r="B289" s="6"/>
      <c r="C289" s="6"/>
      <c r="D289" s="6"/>
      <c r="E289" s="6"/>
      <c r="F289" s="6"/>
      <c r="G289" s="6"/>
      <c r="H289" s="6"/>
      <c r="I289" s="6"/>
    </row>
    <row r="290" spans="1:9" ht="18" x14ac:dyDescent="0.2">
      <c r="A290" s="6"/>
      <c r="B290" s="6"/>
      <c r="C290" s="6"/>
      <c r="D290" s="6"/>
      <c r="E290" s="6"/>
      <c r="F290" s="6"/>
      <c r="G290" s="6"/>
      <c r="H290" s="6"/>
      <c r="I290" s="6"/>
    </row>
    <row r="291" spans="1:9" ht="18" x14ac:dyDescent="0.2">
      <c r="A291" s="6"/>
      <c r="B291" s="6"/>
      <c r="C291" s="6"/>
      <c r="D291" s="6"/>
      <c r="E291" s="6"/>
      <c r="F291" s="6"/>
      <c r="G291" s="6"/>
      <c r="H291" s="6"/>
      <c r="I291" s="6"/>
    </row>
    <row r="292" spans="1:9" ht="18" x14ac:dyDescent="0.2">
      <c r="A292" s="6"/>
      <c r="B292" s="6"/>
      <c r="C292" s="6"/>
      <c r="D292" s="6"/>
      <c r="E292" s="6"/>
      <c r="F292" s="6"/>
      <c r="G292" s="6"/>
      <c r="H292" s="6"/>
      <c r="I292" s="6"/>
    </row>
    <row r="293" spans="1:9" ht="18" x14ac:dyDescent="0.2">
      <c r="A293" s="6"/>
      <c r="B293" s="6"/>
      <c r="C293" s="6"/>
      <c r="D293" s="6"/>
      <c r="E293" s="6"/>
      <c r="F293" s="6"/>
      <c r="G293" s="6"/>
      <c r="H293" s="6"/>
      <c r="I293" s="6"/>
    </row>
    <row r="294" spans="1:9" ht="18" x14ac:dyDescent="0.2">
      <c r="A294" s="6"/>
      <c r="B294" s="6"/>
      <c r="C294" s="6"/>
      <c r="D294" s="6"/>
      <c r="E294" s="6"/>
      <c r="F294" s="6"/>
      <c r="G294" s="6"/>
      <c r="H294" s="6"/>
      <c r="I294" s="6"/>
    </row>
    <row r="295" spans="1:9" ht="18" x14ac:dyDescent="0.2">
      <c r="A295" s="6"/>
      <c r="B295" s="6"/>
      <c r="C295" s="6"/>
      <c r="D295" s="6"/>
      <c r="E295" s="6"/>
      <c r="F295" s="6"/>
      <c r="G295" s="6"/>
      <c r="H295" s="6"/>
      <c r="I295" s="6"/>
    </row>
    <row r="296" spans="1:9" ht="18" x14ac:dyDescent="0.2">
      <c r="A296" s="6"/>
      <c r="B296" s="6"/>
      <c r="C296" s="6"/>
      <c r="D296" s="6"/>
      <c r="E296" s="6"/>
      <c r="F296" s="6"/>
      <c r="G296" s="6"/>
      <c r="H296" s="6"/>
      <c r="I296" s="6"/>
    </row>
    <row r="297" spans="1:9" ht="18" x14ac:dyDescent="0.2">
      <c r="A297" s="6"/>
      <c r="B297" s="6"/>
      <c r="C297" s="6"/>
      <c r="D297" s="6"/>
      <c r="E297" s="6"/>
      <c r="F297" s="6"/>
      <c r="G297" s="6"/>
      <c r="H297" s="6"/>
      <c r="I297" s="6"/>
    </row>
    <row r="298" spans="1:9" ht="18" x14ac:dyDescent="0.2">
      <c r="A298" s="6"/>
      <c r="B298" s="6"/>
      <c r="C298" s="6"/>
      <c r="D298" s="6"/>
      <c r="E298" s="6"/>
      <c r="F298" s="6"/>
      <c r="G298" s="6"/>
      <c r="H298" s="6"/>
      <c r="I298" s="6"/>
    </row>
    <row r="299" spans="1:9" ht="18" x14ac:dyDescent="0.2">
      <c r="A299" s="6"/>
      <c r="B299" s="6"/>
      <c r="C299" s="6"/>
      <c r="D299" s="6"/>
      <c r="E299" s="6"/>
      <c r="F299" s="6"/>
      <c r="G299" s="6"/>
      <c r="H299" s="6"/>
      <c r="I299" s="6"/>
    </row>
    <row r="300" spans="1:9" ht="18" x14ac:dyDescent="0.2">
      <c r="A300" s="6"/>
      <c r="B300" s="6"/>
      <c r="C300" s="6"/>
      <c r="D300" s="6"/>
      <c r="E300" s="6"/>
      <c r="F300" s="6"/>
      <c r="G300" s="6"/>
      <c r="H300" s="6"/>
      <c r="I300" s="6"/>
    </row>
    <row r="301" spans="1:9" ht="18" x14ac:dyDescent="0.2">
      <c r="A301" s="6"/>
      <c r="B301" s="6"/>
      <c r="C301" s="6"/>
      <c r="D301" s="6"/>
      <c r="E301" s="6"/>
      <c r="F301" s="6"/>
      <c r="G301" s="6"/>
      <c r="H301" s="6"/>
      <c r="I301" s="6"/>
    </row>
    <row r="302" spans="1:9" ht="18" x14ac:dyDescent="0.2">
      <c r="A302" s="6"/>
      <c r="B302" s="6"/>
      <c r="C302" s="6"/>
      <c r="D302" s="6"/>
      <c r="E302" s="6"/>
      <c r="F302" s="6"/>
      <c r="G302" s="6"/>
      <c r="H302" s="6"/>
      <c r="I302" s="6"/>
    </row>
    <row r="303" spans="1:9" ht="18" x14ac:dyDescent="0.2">
      <c r="A303" s="6"/>
      <c r="B303" s="6"/>
      <c r="C303" s="6"/>
      <c r="D303" s="6"/>
      <c r="E303" s="6"/>
      <c r="F303" s="6"/>
      <c r="G303" s="6"/>
      <c r="H303" s="6"/>
      <c r="I303" s="6"/>
    </row>
    <row r="304" spans="1:9" ht="18" x14ac:dyDescent="0.2">
      <c r="A304" s="6"/>
      <c r="B304" s="6"/>
      <c r="C304" s="6"/>
      <c r="D304" s="6"/>
      <c r="E304" s="6"/>
      <c r="F304" s="6"/>
      <c r="G304" s="6"/>
      <c r="H304" s="6"/>
      <c r="I304" s="6"/>
    </row>
    <row r="305" spans="1:9" ht="18" x14ac:dyDescent="0.2">
      <c r="A305" s="6"/>
      <c r="B305" s="6"/>
      <c r="C305" s="6"/>
      <c r="D305" s="6"/>
      <c r="E305" s="6"/>
      <c r="F305" s="6"/>
      <c r="G305" s="6"/>
      <c r="H305" s="6"/>
      <c r="I305" s="6"/>
    </row>
    <row r="306" spans="1:9" ht="18" x14ac:dyDescent="0.2">
      <c r="A306" s="6"/>
      <c r="B306" s="6"/>
      <c r="C306" s="6"/>
      <c r="D306" s="6"/>
      <c r="E306" s="6"/>
      <c r="F306" s="6"/>
      <c r="G306" s="6"/>
      <c r="H306" s="6"/>
      <c r="I306" s="6"/>
    </row>
    <row r="307" spans="1:9" ht="18" x14ac:dyDescent="0.2">
      <c r="A307" s="6"/>
      <c r="B307" s="6"/>
      <c r="C307" s="6"/>
      <c r="D307" s="6"/>
      <c r="E307" s="6"/>
      <c r="F307" s="6"/>
      <c r="G307" s="6"/>
      <c r="H307" s="6"/>
      <c r="I307" s="6"/>
    </row>
    <row r="308" spans="1:9" ht="18" x14ac:dyDescent="0.2">
      <c r="A308" s="6"/>
      <c r="B308" s="6"/>
      <c r="C308" s="6"/>
      <c r="D308" s="6"/>
      <c r="E308" s="6"/>
      <c r="F308" s="6"/>
      <c r="G308" s="6"/>
      <c r="H308" s="6"/>
      <c r="I308" s="6"/>
    </row>
    <row r="309" spans="1:9" ht="18" x14ac:dyDescent="0.2">
      <c r="A309" s="6"/>
      <c r="B309" s="6"/>
      <c r="C309" s="6"/>
      <c r="D309" s="6"/>
      <c r="E309" s="6"/>
      <c r="F309" s="6"/>
      <c r="G309" s="6"/>
      <c r="H309" s="6"/>
      <c r="I309" s="6"/>
    </row>
    <row r="310" spans="1:9" ht="18" x14ac:dyDescent="0.2">
      <c r="A310" s="6"/>
      <c r="B310" s="6"/>
      <c r="C310" s="6"/>
      <c r="D310" s="6"/>
      <c r="E310" s="6"/>
      <c r="F310" s="6"/>
      <c r="G310" s="6"/>
      <c r="H310" s="6"/>
      <c r="I310" s="6"/>
    </row>
    <row r="311" spans="1:9" ht="18" x14ac:dyDescent="0.2">
      <c r="A311" s="6"/>
      <c r="B311" s="6"/>
      <c r="C311" s="6"/>
      <c r="D311" s="6"/>
      <c r="E311" s="6"/>
      <c r="F311" s="6"/>
      <c r="G311" s="6"/>
      <c r="H311" s="6"/>
      <c r="I311" s="6"/>
    </row>
    <row r="312" spans="1:9" ht="18" x14ac:dyDescent="0.2">
      <c r="A312" s="6"/>
      <c r="B312" s="6"/>
      <c r="C312" s="6"/>
      <c r="D312" s="6"/>
      <c r="E312" s="6"/>
      <c r="F312" s="6"/>
      <c r="G312" s="6"/>
      <c r="H312" s="6"/>
      <c r="I312" s="6"/>
    </row>
    <row r="313" spans="1:9" ht="18" x14ac:dyDescent="0.2">
      <c r="A313" s="6"/>
      <c r="B313" s="6"/>
      <c r="C313" s="6"/>
      <c r="D313" s="6"/>
      <c r="E313" s="6"/>
      <c r="F313" s="6"/>
      <c r="G313" s="6"/>
      <c r="H313" s="6"/>
      <c r="I313" s="6"/>
    </row>
    <row r="314" spans="1:9" ht="18" x14ac:dyDescent="0.2">
      <c r="A314" s="6"/>
      <c r="B314" s="6"/>
      <c r="C314" s="6"/>
      <c r="D314" s="6"/>
      <c r="E314" s="6"/>
      <c r="F314" s="6"/>
      <c r="G314" s="6"/>
      <c r="H314" s="6"/>
      <c r="I314" s="6"/>
    </row>
    <row r="315" spans="1:9" ht="18" x14ac:dyDescent="0.2">
      <c r="A315" s="6"/>
      <c r="B315" s="6"/>
      <c r="C315" s="6"/>
      <c r="D315" s="6"/>
      <c r="E315" s="6"/>
      <c r="F315" s="6"/>
      <c r="G315" s="6"/>
      <c r="H315" s="6"/>
      <c r="I315" s="6"/>
    </row>
    <row r="316" spans="1:9" ht="18" x14ac:dyDescent="0.2">
      <c r="A316" s="6"/>
      <c r="B316" s="6"/>
      <c r="C316" s="6"/>
      <c r="D316" s="6"/>
      <c r="E316" s="6"/>
      <c r="F316" s="6"/>
      <c r="G316" s="6"/>
      <c r="H316" s="6"/>
      <c r="I316" s="6"/>
    </row>
    <row r="317" spans="1:9" ht="18" x14ac:dyDescent="0.2">
      <c r="A317" s="6"/>
      <c r="B317" s="6"/>
      <c r="C317" s="6"/>
      <c r="D317" s="6"/>
      <c r="E317" s="6"/>
      <c r="F317" s="6"/>
      <c r="G317" s="6"/>
      <c r="H317" s="6"/>
      <c r="I317" s="6"/>
    </row>
    <row r="318" spans="1:9" ht="18" x14ac:dyDescent="0.2">
      <c r="A318" s="6"/>
      <c r="B318" s="6"/>
      <c r="C318" s="6"/>
      <c r="D318" s="6"/>
      <c r="E318" s="6"/>
      <c r="F318" s="6"/>
      <c r="G318" s="6"/>
      <c r="H318" s="6"/>
      <c r="I318" s="6"/>
    </row>
    <row r="319" spans="1:9" ht="18" x14ac:dyDescent="0.2">
      <c r="A319" s="6"/>
      <c r="B319" s="6"/>
      <c r="C319" s="6"/>
      <c r="D319" s="6"/>
      <c r="E319" s="6"/>
      <c r="F319" s="6"/>
      <c r="G319" s="6"/>
      <c r="H319" s="6"/>
      <c r="I319" s="6"/>
    </row>
    <row r="320" spans="1:9" ht="18" x14ac:dyDescent="0.2">
      <c r="A320" s="6"/>
      <c r="B320" s="6"/>
      <c r="C320" s="6"/>
      <c r="D320" s="6"/>
      <c r="E320" s="6"/>
      <c r="F320" s="6"/>
      <c r="G320" s="6"/>
      <c r="H320" s="6"/>
      <c r="I320" s="6"/>
    </row>
    <row r="321" spans="1:9" ht="18" x14ac:dyDescent="0.2">
      <c r="A321" s="6"/>
      <c r="B321" s="6"/>
      <c r="C321" s="6"/>
      <c r="D321" s="6"/>
      <c r="E321" s="6"/>
      <c r="F321" s="6"/>
      <c r="G321" s="6"/>
      <c r="H321" s="6"/>
      <c r="I321" s="6"/>
    </row>
    <row r="322" spans="1:9" ht="18" x14ac:dyDescent="0.2">
      <c r="A322" s="6"/>
      <c r="B322" s="6"/>
      <c r="C322" s="6"/>
      <c r="D322" s="6"/>
      <c r="E322" s="6"/>
      <c r="F322" s="6"/>
      <c r="G322" s="6"/>
      <c r="H322" s="6"/>
      <c r="I322" s="6"/>
    </row>
    <row r="323" spans="1:9" ht="18" x14ac:dyDescent="0.2">
      <c r="A323" s="6"/>
      <c r="B323" s="6"/>
      <c r="C323" s="6"/>
      <c r="D323" s="6"/>
      <c r="E323" s="6"/>
      <c r="F323" s="6"/>
      <c r="G323" s="6"/>
      <c r="H323" s="6"/>
      <c r="I323" s="6"/>
    </row>
    <row r="324" spans="1:9" ht="18" x14ac:dyDescent="0.2">
      <c r="A324" s="6"/>
      <c r="B324" s="6"/>
      <c r="C324" s="6"/>
      <c r="D324" s="6"/>
      <c r="E324" s="6"/>
      <c r="F324" s="6"/>
      <c r="G324" s="6"/>
      <c r="H324" s="6"/>
      <c r="I324" s="6"/>
    </row>
    <row r="325" spans="1:9" ht="18" x14ac:dyDescent="0.2">
      <c r="A325" s="6"/>
      <c r="B325" s="6"/>
      <c r="C325" s="6"/>
      <c r="D325" s="6"/>
      <c r="E325" s="6"/>
      <c r="F325" s="6"/>
      <c r="G325" s="6"/>
      <c r="H325" s="6"/>
      <c r="I325" s="6"/>
    </row>
    <row r="326" spans="1:9" ht="18" x14ac:dyDescent="0.2">
      <c r="A326" s="6"/>
      <c r="B326" s="6"/>
      <c r="C326" s="6"/>
      <c r="D326" s="6"/>
      <c r="E326" s="6"/>
      <c r="F326" s="6"/>
      <c r="G326" s="6"/>
      <c r="H326" s="6"/>
      <c r="I326" s="6"/>
    </row>
    <row r="327" spans="1:9" ht="18" x14ac:dyDescent="0.2">
      <c r="A327" s="6"/>
      <c r="B327" s="6"/>
      <c r="C327" s="6"/>
      <c r="D327" s="6"/>
      <c r="E327" s="6"/>
      <c r="F327" s="6"/>
      <c r="G327" s="6"/>
      <c r="H327" s="6"/>
      <c r="I327" s="6"/>
    </row>
    <row r="328" spans="1:9" ht="18" x14ac:dyDescent="0.2">
      <c r="A328" s="6"/>
      <c r="B328" s="6"/>
      <c r="C328" s="6"/>
      <c r="D328" s="6"/>
      <c r="E328" s="6"/>
      <c r="F328" s="6"/>
      <c r="G328" s="6"/>
      <c r="H328" s="6"/>
      <c r="I328" s="6"/>
    </row>
    <row r="329" spans="1:9" ht="18" x14ac:dyDescent="0.2">
      <c r="A329" s="6"/>
      <c r="B329" s="6"/>
      <c r="C329" s="6"/>
      <c r="D329" s="6"/>
      <c r="E329" s="6"/>
      <c r="F329" s="6"/>
      <c r="G329" s="6"/>
      <c r="H329" s="6"/>
      <c r="I329" s="6"/>
    </row>
    <row r="330" spans="1:9" ht="18" x14ac:dyDescent="0.2">
      <c r="A330" s="6"/>
      <c r="B330" s="6"/>
      <c r="C330" s="6"/>
      <c r="D330" s="6"/>
      <c r="E330" s="6"/>
      <c r="F330" s="6"/>
      <c r="G330" s="6"/>
      <c r="H330" s="6"/>
      <c r="I330" s="6"/>
    </row>
    <row r="331" spans="1:9" ht="18" x14ac:dyDescent="0.2">
      <c r="A331" s="6"/>
      <c r="B331" s="6"/>
      <c r="C331" s="6"/>
      <c r="D331" s="6"/>
      <c r="E331" s="6"/>
      <c r="F331" s="6"/>
      <c r="G331" s="6"/>
      <c r="H331" s="6"/>
      <c r="I331" s="6"/>
    </row>
    <row r="332" spans="1:9" ht="18" x14ac:dyDescent="0.2">
      <c r="A332" s="6"/>
      <c r="B332" s="6"/>
      <c r="C332" s="6"/>
      <c r="D332" s="6"/>
      <c r="E332" s="6"/>
      <c r="F332" s="6"/>
      <c r="G332" s="6"/>
      <c r="H332" s="6"/>
      <c r="I332" s="6"/>
    </row>
    <row r="333" spans="1:9" ht="18" x14ac:dyDescent="0.2">
      <c r="A333" s="6"/>
      <c r="B333" s="6"/>
      <c r="C333" s="6"/>
      <c r="D333" s="6"/>
      <c r="E333" s="6"/>
      <c r="F333" s="6"/>
      <c r="G333" s="6"/>
      <c r="H333" s="6"/>
      <c r="I333" s="6"/>
    </row>
    <row r="334" spans="1:9" ht="18" x14ac:dyDescent="0.2">
      <c r="A334" s="6"/>
      <c r="B334" s="6"/>
      <c r="C334" s="6"/>
      <c r="D334" s="6"/>
      <c r="E334" s="6"/>
      <c r="F334" s="6"/>
      <c r="G334" s="6"/>
      <c r="H334" s="6"/>
      <c r="I334" s="6"/>
    </row>
    <row r="335" spans="1:9" ht="18" x14ac:dyDescent="0.2">
      <c r="A335" s="6"/>
      <c r="B335" s="6"/>
      <c r="C335" s="6"/>
      <c r="D335" s="6"/>
      <c r="E335" s="6"/>
      <c r="F335" s="6"/>
      <c r="G335" s="6"/>
      <c r="H335" s="6"/>
      <c r="I335" s="6"/>
    </row>
    <row r="336" spans="1:9" ht="18" x14ac:dyDescent="0.2">
      <c r="A336" s="6"/>
      <c r="B336" s="6"/>
      <c r="C336" s="6"/>
      <c r="D336" s="6"/>
      <c r="E336" s="6"/>
      <c r="F336" s="6"/>
      <c r="G336" s="6"/>
      <c r="H336" s="6"/>
      <c r="I336" s="6"/>
    </row>
    <row r="337" spans="1:9" ht="18" x14ac:dyDescent="0.2">
      <c r="A337" s="6"/>
      <c r="B337" s="6"/>
      <c r="C337" s="6"/>
      <c r="D337" s="6"/>
      <c r="E337" s="6"/>
      <c r="F337" s="6"/>
      <c r="G337" s="6"/>
      <c r="H337" s="6"/>
      <c r="I337" s="6"/>
    </row>
    <row r="338" spans="1:9" ht="18" x14ac:dyDescent="0.2">
      <c r="A338" s="6"/>
      <c r="B338" s="6"/>
      <c r="C338" s="6"/>
      <c r="D338" s="6"/>
      <c r="E338" s="6"/>
      <c r="F338" s="6"/>
      <c r="G338" s="6"/>
      <c r="H338" s="6"/>
      <c r="I338" s="6"/>
    </row>
    <row r="339" spans="1:9" ht="18" x14ac:dyDescent="0.2">
      <c r="A339" s="6"/>
      <c r="B339" s="6"/>
      <c r="C339" s="6"/>
      <c r="D339" s="6"/>
      <c r="E339" s="6"/>
      <c r="F339" s="6"/>
      <c r="G339" s="6"/>
      <c r="H339" s="6"/>
      <c r="I339" s="6"/>
    </row>
    <row r="340" spans="1:9" ht="18" x14ac:dyDescent="0.2">
      <c r="A340" s="6"/>
      <c r="B340" s="6"/>
      <c r="C340" s="6"/>
      <c r="D340" s="6"/>
      <c r="E340" s="6"/>
      <c r="F340" s="6"/>
      <c r="G340" s="6"/>
      <c r="H340" s="6"/>
      <c r="I340" s="6"/>
    </row>
    <row r="341" spans="1:9" ht="18" x14ac:dyDescent="0.2">
      <c r="A341" s="6"/>
      <c r="B341" s="6"/>
      <c r="C341" s="6"/>
      <c r="D341" s="6"/>
      <c r="E341" s="6"/>
      <c r="F341" s="6"/>
      <c r="G341" s="6"/>
      <c r="H341" s="6"/>
      <c r="I341" s="6"/>
    </row>
    <row r="342" spans="1:9" ht="18" x14ac:dyDescent="0.2">
      <c r="A342" s="6"/>
      <c r="B342" s="6"/>
      <c r="C342" s="6"/>
      <c r="D342" s="6"/>
      <c r="E342" s="6"/>
      <c r="F342" s="6"/>
      <c r="G342" s="6"/>
      <c r="H342" s="6"/>
      <c r="I342" s="6"/>
    </row>
    <row r="343" spans="1:9" ht="18" x14ac:dyDescent="0.2">
      <c r="A343" s="6"/>
      <c r="B343" s="6"/>
      <c r="C343" s="6"/>
      <c r="D343" s="6"/>
      <c r="E343" s="6"/>
      <c r="F343" s="6"/>
      <c r="G343" s="6"/>
      <c r="H343" s="6"/>
      <c r="I343" s="6"/>
    </row>
    <row r="344" spans="1:9" ht="18" x14ac:dyDescent="0.2">
      <c r="A344" s="6"/>
      <c r="B344" s="6"/>
      <c r="C344" s="6"/>
      <c r="D344" s="6"/>
      <c r="E344" s="6"/>
      <c r="F344" s="6"/>
      <c r="G344" s="6"/>
      <c r="H344" s="6"/>
      <c r="I344" s="6"/>
    </row>
    <row r="345" spans="1:9" ht="18" x14ac:dyDescent="0.2">
      <c r="A345" s="6"/>
      <c r="B345" s="6"/>
      <c r="C345" s="6"/>
      <c r="D345" s="6"/>
      <c r="E345" s="6"/>
      <c r="F345" s="6"/>
      <c r="G345" s="6"/>
      <c r="H345" s="6"/>
      <c r="I345" s="6"/>
    </row>
    <row r="346" spans="1:9" ht="18" x14ac:dyDescent="0.2">
      <c r="A346" s="6"/>
      <c r="B346" s="6"/>
      <c r="C346" s="6"/>
      <c r="D346" s="6"/>
      <c r="E346" s="6"/>
      <c r="F346" s="6"/>
      <c r="G346" s="6"/>
      <c r="H346" s="6"/>
      <c r="I346" s="6"/>
    </row>
    <row r="347" spans="1:9" ht="18" x14ac:dyDescent="0.2">
      <c r="A347" s="6"/>
      <c r="B347" s="6"/>
      <c r="C347" s="6"/>
      <c r="D347" s="6"/>
      <c r="E347" s="6"/>
      <c r="F347" s="6"/>
      <c r="G347" s="6"/>
      <c r="H347" s="6"/>
      <c r="I347" s="6"/>
    </row>
    <row r="348" spans="1:9" ht="18" x14ac:dyDescent="0.2">
      <c r="A348" s="6"/>
      <c r="B348" s="6"/>
      <c r="C348" s="6"/>
      <c r="D348" s="6"/>
      <c r="E348" s="6"/>
      <c r="F348" s="6"/>
      <c r="G348" s="6"/>
      <c r="H348" s="6"/>
      <c r="I348" s="6"/>
    </row>
    <row r="349" spans="1:9" ht="18" x14ac:dyDescent="0.2">
      <c r="A349" s="6"/>
      <c r="B349" s="6"/>
      <c r="C349" s="6"/>
      <c r="D349" s="6"/>
      <c r="E349" s="6"/>
      <c r="F349" s="6"/>
      <c r="G349" s="6"/>
      <c r="H349" s="6"/>
      <c r="I349" s="6"/>
    </row>
    <row r="350" spans="1:9" ht="18" x14ac:dyDescent="0.2">
      <c r="A350" s="6"/>
      <c r="B350" s="6"/>
      <c r="C350" s="6"/>
      <c r="D350" s="6"/>
      <c r="E350" s="6"/>
      <c r="F350" s="6"/>
      <c r="G350" s="6"/>
      <c r="H350" s="6"/>
      <c r="I350" s="6"/>
    </row>
    <row r="351" spans="1:9" ht="18" x14ac:dyDescent="0.2">
      <c r="A351" s="6"/>
      <c r="B351" s="6"/>
      <c r="C351" s="6"/>
      <c r="D351" s="6"/>
      <c r="E351" s="6"/>
      <c r="F351" s="6"/>
      <c r="G351" s="6"/>
      <c r="H351" s="6"/>
      <c r="I351" s="6"/>
    </row>
    <row r="352" spans="1:9" ht="18" x14ac:dyDescent="0.2">
      <c r="A352" s="6"/>
      <c r="B352" s="6"/>
      <c r="C352" s="6"/>
      <c r="D352" s="6"/>
      <c r="E352" s="6"/>
      <c r="F352" s="6"/>
      <c r="G352" s="6"/>
      <c r="H352" s="6"/>
      <c r="I352" s="6"/>
    </row>
    <row r="353" spans="1:9" ht="18" x14ac:dyDescent="0.2">
      <c r="A353" s="6"/>
      <c r="B353" s="6"/>
      <c r="C353" s="6"/>
      <c r="D353" s="6"/>
      <c r="E353" s="6"/>
      <c r="F353" s="6"/>
      <c r="G353" s="6"/>
      <c r="H353" s="6"/>
      <c r="I353" s="6"/>
    </row>
    <row r="354" spans="1:9" ht="18" x14ac:dyDescent="0.2">
      <c r="A354" s="6"/>
      <c r="B354" s="6"/>
      <c r="C354" s="6"/>
      <c r="D354" s="6"/>
      <c r="E354" s="6"/>
      <c r="F354" s="6"/>
      <c r="G354" s="6"/>
      <c r="H354" s="6"/>
      <c r="I354" s="6"/>
    </row>
    <row r="355" spans="1:9" ht="18" x14ac:dyDescent="0.2">
      <c r="A355" s="6"/>
      <c r="B355" s="6"/>
      <c r="C355" s="6"/>
      <c r="D355" s="6"/>
      <c r="E355" s="6"/>
      <c r="F355" s="6"/>
      <c r="G355" s="6"/>
      <c r="H355" s="6"/>
      <c r="I355" s="6"/>
    </row>
    <row r="356" spans="1:9" ht="18" x14ac:dyDescent="0.2">
      <c r="A356" s="6"/>
      <c r="B356" s="6"/>
      <c r="C356" s="6"/>
      <c r="D356" s="6"/>
      <c r="E356" s="6"/>
      <c r="F356" s="6"/>
      <c r="G356" s="6"/>
      <c r="H356" s="6"/>
      <c r="I356" s="6"/>
    </row>
    <row r="357" spans="1:9" ht="18" x14ac:dyDescent="0.2">
      <c r="A357" s="6"/>
      <c r="B357" s="6"/>
      <c r="C357" s="6"/>
      <c r="D357" s="6"/>
      <c r="E357" s="6"/>
      <c r="F357" s="6"/>
      <c r="G357" s="6"/>
      <c r="H357" s="6"/>
      <c r="I357" s="6"/>
    </row>
    <row r="358" spans="1:9" ht="18" x14ac:dyDescent="0.2">
      <c r="A358" s="6"/>
      <c r="B358" s="6"/>
      <c r="C358" s="6"/>
      <c r="D358" s="6"/>
      <c r="E358" s="6"/>
      <c r="F358" s="6"/>
      <c r="G358" s="6"/>
      <c r="H358" s="6"/>
      <c r="I358" s="6"/>
    </row>
    <row r="359" spans="1:9" ht="18" x14ac:dyDescent="0.2">
      <c r="A359" s="6"/>
      <c r="B359" s="6"/>
      <c r="C359" s="6"/>
      <c r="D359" s="6"/>
      <c r="E359" s="6"/>
      <c r="F359" s="6"/>
      <c r="G359" s="6"/>
      <c r="H359" s="6"/>
      <c r="I359" s="6"/>
    </row>
    <row r="360" spans="1:9" ht="18" x14ac:dyDescent="0.2">
      <c r="A360" s="6"/>
      <c r="B360" s="6"/>
      <c r="C360" s="6"/>
      <c r="D360" s="6"/>
      <c r="E360" s="6"/>
      <c r="F360" s="6"/>
      <c r="G360" s="6"/>
      <c r="H360" s="6"/>
      <c r="I360" s="6"/>
    </row>
    <row r="361" spans="1:9" ht="18" x14ac:dyDescent="0.2">
      <c r="A361" s="6"/>
      <c r="B361" s="6"/>
      <c r="C361" s="6"/>
      <c r="D361" s="6"/>
      <c r="E361" s="6"/>
      <c r="F361" s="6"/>
      <c r="G361" s="6"/>
      <c r="H361" s="6"/>
      <c r="I361" s="6"/>
    </row>
    <row r="362" spans="1:9" ht="18" x14ac:dyDescent="0.2">
      <c r="A362" s="6"/>
      <c r="B362" s="6"/>
      <c r="C362" s="6"/>
      <c r="D362" s="6"/>
      <c r="E362" s="6"/>
      <c r="F362" s="6"/>
      <c r="G362" s="6"/>
      <c r="H362" s="6"/>
      <c r="I362" s="6"/>
    </row>
    <row r="363" spans="1:9" ht="18" x14ac:dyDescent="0.2">
      <c r="A363" s="6"/>
      <c r="B363" s="6"/>
      <c r="C363" s="6"/>
      <c r="D363" s="6"/>
      <c r="E363" s="6"/>
      <c r="F363" s="6"/>
      <c r="G363" s="6"/>
      <c r="H363" s="6"/>
      <c r="I363" s="6"/>
    </row>
    <row r="364" spans="1:9" ht="18" x14ac:dyDescent="0.2">
      <c r="A364" s="6"/>
      <c r="B364" s="6"/>
      <c r="C364" s="6"/>
      <c r="D364" s="6"/>
      <c r="E364" s="6"/>
      <c r="F364" s="6"/>
      <c r="G364" s="6"/>
      <c r="H364" s="6"/>
      <c r="I364" s="6"/>
    </row>
    <row r="365" spans="1:9" ht="18" x14ac:dyDescent="0.2">
      <c r="A365" s="6"/>
      <c r="B365" s="6"/>
      <c r="C365" s="6"/>
      <c r="D365" s="6"/>
      <c r="E365" s="6"/>
      <c r="F365" s="6"/>
      <c r="G365" s="6"/>
      <c r="H365" s="6"/>
      <c r="I365" s="6"/>
    </row>
    <row r="366" spans="1:9" ht="18" x14ac:dyDescent="0.2">
      <c r="A366" s="6"/>
      <c r="B366" s="6"/>
      <c r="C366" s="6"/>
      <c r="D366" s="6"/>
      <c r="E366" s="6"/>
      <c r="F366" s="6"/>
      <c r="G366" s="6"/>
      <c r="H366" s="6"/>
      <c r="I366" s="6"/>
    </row>
    <row r="367" spans="1:9" ht="18" x14ac:dyDescent="0.2">
      <c r="A367" s="6"/>
      <c r="B367" s="6"/>
      <c r="C367" s="6"/>
      <c r="D367" s="6"/>
      <c r="E367" s="6"/>
      <c r="F367" s="6"/>
      <c r="G367" s="6"/>
      <c r="H367" s="6"/>
      <c r="I367" s="6"/>
    </row>
    <row r="368" spans="1:9" ht="18" x14ac:dyDescent="0.2">
      <c r="A368" s="6"/>
      <c r="B368" s="6"/>
      <c r="C368" s="6"/>
      <c r="D368" s="6"/>
      <c r="E368" s="6"/>
      <c r="F368" s="6"/>
      <c r="G368" s="6"/>
      <c r="H368" s="6"/>
      <c r="I368" s="6"/>
    </row>
    <row r="369" spans="1:9" ht="18" x14ac:dyDescent="0.2">
      <c r="A369" s="6"/>
      <c r="B369" s="6"/>
      <c r="C369" s="6"/>
      <c r="D369" s="6"/>
      <c r="E369" s="6"/>
      <c r="F369" s="6"/>
      <c r="G369" s="6"/>
      <c r="H369" s="6"/>
      <c r="I369" s="6"/>
    </row>
    <row r="370" spans="1:9" ht="18" x14ac:dyDescent="0.2">
      <c r="A370" s="6"/>
      <c r="B370" s="6"/>
      <c r="C370" s="6"/>
      <c r="D370" s="6"/>
      <c r="E370" s="6"/>
      <c r="F370" s="6"/>
      <c r="G370" s="6"/>
      <c r="H370" s="6"/>
      <c r="I370" s="6"/>
    </row>
    <row r="371" spans="1:9" ht="18" x14ac:dyDescent="0.2">
      <c r="A371" s="6"/>
      <c r="B371" s="6"/>
      <c r="C371" s="6"/>
      <c r="D371" s="6"/>
      <c r="E371" s="6"/>
      <c r="F371" s="6"/>
      <c r="G371" s="6"/>
      <c r="H371" s="6"/>
      <c r="I371" s="6"/>
    </row>
    <row r="372" spans="1:9" ht="18" x14ac:dyDescent="0.2">
      <c r="A372" s="6"/>
      <c r="B372" s="6"/>
      <c r="C372" s="6"/>
      <c r="D372" s="6"/>
      <c r="E372" s="6"/>
      <c r="F372" s="6"/>
      <c r="G372" s="6"/>
      <c r="H372" s="6"/>
      <c r="I372" s="6"/>
    </row>
    <row r="373" spans="1:9" ht="18" x14ac:dyDescent="0.2">
      <c r="A373" s="6"/>
      <c r="B373" s="6"/>
      <c r="C373" s="6"/>
      <c r="D373" s="6"/>
      <c r="E373" s="6"/>
      <c r="F373" s="6"/>
      <c r="G373" s="6"/>
      <c r="H373" s="6"/>
      <c r="I373" s="6"/>
    </row>
    <row r="374" spans="1:9" ht="18" x14ac:dyDescent="0.2">
      <c r="A374" s="6"/>
      <c r="B374" s="6"/>
      <c r="C374" s="6"/>
      <c r="D374" s="6"/>
      <c r="E374" s="6"/>
      <c r="F374" s="6"/>
      <c r="G374" s="6"/>
      <c r="H374" s="6"/>
      <c r="I374" s="6"/>
    </row>
    <row r="375" spans="1:9" ht="18" x14ac:dyDescent="0.2">
      <c r="A375" s="6"/>
      <c r="B375" s="6"/>
      <c r="C375" s="6"/>
      <c r="D375" s="6"/>
      <c r="E375" s="6"/>
      <c r="F375" s="6"/>
      <c r="G375" s="6"/>
      <c r="H375" s="6"/>
      <c r="I375" s="6"/>
    </row>
    <row r="376" spans="1:9" ht="18" x14ac:dyDescent="0.2">
      <c r="A376" s="6"/>
      <c r="B376" s="6"/>
      <c r="C376" s="6"/>
      <c r="D376" s="6"/>
      <c r="E376" s="6"/>
      <c r="F376" s="6"/>
      <c r="G376" s="6"/>
      <c r="H376" s="6"/>
      <c r="I376" s="6"/>
    </row>
    <row r="377" spans="1:9" ht="18" x14ac:dyDescent="0.2">
      <c r="A377" s="6"/>
      <c r="B377" s="6"/>
      <c r="C377" s="6"/>
      <c r="D377" s="6"/>
      <c r="E377" s="6"/>
      <c r="F377" s="6"/>
      <c r="G377" s="6"/>
      <c r="H377" s="6"/>
      <c r="I377" s="6"/>
    </row>
    <row r="378" spans="1:9" ht="18" x14ac:dyDescent="0.2">
      <c r="A378" s="6"/>
      <c r="B378" s="6"/>
      <c r="C378" s="6"/>
      <c r="D378" s="6"/>
      <c r="E378" s="6"/>
      <c r="F378" s="6"/>
      <c r="G378" s="6"/>
      <c r="H378" s="6"/>
      <c r="I378" s="6"/>
    </row>
    <row r="379" spans="1:9" ht="18" x14ac:dyDescent="0.2">
      <c r="A379" s="6"/>
      <c r="B379" s="6"/>
      <c r="C379" s="6"/>
      <c r="D379" s="6"/>
      <c r="E379" s="6"/>
      <c r="F379" s="6"/>
      <c r="G379" s="6"/>
      <c r="H379" s="6"/>
      <c r="I379" s="6"/>
    </row>
    <row r="380" spans="1:9" ht="18" x14ac:dyDescent="0.2">
      <c r="A380" s="6"/>
      <c r="B380" s="6"/>
      <c r="C380" s="6"/>
      <c r="D380" s="6"/>
      <c r="E380" s="6"/>
      <c r="F380" s="6"/>
      <c r="G380" s="6"/>
      <c r="H380" s="6"/>
      <c r="I380" s="6"/>
    </row>
    <row r="381" spans="1:9" ht="18" x14ac:dyDescent="0.2">
      <c r="A381" s="6"/>
      <c r="B381" s="6"/>
      <c r="C381" s="6"/>
      <c r="D381" s="6"/>
      <c r="E381" s="6"/>
      <c r="F381" s="6"/>
      <c r="G381" s="6"/>
      <c r="H381" s="6"/>
      <c r="I381" s="6"/>
    </row>
    <row r="382" spans="1:9" ht="18" x14ac:dyDescent="0.2">
      <c r="A382" s="6"/>
      <c r="B382" s="6"/>
      <c r="C382" s="6"/>
      <c r="D382" s="6"/>
      <c r="E382" s="6"/>
      <c r="F382" s="6"/>
      <c r="G382" s="6"/>
      <c r="H382" s="6"/>
      <c r="I382" s="6"/>
    </row>
    <row r="383" spans="1:9" ht="18" x14ac:dyDescent="0.2">
      <c r="A383" s="6"/>
      <c r="B383" s="6"/>
      <c r="C383" s="6"/>
      <c r="D383" s="6"/>
      <c r="E383" s="6"/>
      <c r="F383" s="6"/>
      <c r="G383" s="6"/>
      <c r="H383" s="6"/>
      <c r="I383" s="6"/>
    </row>
    <row r="384" spans="1:9" ht="18" x14ac:dyDescent="0.2">
      <c r="A384" s="6"/>
      <c r="B384" s="6"/>
      <c r="C384" s="6"/>
      <c r="D384" s="6"/>
      <c r="E384" s="6"/>
      <c r="F384" s="6"/>
      <c r="G384" s="6"/>
      <c r="H384" s="6"/>
      <c r="I384" s="6"/>
    </row>
    <row r="385" spans="1:9" ht="18" x14ac:dyDescent="0.2">
      <c r="A385" s="6"/>
      <c r="B385" s="6"/>
      <c r="C385" s="6"/>
      <c r="D385" s="6"/>
      <c r="E385" s="6"/>
      <c r="F385" s="6"/>
      <c r="G385" s="6"/>
      <c r="H385" s="6"/>
      <c r="I385" s="6"/>
    </row>
    <row r="386" spans="1:9" ht="18" x14ac:dyDescent="0.2">
      <c r="A386" s="6"/>
      <c r="B386" s="6"/>
      <c r="C386" s="6"/>
      <c r="D386" s="6"/>
      <c r="E386" s="6"/>
      <c r="F386" s="6"/>
      <c r="G386" s="6"/>
      <c r="H386" s="6"/>
      <c r="I386" s="6"/>
    </row>
    <row r="387" spans="1:9" ht="18" x14ac:dyDescent="0.2">
      <c r="A387" s="6"/>
      <c r="B387" s="6"/>
      <c r="C387" s="6"/>
      <c r="D387" s="6"/>
      <c r="E387" s="6"/>
      <c r="F387" s="6"/>
      <c r="G387" s="6"/>
      <c r="H387" s="6"/>
      <c r="I387" s="6"/>
    </row>
    <row r="388" spans="1:9" ht="18" x14ac:dyDescent="0.2">
      <c r="A388" s="6"/>
      <c r="B388" s="6"/>
      <c r="C388" s="6"/>
      <c r="D388" s="6"/>
      <c r="E388" s="6"/>
      <c r="F388" s="6"/>
      <c r="G388" s="6"/>
      <c r="H388" s="6"/>
      <c r="I388" s="6"/>
    </row>
    <row r="389" spans="1:9" ht="18" x14ac:dyDescent="0.2">
      <c r="A389" s="6"/>
      <c r="B389" s="6"/>
      <c r="C389" s="6"/>
      <c r="D389" s="6"/>
      <c r="E389" s="6"/>
      <c r="F389" s="6"/>
      <c r="G389" s="6"/>
      <c r="H389" s="6"/>
      <c r="I389" s="6"/>
    </row>
    <row r="390" spans="1:9" ht="18" x14ac:dyDescent="0.2">
      <c r="A390" s="6"/>
      <c r="B390" s="6"/>
      <c r="C390" s="6"/>
      <c r="D390" s="6"/>
      <c r="E390" s="6"/>
      <c r="F390" s="6"/>
      <c r="G390" s="6"/>
      <c r="H390" s="6"/>
      <c r="I390" s="6"/>
    </row>
    <row r="391" spans="1:9" ht="18" x14ac:dyDescent="0.2">
      <c r="A391" s="6"/>
      <c r="B391" s="6"/>
      <c r="C391" s="6"/>
      <c r="D391" s="6"/>
      <c r="E391" s="6"/>
      <c r="F391" s="6"/>
      <c r="G391" s="6"/>
      <c r="H391" s="6"/>
      <c r="I391" s="6"/>
    </row>
    <row r="392" spans="1:9" ht="18" x14ac:dyDescent="0.2">
      <c r="A392" s="6"/>
      <c r="B392" s="6"/>
      <c r="C392" s="6"/>
      <c r="D392" s="6"/>
      <c r="E392" s="6"/>
      <c r="F392" s="6"/>
      <c r="G392" s="6"/>
      <c r="H392" s="6"/>
      <c r="I392" s="6"/>
    </row>
    <row r="393" spans="1:9" ht="18" x14ac:dyDescent="0.2">
      <c r="A393" s="6"/>
      <c r="B393" s="6"/>
      <c r="C393" s="6"/>
      <c r="D393" s="6"/>
      <c r="E393" s="6"/>
      <c r="F393" s="6"/>
      <c r="G393" s="6"/>
      <c r="H393" s="6"/>
      <c r="I393" s="6"/>
    </row>
    <row r="394" spans="1:9" ht="18" x14ac:dyDescent="0.2">
      <c r="A394" s="6"/>
      <c r="B394" s="6"/>
      <c r="C394" s="6"/>
      <c r="D394" s="6"/>
      <c r="E394" s="6"/>
      <c r="F394" s="6"/>
      <c r="G394" s="6"/>
      <c r="H394" s="6"/>
      <c r="I394" s="6"/>
    </row>
    <row r="395" spans="1:9" ht="18" x14ac:dyDescent="0.2">
      <c r="A395" s="6"/>
      <c r="B395" s="6"/>
      <c r="C395" s="6"/>
      <c r="D395" s="6"/>
      <c r="E395" s="6"/>
      <c r="F395" s="6"/>
      <c r="G395" s="6"/>
      <c r="H395" s="6"/>
      <c r="I395" s="6"/>
    </row>
    <row r="396" spans="1:9" ht="18" x14ac:dyDescent="0.2">
      <c r="A396" s="6"/>
      <c r="B396" s="6"/>
      <c r="C396" s="6"/>
      <c r="D396" s="6"/>
      <c r="E396" s="6"/>
      <c r="F396" s="6"/>
      <c r="G396" s="6"/>
      <c r="H396" s="6"/>
      <c r="I396" s="6"/>
    </row>
    <row r="397" spans="1:9" ht="18" x14ac:dyDescent="0.2">
      <c r="A397" s="6"/>
      <c r="B397" s="6"/>
      <c r="C397" s="6"/>
      <c r="D397" s="6"/>
      <c r="E397" s="6"/>
      <c r="F397" s="6"/>
      <c r="G397" s="6"/>
      <c r="H397" s="6"/>
      <c r="I397" s="6"/>
    </row>
    <row r="398" spans="1:9" ht="18" x14ac:dyDescent="0.2">
      <c r="A398" s="6"/>
      <c r="B398" s="6"/>
      <c r="C398" s="6"/>
      <c r="D398" s="6"/>
      <c r="E398" s="6"/>
      <c r="F398" s="6"/>
      <c r="G398" s="6"/>
      <c r="H398" s="6"/>
      <c r="I398" s="6"/>
    </row>
    <row r="399" spans="1:9" ht="18" x14ac:dyDescent="0.2">
      <c r="A399" s="6"/>
      <c r="B399" s="6"/>
      <c r="C399" s="6"/>
      <c r="D399" s="6"/>
      <c r="E399" s="6"/>
      <c r="F399" s="6"/>
      <c r="G399" s="6"/>
      <c r="H399" s="6"/>
      <c r="I399" s="6"/>
    </row>
    <row r="400" spans="1:9" ht="18" x14ac:dyDescent="0.2">
      <c r="A400" s="6"/>
      <c r="B400" s="6"/>
      <c r="C400" s="6"/>
      <c r="D400" s="6"/>
      <c r="E400" s="6"/>
      <c r="F400" s="6"/>
      <c r="G400" s="6"/>
      <c r="H400" s="6"/>
      <c r="I400" s="6"/>
    </row>
    <row r="401" spans="1:9" ht="18" x14ac:dyDescent="0.2">
      <c r="A401" s="6"/>
      <c r="B401" s="6"/>
      <c r="C401" s="6"/>
      <c r="D401" s="6"/>
      <c r="E401" s="6"/>
      <c r="F401" s="6"/>
      <c r="G401" s="6"/>
      <c r="H401" s="6"/>
      <c r="I401" s="6"/>
    </row>
    <row r="402" spans="1:9" ht="18" x14ac:dyDescent="0.2">
      <c r="A402" s="6"/>
      <c r="B402" s="6"/>
      <c r="C402" s="6"/>
      <c r="D402" s="6"/>
      <c r="E402" s="6"/>
      <c r="F402" s="6"/>
      <c r="G402" s="6"/>
      <c r="H402" s="6"/>
      <c r="I402" s="6"/>
    </row>
    <row r="403" spans="1:9" ht="18" x14ac:dyDescent="0.2">
      <c r="A403" s="6"/>
      <c r="B403" s="6"/>
      <c r="C403" s="6"/>
      <c r="D403" s="6"/>
      <c r="E403" s="6"/>
      <c r="F403" s="6"/>
      <c r="G403" s="6"/>
      <c r="H403" s="6"/>
      <c r="I403" s="6"/>
    </row>
    <row r="404" spans="1:9" ht="18" x14ac:dyDescent="0.2">
      <c r="A404" s="6"/>
      <c r="B404" s="6"/>
      <c r="C404" s="6"/>
      <c r="D404" s="6"/>
      <c r="E404" s="6"/>
      <c r="F404" s="6"/>
      <c r="G404" s="6"/>
      <c r="H404" s="6"/>
      <c r="I404" s="6"/>
    </row>
    <row r="405" spans="1:9" ht="18" x14ac:dyDescent="0.2">
      <c r="A405" s="6"/>
      <c r="B405" s="6"/>
      <c r="C405" s="6"/>
      <c r="D405" s="6"/>
      <c r="E405" s="6"/>
      <c r="F405" s="6"/>
      <c r="G405" s="6"/>
      <c r="H405" s="6"/>
      <c r="I405" s="6"/>
    </row>
    <row r="406" spans="1:9" ht="18" x14ac:dyDescent="0.2">
      <c r="A406" s="6"/>
      <c r="B406" s="6"/>
      <c r="C406" s="6"/>
      <c r="D406" s="6"/>
      <c r="E406" s="6"/>
      <c r="F406" s="6"/>
      <c r="G406" s="6"/>
      <c r="H406" s="6"/>
      <c r="I406" s="6"/>
    </row>
    <row r="407" spans="1:9" ht="18" x14ac:dyDescent="0.2">
      <c r="A407" s="6"/>
      <c r="B407" s="6"/>
      <c r="C407" s="6"/>
      <c r="D407" s="6"/>
      <c r="E407" s="6"/>
      <c r="F407" s="6"/>
      <c r="G407" s="6"/>
      <c r="H407" s="6"/>
      <c r="I407" s="6"/>
    </row>
    <row r="408" spans="1:9" ht="18" x14ac:dyDescent="0.2">
      <c r="A408" s="6"/>
      <c r="B408" s="6"/>
      <c r="C408" s="6"/>
      <c r="D408" s="6"/>
      <c r="E408" s="6"/>
      <c r="F408" s="6"/>
      <c r="G408" s="6"/>
      <c r="H408" s="6"/>
      <c r="I408" s="6"/>
    </row>
    <row r="409" spans="1:9" ht="18" x14ac:dyDescent="0.2">
      <c r="A409" s="6"/>
      <c r="B409" s="6"/>
      <c r="C409" s="6"/>
      <c r="D409" s="6"/>
      <c r="E409" s="6"/>
      <c r="F409" s="6"/>
      <c r="G409" s="6"/>
      <c r="H409" s="6"/>
      <c r="I409" s="6"/>
    </row>
    <row r="410" spans="1:9" ht="18" x14ac:dyDescent="0.2">
      <c r="A410" s="6"/>
      <c r="B410" s="6"/>
      <c r="C410" s="6"/>
      <c r="D410" s="6"/>
      <c r="E410" s="6"/>
      <c r="F410" s="6"/>
      <c r="G410" s="6"/>
      <c r="H410" s="6"/>
      <c r="I410" s="6"/>
    </row>
    <row r="411" spans="1:9" ht="18" x14ac:dyDescent="0.2">
      <c r="A411" s="6"/>
      <c r="B411" s="6"/>
      <c r="C411" s="6"/>
      <c r="D411" s="6"/>
      <c r="E411" s="6"/>
      <c r="F411" s="6"/>
      <c r="G411" s="6"/>
      <c r="H411" s="6"/>
      <c r="I411" s="6"/>
    </row>
    <row r="412" spans="1:9" ht="18" x14ac:dyDescent="0.2">
      <c r="A412" s="6"/>
      <c r="B412" s="6"/>
      <c r="C412" s="6"/>
      <c r="D412" s="6"/>
      <c r="E412" s="6"/>
      <c r="F412" s="6"/>
      <c r="G412" s="6"/>
      <c r="H412" s="6"/>
      <c r="I412" s="6"/>
    </row>
    <row r="413" spans="1:9" ht="18" x14ac:dyDescent="0.2">
      <c r="A413" s="6"/>
      <c r="B413" s="6"/>
      <c r="C413" s="6"/>
      <c r="D413" s="6"/>
      <c r="E413" s="6"/>
      <c r="F413" s="6"/>
      <c r="G413" s="6"/>
      <c r="H413" s="6"/>
      <c r="I413" s="6"/>
    </row>
    <row r="414" spans="1:9" ht="18" x14ac:dyDescent="0.2">
      <c r="A414" s="6"/>
      <c r="B414" s="6"/>
      <c r="C414" s="6"/>
      <c r="D414" s="6"/>
      <c r="E414" s="6"/>
      <c r="F414" s="6"/>
      <c r="G414" s="6"/>
      <c r="H414" s="6"/>
      <c r="I414" s="6"/>
    </row>
    <row r="415" spans="1:9" ht="18" x14ac:dyDescent="0.2">
      <c r="A415" s="6"/>
      <c r="B415" s="6"/>
      <c r="C415" s="6"/>
      <c r="D415" s="6"/>
      <c r="E415" s="6"/>
      <c r="F415" s="6"/>
      <c r="G415" s="6"/>
      <c r="H415" s="6"/>
      <c r="I415" s="6"/>
    </row>
    <row r="416" spans="1:9" ht="18" x14ac:dyDescent="0.2">
      <c r="A416" s="6"/>
      <c r="B416" s="6"/>
      <c r="C416" s="6"/>
      <c r="D416" s="6"/>
      <c r="E416" s="6"/>
      <c r="F416" s="6"/>
      <c r="G416" s="6"/>
      <c r="H416" s="6"/>
      <c r="I416" s="6"/>
    </row>
    <row r="417" spans="1:9" ht="18" x14ac:dyDescent="0.2">
      <c r="A417" s="6"/>
      <c r="B417" s="6"/>
      <c r="C417" s="6"/>
      <c r="D417" s="6"/>
      <c r="E417" s="6"/>
      <c r="F417" s="6"/>
      <c r="G417" s="6"/>
      <c r="H417" s="6"/>
      <c r="I417" s="6"/>
    </row>
    <row r="418" spans="1:9" ht="18" x14ac:dyDescent="0.2">
      <c r="A418" s="6"/>
      <c r="B418" s="6"/>
      <c r="C418" s="6"/>
      <c r="D418" s="6"/>
      <c r="E418" s="6"/>
      <c r="F418" s="6"/>
      <c r="G418" s="6"/>
      <c r="H418" s="6"/>
      <c r="I418" s="6"/>
    </row>
    <row r="419" spans="1:9" ht="18" x14ac:dyDescent="0.2">
      <c r="A419" s="6"/>
      <c r="B419" s="6"/>
      <c r="C419" s="6"/>
      <c r="D419" s="6"/>
      <c r="E419" s="6"/>
      <c r="F419" s="6"/>
      <c r="G419" s="6"/>
      <c r="H419" s="6"/>
      <c r="I419" s="6"/>
    </row>
    <row r="420" spans="1:9" ht="18" x14ac:dyDescent="0.2">
      <c r="A420" s="6"/>
      <c r="B420" s="6"/>
      <c r="C420" s="6"/>
      <c r="D420" s="6"/>
      <c r="E420" s="6"/>
      <c r="F420" s="6"/>
      <c r="G420" s="6"/>
      <c r="H420" s="6"/>
      <c r="I420" s="6"/>
    </row>
    <row r="421" spans="1:9" ht="18" x14ac:dyDescent="0.2">
      <c r="A421" s="6"/>
      <c r="B421" s="6"/>
      <c r="C421" s="6"/>
      <c r="D421" s="6"/>
      <c r="E421" s="6"/>
      <c r="F421" s="6"/>
      <c r="G421" s="6"/>
      <c r="H421" s="6"/>
      <c r="I421" s="6"/>
    </row>
    <row r="422" spans="1:9" ht="18" x14ac:dyDescent="0.2">
      <c r="A422" s="6"/>
      <c r="B422" s="6"/>
      <c r="C422" s="6"/>
      <c r="D422" s="6"/>
      <c r="E422" s="6"/>
      <c r="F422" s="6"/>
      <c r="G422" s="6"/>
      <c r="H422" s="6"/>
      <c r="I422" s="6"/>
    </row>
    <row r="423" spans="1:9" ht="18" x14ac:dyDescent="0.2">
      <c r="A423" s="6"/>
      <c r="B423" s="6"/>
      <c r="C423" s="6"/>
      <c r="D423" s="6"/>
      <c r="E423" s="6"/>
      <c r="F423" s="6"/>
      <c r="G423" s="6"/>
      <c r="H423" s="6"/>
      <c r="I423" s="6"/>
    </row>
    <row r="424" spans="1:9" ht="18" x14ac:dyDescent="0.2">
      <c r="A424" s="6"/>
      <c r="B424" s="6"/>
      <c r="C424" s="6"/>
      <c r="D424" s="6"/>
      <c r="E424" s="6"/>
      <c r="F424" s="6"/>
      <c r="G424" s="6"/>
      <c r="H424" s="6"/>
      <c r="I424" s="6"/>
    </row>
    <row r="425" spans="1:9" ht="18" x14ac:dyDescent="0.2">
      <c r="A425" s="6"/>
      <c r="B425" s="6"/>
      <c r="C425" s="6"/>
      <c r="D425" s="6"/>
      <c r="E425" s="6"/>
      <c r="F425" s="6"/>
      <c r="G425" s="6"/>
      <c r="H425" s="6"/>
      <c r="I425" s="6"/>
    </row>
    <row r="426" spans="1:9" ht="18" x14ac:dyDescent="0.2">
      <c r="A426" s="6"/>
      <c r="B426" s="6"/>
      <c r="C426" s="6"/>
      <c r="D426" s="6"/>
      <c r="E426" s="6"/>
      <c r="F426" s="6"/>
      <c r="G426" s="6"/>
      <c r="H426" s="6"/>
      <c r="I426" s="6"/>
    </row>
    <row r="427" spans="1:9" ht="18" x14ac:dyDescent="0.2">
      <c r="A427" s="6"/>
      <c r="B427" s="6"/>
      <c r="C427" s="6"/>
      <c r="D427" s="6"/>
      <c r="E427" s="6"/>
      <c r="F427" s="6"/>
      <c r="G427" s="6"/>
      <c r="H427" s="6"/>
      <c r="I427" s="6"/>
    </row>
    <row r="428" spans="1:9" ht="18" x14ac:dyDescent="0.2">
      <c r="A428" s="6"/>
      <c r="B428" s="6"/>
      <c r="C428" s="6"/>
      <c r="D428" s="6"/>
      <c r="E428" s="6"/>
      <c r="F428" s="6"/>
      <c r="G428" s="6"/>
      <c r="H428" s="6"/>
      <c r="I428" s="6"/>
    </row>
    <row r="429" spans="1:9" ht="18" x14ac:dyDescent="0.2">
      <c r="A429" s="6"/>
      <c r="B429" s="6"/>
      <c r="C429" s="6"/>
      <c r="D429" s="6"/>
      <c r="E429" s="6"/>
      <c r="F429" s="6"/>
      <c r="G429" s="6"/>
      <c r="H429" s="6"/>
      <c r="I429" s="6"/>
    </row>
    <row r="430" spans="1:9" ht="18" x14ac:dyDescent="0.2">
      <c r="A430" s="6"/>
      <c r="B430" s="6"/>
      <c r="C430" s="6"/>
      <c r="D430" s="6"/>
      <c r="E430" s="6"/>
      <c r="F430" s="6"/>
      <c r="G430" s="6"/>
      <c r="H430" s="6"/>
      <c r="I430" s="6"/>
    </row>
    <row r="431" spans="1:9" ht="18" x14ac:dyDescent="0.2">
      <c r="A431" s="6"/>
      <c r="B431" s="6"/>
      <c r="C431" s="6"/>
      <c r="D431" s="6"/>
      <c r="E431" s="6"/>
      <c r="F431" s="6"/>
      <c r="G431" s="6"/>
      <c r="H431" s="6"/>
      <c r="I431" s="6"/>
    </row>
    <row r="432" spans="1:9" ht="18" x14ac:dyDescent="0.2">
      <c r="A432" s="6"/>
      <c r="B432" s="6"/>
      <c r="C432" s="6"/>
      <c r="D432" s="6"/>
      <c r="E432" s="6"/>
      <c r="F432" s="6"/>
      <c r="G432" s="6"/>
      <c r="H432" s="6"/>
      <c r="I432" s="6"/>
    </row>
    <row r="433" spans="1:9" ht="18" x14ac:dyDescent="0.2">
      <c r="A433" s="6"/>
      <c r="B433" s="6"/>
      <c r="C433" s="6"/>
      <c r="D433" s="6"/>
      <c r="E433" s="6"/>
      <c r="F433" s="6"/>
      <c r="G433" s="6"/>
      <c r="H433" s="6"/>
      <c r="I433" s="6"/>
    </row>
    <row r="434" spans="1:9" ht="18" x14ac:dyDescent="0.2">
      <c r="A434" s="6"/>
      <c r="B434" s="6"/>
      <c r="C434" s="6"/>
      <c r="D434" s="6"/>
      <c r="E434" s="6"/>
      <c r="F434" s="6"/>
      <c r="G434" s="6"/>
      <c r="H434" s="6"/>
      <c r="I434" s="6"/>
    </row>
    <row r="435" spans="1:9" ht="18" x14ac:dyDescent="0.2">
      <c r="A435" s="6"/>
      <c r="B435" s="6"/>
      <c r="C435" s="6"/>
      <c r="D435" s="6"/>
      <c r="E435" s="6"/>
      <c r="F435" s="6"/>
      <c r="G435" s="6"/>
      <c r="H435" s="6"/>
      <c r="I435" s="6"/>
    </row>
    <row r="436" spans="1:9" ht="18" x14ac:dyDescent="0.2">
      <c r="A436" s="6"/>
      <c r="B436" s="6"/>
      <c r="C436" s="6"/>
      <c r="D436" s="6"/>
      <c r="E436" s="6"/>
      <c r="F436" s="6"/>
      <c r="G436" s="6"/>
      <c r="H436" s="6"/>
      <c r="I436" s="6"/>
    </row>
    <row r="437" spans="1:9" ht="18" x14ac:dyDescent="0.2">
      <c r="A437" s="6"/>
      <c r="B437" s="6"/>
      <c r="C437" s="6"/>
      <c r="D437" s="6"/>
      <c r="E437" s="6"/>
      <c r="F437" s="6"/>
      <c r="G437" s="6"/>
      <c r="H437" s="6"/>
      <c r="I437" s="6"/>
    </row>
    <row r="438" spans="1:9" ht="18" x14ac:dyDescent="0.2">
      <c r="A438" s="6"/>
      <c r="B438" s="6"/>
      <c r="C438" s="6"/>
      <c r="D438" s="6"/>
      <c r="E438" s="6"/>
      <c r="F438" s="6"/>
      <c r="G438" s="6"/>
      <c r="H438" s="6"/>
      <c r="I438" s="6"/>
    </row>
    <row r="439" spans="1:9" ht="18" x14ac:dyDescent="0.2">
      <c r="A439" s="6"/>
      <c r="B439" s="6"/>
      <c r="C439" s="6"/>
      <c r="D439" s="6"/>
      <c r="E439" s="6"/>
      <c r="F439" s="6"/>
      <c r="G439" s="6"/>
      <c r="H439" s="6"/>
      <c r="I439" s="6"/>
    </row>
    <row r="440" spans="1:9" ht="18" x14ac:dyDescent="0.2">
      <c r="A440" s="6"/>
      <c r="B440" s="6"/>
      <c r="C440" s="6"/>
      <c r="D440" s="6"/>
      <c r="E440" s="6"/>
      <c r="F440" s="6"/>
      <c r="G440" s="6"/>
      <c r="H440" s="6"/>
      <c r="I440" s="6"/>
    </row>
    <row r="441" spans="1:9" ht="18" x14ac:dyDescent="0.2">
      <c r="A441" s="6"/>
      <c r="B441" s="6"/>
      <c r="C441" s="6"/>
      <c r="D441" s="6"/>
      <c r="E441" s="6"/>
      <c r="F441" s="6"/>
      <c r="G441" s="6"/>
      <c r="H441" s="6"/>
      <c r="I441" s="6"/>
    </row>
    <row r="442" spans="1:9" ht="18" x14ac:dyDescent="0.2">
      <c r="A442" s="6"/>
      <c r="B442" s="6"/>
      <c r="C442" s="6"/>
      <c r="D442" s="6"/>
      <c r="E442" s="6"/>
      <c r="F442" s="6"/>
      <c r="G442" s="6"/>
      <c r="H442" s="6"/>
      <c r="I442" s="6"/>
    </row>
    <row r="443" spans="1:9" ht="18" x14ac:dyDescent="0.2">
      <c r="A443" s="6"/>
      <c r="B443" s="6"/>
      <c r="C443" s="6"/>
      <c r="D443" s="6"/>
      <c r="E443" s="6"/>
      <c r="F443" s="6"/>
      <c r="G443" s="6"/>
      <c r="H443" s="6"/>
      <c r="I443" s="6"/>
    </row>
    <row r="444" spans="1:9" ht="18" x14ac:dyDescent="0.2">
      <c r="A444" s="6"/>
      <c r="B444" s="6"/>
      <c r="C444" s="6"/>
      <c r="D444" s="6"/>
      <c r="E444" s="6"/>
      <c r="F444" s="6"/>
      <c r="G444" s="6"/>
      <c r="H444" s="6"/>
      <c r="I444" s="6"/>
    </row>
    <row r="445" spans="1:9" ht="18" x14ac:dyDescent="0.2">
      <c r="A445" s="6"/>
      <c r="B445" s="6"/>
      <c r="C445" s="6"/>
      <c r="D445" s="6"/>
      <c r="E445" s="6"/>
      <c r="F445" s="6"/>
      <c r="G445" s="6"/>
      <c r="H445" s="6"/>
      <c r="I445" s="6"/>
    </row>
    <row r="446" spans="1:9" ht="18" x14ac:dyDescent="0.2">
      <c r="A446" s="6"/>
      <c r="B446" s="6"/>
      <c r="C446" s="6"/>
      <c r="D446" s="6"/>
      <c r="E446" s="6"/>
      <c r="F446" s="6"/>
      <c r="G446" s="6"/>
      <c r="H446" s="6"/>
      <c r="I446" s="6"/>
    </row>
    <row r="447" spans="1:9" ht="18" x14ac:dyDescent="0.2">
      <c r="A447" s="6"/>
      <c r="B447" s="6"/>
      <c r="C447" s="6"/>
      <c r="D447" s="6"/>
      <c r="E447" s="6"/>
      <c r="F447" s="6"/>
      <c r="G447" s="6"/>
      <c r="H447" s="6"/>
      <c r="I447" s="6"/>
    </row>
    <row r="448" spans="1:9" ht="18" x14ac:dyDescent="0.2">
      <c r="A448" s="6"/>
      <c r="B448" s="6"/>
      <c r="C448" s="6"/>
      <c r="D448" s="6"/>
      <c r="E448" s="6"/>
      <c r="F448" s="6"/>
      <c r="G448" s="6"/>
      <c r="H448" s="6"/>
      <c r="I448" s="6"/>
    </row>
    <row r="449" spans="1:9" ht="18" x14ac:dyDescent="0.2">
      <c r="A449" s="6"/>
      <c r="B449" s="6"/>
      <c r="C449" s="6"/>
      <c r="D449" s="6"/>
      <c r="E449" s="6"/>
      <c r="F449" s="6"/>
      <c r="G449" s="6"/>
      <c r="H449" s="6"/>
      <c r="I449" s="6"/>
    </row>
    <row r="450" spans="1:9" ht="18" x14ac:dyDescent="0.2">
      <c r="A450" s="6"/>
      <c r="B450" s="6"/>
      <c r="C450" s="6"/>
      <c r="D450" s="6"/>
      <c r="E450" s="6"/>
      <c r="F450" s="6"/>
      <c r="G450" s="6"/>
      <c r="H450" s="6"/>
      <c r="I450" s="6"/>
    </row>
    <row r="451" spans="1:9" ht="18" x14ac:dyDescent="0.2">
      <c r="A451" s="6"/>
      <c r="B451" s="6"/>
      <c r="C451" s="6"/>
      <c r="D451" s="6"/>
      <c r="E451" s="6"/>
      <c r="F451" s="6"/>
      <c r="G451" s="6"/>
      <c r="H451" s="6"/>
      <c r="I451" s="6"/>
    </row>
    <row r="452" spans="1:9" ht="18" x14ac:dyDescent="0.2">
      <c r="A452" s="6"/>
      <c r="B452" s="6"/>
      <c r="C452" s="6"/>
      <c r="D452" s="6"/>
      <c r="E452" s="6"/>
      <c r="F452" s="6"/>
      <c r="G452" s="6"/>
      <c r="H452" s="6"/>
      <c r="I452" s="6"/>
    </row>
    <row r="453" spans="1:9" ht="18" x14ac:dyDescent="0.2">
      <c r="A453" s="6"/>
      <c r="B453" s="6"/>
      <c r="C453" s="6"/>
      <c r="D453" s="6"/>
      <c r="E453" s="6"/>
      <c r="F453" s="6"/>
      <c r="G453" s="6"/>
      <c r="H453" s="6"/>
      <c r="I453" s="6"/>
    </row>
    <row r="454" spans="1:9" ht="18" x14ac:dyDescent="0.2">
      <c r="A454" s="6"/>
      <c r="B454" s="6"/>
      <c r="C454" s="6"/>
      <c r="D454" s="6"/>
      <c r="E454" s="6"/>
      <c r="F454" s="6"/>
      <c r="G454" s="6"/>
      <c r="H454" s="6"/>
      <c r="I454" s="6"/>
    </row>
    <row r="455" spans="1:9" ht="18" x14ac:dyDescent="0.2">
      <c r="A455" s="6"/>
      <c r="B455" s="6"/>
      <c r="C455" s="6"/>
      <c r="D455" s="6"/>
      <c r="E455" s="6"/>
      <c r="F455" s="6"/>
      <c r="G455" s="6"/>
      <c r="H455" s="6"/>
      <c r="I455" s="6"/>
    </row>
    <row r="456" spans="1:9" ht="18" x14ac:dyDescent="0.2">
      <c r="A456" s="6"/>
      <c r="B456" s="6"/>
      <c r="C456" s="6"/>
      <c r="D456" s="6"/>
      <c r="E456" s="6"/>
      <c r="F456" s="6"/>
      <c r="G456" s="6"/>
      <c r="H456" s="6"/>
      <c r="I456" s="6"/>
    </row>
    <row r="457" spans="1:9" ht="18" x14ac:dyDescent="0.2">
      <c r="A457" s="6"/>
      <c r="B457" s="6"/>
      <c r="C457" s="6"/>
      <c r="D457" s="6"/>
      <c r="E457" s="6"/>
      <c r="F457" s="6"/>
      <c r="G457" s="6"/>
      <c r="H457" s="6"/>
      <c r="I457" s="6"/>
    </row>
    <row r="458" spans="1:9" ht="18" x14ac:dyDescent="0.2">
      <c r="A458" s="6"/>
      <c r="B458" s="6"/>
      <c r="C458" s="6"/>
      <c r="D458" s="6"/>
      <c r="E458" s="6"/>
      <c r="F458" s="6"/>
      <c r="G458" s="6"/>
      <c r="H458" s="6"/>
      <c r="I458" s="6"/>
    </row>
    <row r="459" spans="1:9" ht="18" x14ac:dyDescent="0.2">
      <c r="A459" s="6"/>
      <c r="B459" s="6"/>
      <c r="C459" s="6"/>
      <c r="D459" s="6"/>
      <c r="E459" s="6"/>
      <c r="F459" s="6"/>
      <c r="G459" s="6"/>
      <c r="H459" s="6"/>
      <c r="I459" s="6"/>
    </row>
    <row r="460" spans="1:9" ht="18" x14ac:dyDescent="0.2">
      <c r="A460" s="6"/>
      <c r="B460" s="6"/>
      <c r="C460" s="6"/>
      <c r="D460" s="6"/>
      <c r="E460" s="6"/>
      <c r="F460" s="6"/>
      <c r="G460" s="6"/>
      <c r="H460" s="6"/>
      <c r="I460" s="6"/>
    </row>
    <row r="461" spans="1:9" ht="18" x14ac:dyDescent="0.2">
      <c r="A461" s="6"/>
      <c r="B461" s="6"/>
      <c r="C461" s="6"/>
      <c r="D461" s="6"/>
      <c r="E461" s="6"/>
      <c r="F461" s="6"/>
      <c r="G461" s="6"/>
      <c r="H461" s="6"/>
      <c r="I461" s="6"/>
    </row>
    <row r="462" spans="1:9" ht="18" x14ac:dyDescent="0.2">
      <c r="A462" s="6"/>
      <c r="B462" s="6"/>
      <c r="C462" s="6"/>
      <c r="D462" s="6"/>
      <c r="E462" s="6"/>
      <c r="F462" s="6"/>
      <c r="G462" s="6"/>
      <c r="H462" s="6"/>
      <c r="I462" s="6"/>
    </row>
    <row r="463" spans="1:9" ht="18" x14ac:dyDescent="0.2">
      <c r="A463" s="6"/>
      <c r="B463" s="6"/>
      <c r="C463" s="6"/>
      <c r="D463" s="6"/>
      <c r="E463" s="6"/>
      <c r="F463" s="6"/>
      <c r="G463" s="6"/>
      <c r="H463" s="6"/>
      <c r="I463" s="6"/>
    </row>
    <row r="464" spans="1:9" ht="18" x14ac:dyDescent="0.2">
      <c r="A464" s="6"/>
      <c r="B464" s="6"/>
      <c r="C464" s="6"/>
      <c r="D464" s="6"/>
      <c r="E464" s="6"/>
      <c r="F464" s="6"/>
      <c r="G464" s="6"/>
      <c r="H464" s="6"/>
      <c r="I464" s="6"/>
    </row>
    <row r="465" spans="1:9" ht="18" x14ac:dyDescent="0.2">
      <c r="A465" s="6"/>
      <c r="B465" s="6"/>
      <c r="C465" s="6"/>
      <c r="D465" s="6"/>
      <c r="E465" s="6"/>
      <c r="F465" s="6"/>
      <c r="G465" s="6"/>
      <c r="H465" s="6"/>
      <c r="I465" s="6"/>
    </row>
    <row r="466" spans="1:9" ht="18" x14ac:dyDescent="0.2">
      <c r="A466" s="6"/>
      <c r="B466" s="6"/>
      <c r="C466" s="6"/>
      <c r="D466" s="6"/>
      <c r="E466" s="6"/>
      <c r="F466" s="6"/>
      <c r="G466" s="6"/>
      <c r="H466" s="6"/>
      <c r="I466" s="6"/>
    </row>
    <row r="467" spans="1:9" ht="18" x14ac:dyDescent="0.2">
      <c r="A467" s="6"/>
      <c r="B467" s="6"/>
      <c r="C467" s="6"/>
      <c r="D467" s="6"/>
      <c r="E467" s="6"/>
      <c r="F467" s="6"/>
      <c r="G467" s="6"/>
      <c r="H467" s="6"/>
      <c r="I467" s="6"/>
    </row>
    <row r="468" spans="1:9" ht="18" x14ac:dyDescent="0.2">
      <c r="A468" s="6"/>
      <c r="B468" s="6"/>
      <c r="C468" s="6"/>
      <c r="D468" s="6"/>
      <c r="E468" s="6"/>
      <c r="F468" s="6"/>
      <c r="G468" s="6"/>
      <c r="H468" s="6"/>
      <c r="I468" s="6"/>
    </row>
    <row r="469" spans="1:9" ht="18" x14ac:dyDescent="0.2">
      <c r="A469" s="6"/>
      <c r="B469" s="6"/>
      <c r="C469" s="6"/>
      <c r="D469" s="6"/>
      <c r="E469" s="6"/>
      <c r="F469" s="6"/>
      <c r="G469" s="6"/>
      <c r="H469" s="6"/>
      <c r="I469" s="6"/>
    </row>
    <row r="470" spans="1:9" ht="18" x14ac:dyDescent="0.2">
      <c r="A470" s="6"/>
      <c r="B470" s="6"/>
      <c r="C470" s="6"/>
      <c r="D470" s="6"/>
      <c r="E470" s="6"/>
      <c r="F470" s="6"/>
      <c r="G470" s="6"/>
      <c r="H470" s="6"/>
      <c r="I470" s="6"/>
    </row>
    <row r="471" spans="1:9" ht="18" x14ac:dyDescent="0.2">
      <c r="A471" s="6"/>
      <c r="B471" s="6"/>
      <c r="C471" s="6"/>
      <c r="D471" s="6"/>
      <c r="E471" s="6"/>
      <c r="F471" s="6"/>
      <c r="G471" s="6"/>
      <c r="H471" s="6"/>
      <c r="I471" s="6"/>
    </row>
    <row r="472" spans="1:9" ht="18" x14ac:dyDescent="0.2">
      <c r="A472" s="6"/>
      <c r="B472" s="6"/>
      <c r="C472" s="6"/>
      <c r="D472" s="6"/>
      <c r="E472" s="6"/>
      <c r="F472" s="6"/>
      <c r="G472" s="6"/>
      <c r="H472" s="6"/>
      <c r="I472" s="6"/>
    </row>
    <row r="473" spans="1:9" ht="18" x14ac:dyDescent="0.2">
      <c r="A473" s="6"/>
      <c r="B473" s="6"/>
      <c r="C473" s="6"/>
      <c r="D473" s="6"/>
      <c r="E473" s="6"/>
      <c r="F473" s="6"/>
      <c r="G473" s="6"/>
      <c r="H473" s="6"/>
      <c r="I473" s="6"/>
    </row>
    <row r="474" spans="1:9" ht="18" x14ac:dyDescent="0.2">
      <c r="A474" s="6"/>
      <c r="B474" s="6"/>
      <c r="C474" s="6"/>
      <c r="D474" s="6"/>
      <c r="E474" s="6"/>
      <c r="F474" s="6"/>
      <c r="G474" s="6"/>
      <c r="H474" s="6"/>
      <c r="I474" s="6"/>
    </row>
    <row r="475" spans="1:9" ht="18" x14ac:dyDescent="0.2">
      <c r="A475" s="6"/>
      <c r="B475" s="6"/>
      <c r="C475" s="6"/>
      <c r="D475" s="6"/>
      <c r="E475" s="6"/>
      <c r="F475" s="6"/>
      <c r="G475" s="6"/>
      <c r="H475" s="6"/>
      <c r="I475" s="6"/>
    </row>
    <row r="476" spans="1:9" ht="18" x14ac:dyDescent="0.2">
      <c r="A476" s="6"/>
      <c r="B476" s="6"/>
      <c r="C476" s="6"/>
      <c r="D476" s="6"/>
      <c r="E476" s="6"/>
      <c r="F476" s="6"/>
      <c r="G476" s="6"/>
      <c r="H476" s="6"/>
      <c r="I476" s="6"/>
    </row>
    <row r="477" spans="1:9" ht="18" x14ac:dyDescent="0.2">
      <c r="A477" s="6"/>
      <c r="B477" s="6"/>
      <c r="C477" s="6"/>
      <c r="D477" s="6"/>
      <c r="E477" s="6"/>
      <c r="F477" s="6"/>
      <c r="G477" s="6"/>
      <c r="H477" s="6"/>
      <c r="I477" s="6"/>
    </row>
    <row r="478" spans="1:9" ht="18" x14ac:dyDescent="0.2">
      <c r="A478" s="6"/>
      <c r="B478" s="6"/>
      <c r="C478" s="6"/>
      <c r="D478" s="6"/>
      <c r="E478" s="6"/>
      <c r="F478" s="6"/>
      <c r="G478" s="6"/>
      <c r="H478" s="6"/>
      <c r="I478" s="6"/>
    </row>
    <row r="479" spans="1:9" ht="18" x14ac:dyDescent="0.2">
      <c r="A479" s="6"/>
      <c r="B479" s="6"/>
      <c r="C479" s="6"/>
      <c r="D479" s="6"/>
      <c r="E479" s="6"/>
      <c r="F479" s="6"/>
      <c r="G479" s="6"/>
      <c r="H479" s="6"/>
      <c r="I479" s="6"/>
    </row>
    <row r="480" spans="1:9" ht="18" x14ac:dyDescent="0.2">
      <c r="A480" s="6"/>
      <c r="B480" s="6"/>
      <c r="C480" s="6"/>
      <c r="D480" s="6"/>
      <c r="E480" s="6"/>
      <c r="F480" s="6"/>
      <c r="G480" s="6"/>
      <c r="H480" s="6"/>
      <c r="I480" s="6"/>
    </row>
    <row r="481" spans="1:9" ht="18" x14ac:dyDescent="0.2">
      <c r="A481" s="6"/>
      <c r="B481" s="6"/>
      <c r="C481" s="6"/>
      <c r="D481" s="6"/>
      <c r="E481" s="6"/>
      <c r="F481" s="6"/>
      <c r="G481" s="6"/>
      <c r="H481" s="6"/>
      <c r="I481" s="6"/>
    </row>
    <row r="482" spans="1:9" ht="18" x14ac:dyDescent="0.2">
      <c r="A482" s="6"/>
      <c r="B482" s="6"/>
      <c r="C482" s="6"/>
      <c r="D482" s="6"/>
      <c r="E482" s="6"/>
      <c r="F482" s="6"/>
      <c r="G482" s="6"/>
      <c r="H482" s="6"/>
      <c r="I482" s="6"/>
    </row>
    <row r="483" spans="1:9" ht="18" x14ac:dyDescent="0.2">
      <c r="A483" s="6"/>
      <c r="B483" s="6"/>
      <c r="C483" s="6"/>
      <c r="D483" s="6"/>
      <c r="E483" s="6"/>
      <c r="F483" s="6"/>
      <c r="G483" s="6"/>
      <c r="H483" s="6"/>
      <c r="I483" s="6"/>
    </row>
    <row r="484" spans="1:9" ht="18" x14ac:dyDescent="0.2">
      <c r="A484" s="6"/>
      <c r="B484" s="6"/>
      <c r="C484" s="6"/>
      <c r="D484" s="6"/>
      <c r="E484" s="6"/>
      <c r="F484" s="6"/>
      <c r="G484" s="6"/>
      <c r="H484" s="6"/>
      <c r="I484" s="6"/>
    </row>
    <row r="485" spans="1:9" ht="18" x14ac:dyDescent="0.2">
      <c r="A485" s="6"/>
      <c r="B485" s="6"/>
      <c r="C485" s="6"/>
      <c r="D485" s="6"/>
      <c r="E485" s="6"/>
      <c r="F485" s="6"/>
      <c r="G485" s="6"/>
      <c r="H485" s="6"/>
      <c r="I485" s="6"/>
    </row>
    <row r="486" spans="1:9" ht="18" x14ac:dyDescent="0.2">
      <c r="A486" s="6"/>
      <c r="B486" s="6"/>
      <c r="C486" s="6"/>
      <c r="D486" s="6"/>
      <c r="E486" s="6"/>
      <c r="F486" s="6"/>
      <c r="G486" s="6"/>
      <c r="H486" s="6"/>
      <c r="I486" s="6"/>
    </row>
    <row r="487" spans="1:9" ht="18" x14ac:dyDescent="0.2">
      <c r="A487" s="6"/>
      <c r="B487" s="6"/>
      <c r="C487" s="6"/>
      <c r="D487" s="6"/>
      <c r="E487" s="6"/>
      <c r="F487" s="6"/>
      <c r="G487" s="6"/>
      <c r="H487" s="6"/>
      <c r="I487" s="6"/>
    </row>
    <row r="488" spans="1:9" ht="18" x14ac:dyDescent="0.2">
      <c r="A488" s="6"/>
      <c r="B488" s="6"/>
      <c r="C488" s="6"/>
      <c r="D488" s="6"/>
      <c r="E488" s="6"/>
      <c r="F488" s="6"/>
      <c r="G488" s="6"/>
      <c r="H488" s="6"/>
      <c r="I488" s="6"/>
    </row>
    <row r="489" spans="1:9" ht="18" x14ac:dyDescent="0.2">
      <c r="A489" s="6"/>
      <c r="B489" s="6"/>
      <c r="C489" s="6"/>
      <c r="D489" s="6"/>
      <c r="E489" s="6"/>
      <c r="F489" s="6"/>
      <c r="G489" s="6"/>
      <c r="H489" s="6"/>
      <c r="I489" s="6"/>
    </row>
    <row r="490" spans="1:9" ht="18" x14ac:dyDescent="0.2">
      <c r="A490" s="6"/>
      <c r="B490" s="6"/>
      <c r="C490" s="6"/>
      <c r="D490" s="6"/>
      <c r="E490" s="6"/>
      <c r="F490" s="6"/>
      <c r="G490" s="6"/>
      <c r="H490" s="6"/>
      <c r="I490" s="6"/>
    </row>
    <row r="491" spans="1:9" ht="18" x14ac:dyDescent="0.2">
      <c r="A491" s="6"/>
      <c r="B491" s="6"/>
      <c r="C491" s="6"/>
      <c r="D491" s="6"/>
      <c r="E491" s="6"/>
      <c r="F491" s="6"/>
      <c r="G491" s="6"/>
      <c r="H491" s="6"/>
      <c r="I491" s="6"/>
    </row>
    <row r="492" spans="1:9" ht="18" x14ac:dyDescent="0.2">
      <c r="A492" s="6"/>
      <c r="B492" s="6"/>
      <c r="C492" s="6"/>
      <c r="D492" s="6"/>
      <c r="E492" s="6"/>
      <c r="F492" s="6"/>
      <c r="G492" s="6"/>
      <c r="H492" s="6"/>
      <c r="I492" s="6"/>
    </row>
    <row r="493" spans="1:9" ht="18" x14ac:dyDescent="0.2">
      <c r="A493" s="6"/>
      <c r="B493" s="6"/>
      <c r="C493" s="6"/>
      <c r="D493" s="6"/>
      <c r="E493" s="6"/>
      <c r="F493" s="6"/>
      <c r="G493" s="6"/>
      <c r="H493" s="6"/>
      <c r="I493" s="6"/>
    </row>
    <row r="494" spans="1:9" ht="18" x14ac:dyDescent="0.2">
      <c r="A494" s="6"/>
      <c r="B494" s="6"/>
      <c r="C494" s="6"/>
      <c r="D494" s="6"/>
      <c r="E494" s="6"/>
      <c r="F494" s="6"/>
      <c r="G494" s="6"/>
      <c r="H494" s="6"/>
      <c r="I494" s="6"/>
    </row>
    <row r="495" spans="1:9" ht="18" x14ac:dyDescent="0.2">
      <c r="A495" s="6"/>
      <c r="B495" s="6"/>
      <c r="C495" s="6"/>
      <c r="D495" s="6"/>
      <c r="E495" s="6"/>
      <c r="F495" s="6"/>
      <c r="G495" s="6"/>
      <c r="H495" s="6"/>
      <c r="I495" s="6"/>
    </row>
    <row r="496" spans="1:9" ht="18" x14ac:dyDescent="0.2">
      <c r="A496" s="6"/>
      <c r="B496" s="6"/>
      <c r="C496" s="6"/>
      <c r="D496" s="6"/>
      <c r="E496" s="6"/>
      <c r="F496" s="6"/>
      <c r="G496" s="6"/>
      <c r="H496" s="6"/>
      <c r="I496" s="6"/>
    </row>
  </sheetData>
  <mergeCells count="4">
    <mergeCell ref="B70:M71"/>
    <mergeCell ref="B11:L11"/>
    <mergeCell ref="A4:M4"/>
    <mergeCell ref="A5:M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022B3-9D29-A148-BF54-909B2A5A911B}">
  <dimension ref="A1:Q116"/>
  <sheetViews>
    <sheetView tabSelected="1" topLeftCell="A18" zoomScale="120" zoomScaleNormal="120" workbookViewId="0">
      <selection activeCell="I24" sqref="I24"/>
    </sheetView>
  </sheetViews>
  <sheetFormatPr baseColWidth="10" defaultColWidth="10.6640625" defaultRowHeight="16" x14ac:dyDescent="0.2"/>
  <cols>
    <col min="1" max="1" width="6.33203125" customWidth="1"/>
    <col min="5" max="5" width="9.83203125" customWidth="1"/>
    <col min="6" max="6" width="13.1640625" customWidth="1"/>
    <col min="10" max="10" width="10.1640625" customWidth="1"/>
    <col min="15" max="15" width="16.33203125" style="59" bestFit="1" customWidth="1"/>
  </cols>
  <sheetData>
    <row r="1" spans="1:16" ht="20" x14ac:dyDescent="0.2">
      <c r="A1" s="2" t="s">
        <v>16</v>
      </c>
      <c r="B1" s="3"/>
      <c r="C1" s="3"/>
      <c r="D1" s="3"/>
      <c r="E1" s="3"/>
      <c r="F1" s="5"/>
      <c r="G1" s="6"/>
      <c r="H1" s="6"/>
      <c r="I1" s="6"/>
      <c r="J1" s="6"/>
      <c r="K1" s="6"/>
    </row>
    <row r="2" spans="1:16" ht="18" x14ac:dyDescent="0.2">
      <c r="A2" s="5" t="s">
        <v>66</v>
      </c>
      <c r="B2" s="5"/>
      <c r="C2" s="5"/>
      <c r="D2" s="5"/>
      <c r="E2" s="5"/>
      <c r="F2" s="5"/>
      <c r="G2" s="6"/>
      <c r="H2" s="6"/>
      <c r="I2" s="6"/>
      <c r="J2" s="6"/>
      <c r="K2" s="6"/>
    </row>
    <row r="3" spans="1:16" ht="18" x14ac:dyDescent="0.2">
      <c r="A3" s="7" t="s">
        <v>65</v>
      </c>
      <c r="B3" s="5"/>
      <c r="C3" s="5"/>
      <c r="D3" s="5"/>
      <c r="E3" s="5"/>
      <c r="F3" s="5"/>
      <c r="G3" s="6"/>
      <c r="H3" s="6"/>
      <c r="I3" s="6"/>
      <c r="J3" s="6"/>
      <c r="K3" s="6"/>
    </row>
    <row r="4" spans="1:16" ht="18" x14ac:dyDescent="0.2">
      <c r="A4" s="5" t="s">
        <v>64</v>
      </c>
      <c r="B4" s="5"/>
      <c r="C4" s="5"/>
      <c r="D4" s="5"/>
      <c r="E4" s="5"/>
      <c r="F4" s="5"/>
      <c r="G4" s="5"/>
      <c r="H4" s="5"/>
      <c r="I4" s="5"/>
      <c r="J4" s="6"/>
      <c r="K4" s="6"/>
      <c r="M4" s="99" t="s">
        <v>63</v>
      </c>
      <c r="N4" s="100" t="s">
        <v>62</v>
      </c>
    </row>
    <row r="5" spans="1:16" ht="18" x14ac:dyDescent="0.2">
      <c r="A5" s="5" t="s">
        <v>61</v>
      </c>
      <c r="B5" s="5"/>
      <c r="C5" s="5"/>
      <c r="D5" s="5"/>
      <c r="E5" s="5"/>
      <c r="F5" s="5"/>
      <c r="G5" s="5"/>
      <c r="H5" s="5"/>
      <c r="I5" s="5"/>
      <c r="J5" s="6"/>
      <c r="K5" s="6"/>
      <c r="M5" s="101">
        <f>SUM(N11:N110)</f>
        <v>-747.71358487202906</v>
      </c>
      <c r="N5" s="102">
        <f>SUM(O11:O110)</f>
        <v>-7.3800219002606582E-7</v>
      </c>
    </row>
    <row r="6" spans="1:16" ht="18" x14ac:dyDescent="0.2">
      <c r="A6" s="5" t="s">
        <v>60</v>
      </c>
      <c r="B6" s="5"/>
      <c r="C6" s="5"/>
      <c r="D6" s="5"/>
      <c r="E6" s="5"/>
      <c r="F6" s="5"/>
      <c r="G6" s="5"/>
      <c r="H6" s="5"/>
      <c r="I6" s="5"/>
      <c r="J6" s="6"/>
      <c r="K6" s="6"/>
      <c r="M6" s="103" t="s">
        <v>59</v>
      </c>
      <c r="N6" s="104">
        <f>F21</f>
        <v>10.2957</v>
      </c>
    </row>
    <row r="7" spans="1:16" ht="18" x14ac:dyDescent="0.2">
      <c r="A7" s="6"/>
      <c r="B7" s="6"/>
      <c r="C7" s="6"/>
      <c r="D7" s="6"/>
      <c r="E7" s="6"/>
      <c r="F7" s="6"/>
      <c r="G7" s="6"/>
      <c r="H7" s="6"/>
      <c r="I7" s="6"/>
      <c r="J7" s="6"/>
      <c r="K7" s="6"/>
      <c r="M7" s="105" t="s">
        <v>58</v>
      </c>
      <c r="N7" s="106">
        <v>137.75913004191491</v>
      </c>
    </row>
    <row r="9" spans="1:16" ht="17" thickBot="1" x14ac:dyDescent="0.25">
      <c r="A9" s="85"/>
      <c r="B9" s="85" t="s">
        <v>25</v>
      </c>
      <c r="C9" s="85" t="s">
        <v>72</v>
      </c>
      <c r="D9" s="85"/>
      <c r="E9" s="85"/>
      <c r="F9" s="85"/>
      <c r="G9" s="85"/>
      <c r="H9" s="85"/>
      <c r="I9" s="85"/>
      <c r="J9" s="85"/>
      <c r="P9" s="76"/>
    </row>
    <row r="10" spans="1:16" ht="20" thickBot="1" x14ac:dyDescent="0.3">
      <c r="B10" s="69" t="s">
        <v>40</v>
      </c>
      <c r="C10" s="62" t="s">
        <v>52</v>
      </c>
      <c r="D10" s="84">
        <f>J10/D11</f>
        <v>10.110375890372922</v>
      </c>
      <c r="I10" s="107" t="s">
        <v>57</v>
      </c>
      <c r="J10" s="108">
        <f>AVERAGE(M11:M110)</f>
        <v>1418.3266737719939</v>
      </c>
      <c r="L10" s="98" t="s">
        <v>0</v>
      </c>
      <c r="M10" s="97" t="s">
        <v>55</v>
      </c>
      <c r="N10" t="s">
        <v>54</v>
      </c>
      <c r="O10" s="59" t="s">
        <v>53</v>
      </c>
    </row>
    <row r="11" spans="1:16" ht="17" thickBot="1" x14ac:dyDescent="0.25">
      <c r="C11" s="62" t="s">
        <v>39</v>
      </c>
      <c r="D11" s="84">
        <f>J11/J10</f>
        <v>140.28426728649342</v>
      </c>
      <c r="I11" s="105" t="s">
        <v>56</v>
      </c>
      <c r="J11" s="109">
        <f>_xlfn.VAR.S(M11:M110)</f>
        <v>198968.91820299355</v>
      </c>
      <c r="L11" s="93">
        <v>1</v>
      </c>
      <c r="M11" s="94">
        <v>545.17430971959755</v>
      </c>
      <c r="N11" s="76">
        <f t="shared" ref="N11:N42" si="0">(alpha_mle-1)*LN(M11)-M11/theta_mle-alpha_mle*LN(theta_mle)-GAMMALN(alpha_mle)</f>
        <v>-9.5680200360709566</v>
      </c>
      <c r="O11" s="77">
        <f t="shared" ref="O11:O42" si="1">($M11/theta_mle^2-alpha_mle/theta_mle)*100</f>
        <v>-4.6009684144002891</v>
      </c>
    </row>
    <row r="12" spans="1:16" x14ac:dyDescent="0.2">
      <c r="C12" s="62"/>
      <c r="D12" s="73"/>
      <c r="L12" s="93">
        <v>2</v>
      </c>
      <c r="M12" s="94">
        <v>606.11676522421817</v>
      </c>
      <c r="N12" s="76">
        <f t="shared" si="0"/>
        <v>-9.0253660782838114</v>
      </c>
      <c r="O12" s="77">
        <f t="shared" si="1"/>
        <v>-4.2798396813557416</v>
      </c>
    </row>
    <row r="13" spans="1:16" x14ac:dyDescent="0.2">
      <c r="A13" s="85"/>
      <c r="B13" s="85" t="s">
        <v>51</v>
      </c>
      <c r="C13" s="85" t="s">
        <v>73</v>
      </c>
      <c r="D13" s="85"/>
      <c r="E13" s="85"/>
      <c r="F13" s="85"/>
      <c r="G13" s="85"/>
      <c r="H13" s="85"/>
      <c r="L13" s="93">
        <v>3</v>
      </c>
      <c r="M13" s="94">
        <v>727.34308815087081</v>
      </c>
      <c r="N13" s="76">
        <f t="shared" si="0"/>
        <v>-8.2105092026514388</v>
      </c>
      <c r="O13" s="77">
        <f t="shared" si="1"/>
        <v>-3.6410525637258386</v>
      </c>
    </row>
    <row r="14" spans="1:16" ht="19" thickBot="1" x14ac:dyDescent="0.25">
      <c r="A14" s="86"/>
      <c r="B14" s="86" t="s">
        <v>42</v>
      </c>
      <c r="C14" s="86" t="s">
        <v>50</v>
      </c>
      <c r="D14" s="86"/>
      <c r="E14" s="86"/>
      <c r="F14" s="86"/>
      <c r="G14" s="86"/>
      <c r="H14" s="86"/>
      <c r="I14" s="83"/>
      <c r="J14" s="83"/>
      <c r="L14" s="93">
        <v>4</v>
      </c>
      <c r="M14" s="94">
        <v>743.02322090945142</v>
      </c>
      <c r="N14" s="76">
        <f t="shared" si="0"/>
        <v>-8.1260639660624694</v>
      </c>
      <c r="O14" s="77">
        <f t="shared" si="1"/>
        <v>-3.5584280431836439</v>
      </c>
    </row>
    <row r="15" spans="1:16" s="83" customFormat="1" ht="17" thickBot="1" x14ac:dyDescent="0.25">
      <c r="A15"/>
      <c r="B15" t="s">
        <v>40</v>
      </c>
      <c r="C15" s="81">
        <f>(alpha_mom-1)*LN(M11)-M11/theta_mom-alpha_mom*LN(theta_mom)-GAMMALN(alpha_mom)</f>
        <v>-9.5141463401626414</v>
      </c>
      <c r="D15"/>
      <c r="E15"/>
      <c r="F15"/>
      <c r="G15"/>
      <c r="H15"/>
      <c r="I15"/>
      <c r="J15"/>
      <c r="K15"/>
      <c r="L15" s="93">
        <v>5</v>
      </c>
      <c r="M15" s="94">
        <v>809.29233480806761</v>
      </c>
      <c r="N15" s="76">
        <f t="shared" si="0"/>
        <v>-7.8129558963674501</v>
      </c>
      <c r="O15" s="77">
        <f t="shared" si="1"/>
        <v>-3.2092311424346422</v>
      </c>
    </row>
    <row r="16" spans="1:16" x14ac:dyDescent="0.2">
      <c r="L16" s="93">
        <v>6</v>
      </c>
      <c r="M16" s="94">
        <v>809.71721258713944</v>
      </c>
      <c r="N16" s="76">
        <f t="shared" si="0"/>
        <v>-7.8111611502497826</v>
      </c>
      <c r="O16" s="77">
        <f t="shared" si="1"/>
        <v>-3.2069923015188579</v>
      </c>
    </row>
    <row r="17" spans="1:17" ht="18" x14ac:dyDescent="0.25">
      <c r="A17" s="85"/>
      <c r="B17" s="87" t="s">
        <v>41</v>
      </c>
      <c r="C17" s="85" t="s">
        <v>70</v>
      </c>
      <c r="D17" s="85"/>
      <c r="E17" s="85"/>
      <c r="F17" s="85"/>
      <c r="G17" s="85"/>
      <c r="H17" s="85"/>
      <c r="I17" s="85"/>
      <c r="J17" s="85"/>
      <c r="L17" s="93">
        <v>7</v>
      </c>
      <c r="M17" s="94">
        <v>858.03314642299119</v>
      </c>
      <c r="N17" s="76">
        <f t="shared" si="0"/>
        <v>-7.6231317231409523</v>
      </c>
      <c r="O17" s="77">
        <f t="shared" si="1"/>
        <v>-2.9523974629929493</v>
      </c>
      <c r="P17" s="76"/>
      <c r="Q17" s="76"/>
    </row>
    <row r="18" spans="1:17" ht="17" thickBot="1" x14ac:dyDescent="0.25">
      <c r="A18" s="85"/>
      <c r="B18" s="85"/>
      <c r="C18" s="85" t="s">
        <v>71</v>
      </c>
      <c r="D18" s="85"/>
      <c r="E18" s="85"/>
      <c r="F18" s="85"/>
      <c r="G18" s="85"/>
      <c r="H18" s="85"/>
      <c r="I18" s="85"/>
      <c r="J18" s="85"/>
      <c r="L18" s="93">
        <v>8</v>
      </c>
      <c r="M18" s="94">
        <v>870.09109641116709</v>
      </c>
      <c r="N18" s="76">
        <f t="shared" si="0"/>
        <v>-7.5809377472810144</v>
      </c>
      <c r="O18" s="77">
        <f t="shared" si="1"/>
        <v>-2.8888595866347533</v>
      </c>
      <c r="P18" s="76"/>
      <c r="Q18" s="76"/>
    </row>
    <row r="19" spans="1:17" ht="17" thickBot="1" x14ac:dyDescent="0.25">
      <c r="B19" t="s">
        <v>40</v>
      </c>
      <c r="C19" s="81">
        <f>($M11/theta_mom^2-alpha_mom/theta_mom)*100</f>
        <v>-4.4368229419285496</v>
      </c>
      <c r="L19" s="93">
        <v>9</v>
      </c>
      <c r="M19" s="94">
        <v>870.87151342793095</v>
      </c>
      <c r="N19" s="76">
        <f t="shared" si="0"/>
        <v>-7.5782689094881963</v>
      </c>
      <c r="O19" s="77">
        <f t="shared" si="1"/>
        <v>-2.884747275672475</v>
      </c>
      <c r="P19" s="76"/>
      <c r="Q19" s="76"/>
    </row>
    <row r="20" spans="1:17" x14ac:dyDescent="0.2">
      <c r="L20" s="93">
        <v>10</v>
      </c>
      <c r="M20" s="94">
        <v>891.76698031473256</v>
      </c>
      <c r="N20" s="76">
        <f t="shared" si="0"/>
        <v>-7.5095451735414205</v>
      </c>
      <c r="O20" s="77">
        <f t="shared" si="1"/>
        <v>-2.7746411968777975</v>
      </c>
      <c r="P20" s="76"/>
      <c r="Q20" s="76"/>
    </row>
    <row r="21" spans="1:17" x14ac:dyDescent="0.2">
      <c r="A21" s="85"/>
      <c r="B21" s="85" t="s">
        <v>28</v>
      </c>
      <c r="C21" s="88" t="s">
        <v>49</v>
      </c>
      <c r="D21" s="85"/>
      <c r="E21" s="85"/>
      <c r="F21" s="89">
        <v>10.2957</v>
      </c>
      <c r="L21" s="93">
        <v>11</v>
      </c>
      <c r="M21" s="94">
        <v>908.7731104976657</v>
      </c>
      <c r="N21" s="76">
        <f t="shared" si="0"/>
        <v>-7.4573921773480638</v>
      </c>
      <c r="O21" s="77">
        <f t="shared" si="1"/>
        <v>-2.6850294968828425</v>
      </c>
      <c r="P21" s="76"/>
      <c r="Q21" s="76"/>
    </row>
    <row r="22" spans="1:17" ht="17" thickBot="1" x14ac:dyDescent="0.25">
      <c r="A22" s="85"/>
      <c r="B22" s="85" t="s">
        <v>42</v>
      </c>
      <c r="C22" s="85" t="s">
        <v>48</v>
      </c>
      <c r="D22" s="85"/>
      <c r="E22" s="85"/>
      <c r="F22" s="85"/>
      <c r="L22" s="93">
        <v>12</v>
      </c>
      <c r="M22" s="94">
        <v>944.25631114497344</v>
      </c>
      <c r="N22" s="76">
        <f t="shared" si="0"/>
        <v>-7.358920770787444</v>
      </c>
      <c r="O22" s="77">
        <f t="shared" si="1"/>
        <v>-2.4980551589785969</v>
      </c>
      <c r="P22" s="76"/>
      <c r="Q22" s="76"/>
    </row>
    <row r="23" spans="1:17" ht="17" thickBot="1" x14ac:dyDescent="0.25">
      <c r="A23" s="75"/>
      <c r="B23" s="82" t="s">
        <v>40</v>
      </c>
      <c r="C23" s="74">
        <f>theta_mle</f>
        <v>137.75913004191491</v>
      </c>
      <c r="L23" s="93">
        <v>13</v>
      </c>
      <c r="M23" s="94">
        <v>952.89155323088505</v>
      </c>
      <c r="N23" s="76">
        <f t="shared" si="0"/>
        <v>-7.3369813964910637</v>
      </c>
      <c r="O23" s="77">
        <f t="shared" si="1"/>
        <v>-2.4525528186540995</v>
      </c>
      <c r="P23" s="76"/>
      <c r="Q23" s="76"/>
    </row>
    <row r="24" spans="1:17" ht="17" thickBot="1" x14ac:dyDescent="0.25">
      <c r="A24" s="90"/>
      <c r="B24" s="85" t="s">
        <v>41</v>
      </c>
      <c r="C24" s="85" t="s">
        <v>47</v>
      </c>
      <c r="D24" s="85"/>
      <c r="E24" s="85"/>
      <c r="F24" s="85"/>
      <c r="L24" s="93">
        <v>14</v>
      </c>
      <c r="M24" s="94">
        <v>956.25154309784796</v>
      </c>
      <c r="N24" s="76">
        <f t="shared" si="0"/>
        <v>-7.3286518161960661</v>
      </c>
      <c r="O24" s="77">
        <f t="shared" si="1"/>
        <v>-2.4348477675516129</v>
      </c>
      <c r="P24" s="76"/>
      <c r="Q24" s="76"/>
    </row>
    <row r="25" spans="1:17" ht="17" thickBot="1" x14ac:dyDescent="0.25">
      <c r="B25" t="s">
        <v>40</v>
      </c>
      <c r="C25" s="81">
        <f>M5</f>
        <v>-747.71358487202906</v>
      </c>
      <c r="L25" s="93">
        <v>15</v>
      </c>
      <c r="M25" s="94">
        <v>975.48400553862371</v>
      </c>
      <c r="N25" s="76">
        <f t="shared" si="0"/>
        <v>-7.283158076116985</v>
      </c>
      <c r="O25" s="77">
        <f t="shared" si="1"/>
        <v>-2.3335046850356007</v>
      </c>
      <c r="P25" s="76"/>
      <c r="Q25" s="76"/>
    </row>
    <row r="26" spans="1:17" x14ac:dyDescent="0.2">
      <c r="L26" s="93">
        <v>16</v>
      </c>
      <c r="M26" s="94">
        <v>978.99915638102641</v>
      </c>
      <c r="N26" s="76">
        <f t="shared" si="0"/>
        <v>-7.2752379298751482</v>
      </c>
      <c r="O26" s="77">
        <f t="shared" si="1"/>
        <v>-2.3149820323604775</v>
      </c>
      <c r="P26" s="76"/>
      <c r="Q26" s="76"/>
    </row>
    <row r="27" spans="1:17" x14ac:dyDescent="0.2">
      <c r="A27" s="90"/>
      <c r="B27" s="85" t="s">
        <v>31</v>
      </c>
      <c r="C27" s="85" t="s">
        <v>46</v>
      </c>
      <c r="D27" s="85"/>
      <c r="E27" s="85"/>
      <c r="F27" s="85"/>
      <c r="G27" s="85"/>
      <c r="H27" s="85"/>
      <c r="I27" s="85"/>
      <c r="J27" s="85"/>
      <c r="L27" s="93">
        <v>17</v>
      </c>
      <c r="M27" s="94">
        <v>979.98481583408295</v>
      </c>
      <c r="N27" s="76">
        <f t="shared" si="0"/>
        <v>-7.2730386461011083</v>
      </c>
      <c r="O27" s="77">
        <f t="shared" si="1"/>
        <v>-2.3097882217607482</v>
      </c>
      <c r="P27" s="76"/>
      <c r="Q27" s="76"/>
    </row>
    <row r="28" spans="1:17" x14ac:dyDescent="0.2">
      <c r="A28" s="85"/>
      <c r="B28" s="85"/>
      <c r="C28" s="85" t="s">
        <v>45</v>
      </c>
      <c r="D28" s="85"/>
      <c r="E28" s="85"/>
      <c r="F28" s="91">
        <v>-745.53</v>
      </c>
      <c r="G28" s="85"/>
      <c r="H28" s="85"/>
      <c r="I28" s="85"/>
      <c r="J28" s="85"/>
      <c r="L28" s="93">
        <v>18</v>
      </c>
      <c r="M28" s="94">
        <v>990.28929222487238</v>
      </c>
      <c r="N28" s="76">
        <f t="shared" si="0"/>
        <v>-7.2506059557062148</v>
      </c>
      <c r="O28" s="77">
        <f t="shared" si="1"/>
        <v>-2.2554900576867589</v>
      </c>
      <c r="P28" s="76"/>
      <c r="Q28" s="76"/>
    </row>
    <row r="29" spans="1:17" x14ac:dyDescent="0.2">
      <c r="A29" s="85"/>
      <c r="B29" s="85" t="s">
        <v>42</v>
      </c>
      <c r="C29" s="85" t="s">
        <v>44</v>
      </c>
      <c r="D29" s="85"/>
      <c r="E29" s="85"/>
      <c r="F29" s="85"/>
      <c r="G29" s="85"/>
      <c r="H29" s="85"/>
      <c r="I29" s="85"/>
      <c r="J29" s="85"/>
      <c r="L29" s="93">
        <v>19</v>
      </c>
      <c r="M29" s="94">
        <v>996.6455140819188</v>
      </c>
      <c r="N29" s="76">
        <f t="shared" si="0"/>
        <v>-7.2372718145267303</v>
      </c>
      <c r="O29" s="77">
        <f t="shared" si="1"/>
        <v>-2.2219967326311476</v>
      </c>
      <c r="P29" s="76"/>
      <c r="Q29" s="76"/>
    </row>
    <row r="30" spans="1:17" ht="17" thickBot="1" x14ac:dyDescent="0.25">
      <c r="A30" s="85"/>
      <c r="B30" s="85"/>
      <c r="C30" s="85" t="s">
        <v>43</v>
      </c>
      <c r="D30" s="85"/>
      <c r="E30" s="85"/>
      <c r="F30" s="85"/>
      <c r="G30" s="85"/>
      <c r="H30" s="85"/>
      <c r="I30" s="85"/>
      <c r="J30" s="85"/>
      <c r="L30" s="93">
        <v>20</v>
      </c>
      <c r="M30" s="94">
        <v>999.71624655151572</v>
      </c>
      <c r="N30" s="76">
        <f t="shared" si="0"/>
        <v>-7.2309657547955002</v>
      </c>
      <c r="O30" s="77">
        <f t="shared" si="1"/>
        <v>-2.2058158876140701</v>
      </c>
      <c r="P30" s="76"/>
      <c r="Q30" s="76"/>
    </row>
    <row r="31" spans="1:17" ht="15.75" customHeight="1" x14ac:dyDescent="0.2">
      <c r="B31" t="s">
        <v>40</v>
      </c>
      <c r="C31" s="122" t="s">
        <v>67</v>
      </c>
      <c r="D31" s="123"/>
      <c r="E31" s="123"/>
      <c r="F31" s="123"/>
      <c r="G31" s="123"/>
      <c r="H31" s="123"/>
      <c r="I31" s="124"/>
      <c r="J31" s="80">
        <f>C25-2/2*LN(100)</f>
        <v>-752.31875505801713</v>
      </c>
      <c r="L31" s="93">
        <v>21</v>
      </c>
      <c r="M31" s="94">
        <v>1019.1196443129103</v>
      </c>
      <c r="N31" s="76">
        <f t="shared" si="0"/>
        <v>-7.1931251128270564</v>
      </c>
      <c r="O31" s="77">
        <f t="shared" si="1"/>
        <v>-2.1035720825641797</v>
      </c>
      <c r="P31" s="76"/>
      <c r="Q31" s="76"/>
    </row>
    <row r="32" spans="1:17" ht="17" thickBot="1" x14ac:dyDescent="0.25">
      <c r="C32" s="127"/>
      <c r="D32" s="128"/>
      <c r="E32" s="128"/>
      <c r="F32" s="128"/>
      <c r="G32" s="128"/>
      <c r="H32" s="128"/>
      <c r="I32" s="129"/>
      <c r="J32" s="80">
        <f>F28-3/2*LN(100)</f>
        <v>-752.43775527898208</v>
      </c>
      <c r="L32" s="93">
        <v>22</v>
      </c>
      <c r="M32" s="94">
        <v>1023.4188694998193</v>
      </c>
      <c r="N32" s="76">
        <f t="shared" si="0"/>
        <v>-7.1852013337139997</v>
      </c>
      <c r="O32" s="77">
        <f t="shared" si="1"/>
        <v>-2.0809178470905105</v>
      </c>
      <c r="P32" s="76"/>
      <c r="Q32" s="76"/>
    </row>
    <row r="33" spans="1:17" ht="16" customHeight="1" x14ac:dyDescent="0.2">
      <c r="C33" s="78"/>
      <c r="D33" s="78"/>
      <c r="E33" s="78"/>
      <c r="F33" s="78"/>
      <c r="G33" s="78"/>
      <c r="H33" s="78"/>
      <c r="I33" s="78"/>
      <c r="L33" s="93">
        <v>23</v>
      </c>
      <c r="M33" s="94">
        <v>1034.7215059667069</v>
      </c>
      <c r="N33" s="76">
        <f t="shared" si="0"/>
        <v>-7.165148764361378</v>
      </c>
      <c r="O33" s="77">
        <f t="shared" si="1"/>
        <v>-2.0213600019295201</v>
      </c>
      <c r="P33" s="76"/>
      <c r="Q33" s="76"/>
    </row>
    <row r="34" spans="1:17" x14ac:dyDescent="0.2">
      <c r="A34" s="85"/>
      <c r="B34" s="85" t="s">
        <v>41</v>
      </c>
      <c r="C34" s="91" t="s">
        <v>75</v>
      </c>
      <c r="D34" s="91"/>
      <c r="E34" s="91"/>
      <c r="F34" s="91"/>
      <c r="G34" s="91"/>
      <c r="H34" s="91"/>
      <c r="I34" s="91"/>
      <c r="J34" s="85"/>
      <c r="L34" s="93">
        <v>24</v>
      </c>
      <c r="M34" s="94">
        <v>1043.6417957239896</v>
      </c>
      <c r="N34" s="76">
        <f t="shared" si="0"/>
        <v>-7.1501071955245497</v>
      </c>
      <c r="O34" s="77">
        <f t="shared" si="1"/>
        <v>-1.9743556381501639</v>
      </c>
      <c r="P34" s="76"/>
      <c r="Q34" s="76"/>
    </row>
    <row r="35" spans="1:17" ht="17" thickBot="1" x14ac:dyDescent="0.25">
      <c r="A35" s="85"/>
      <c r="B35" s="85"/>
      <c r="C35" s="91" t="s">
        <v>68</v>
      </c>
      <c r="D35" s="91"/>
      <c r="E35" s="91"/>
      <c r="F35" s="91"/>
      <c r="G35" s="91"/>
      <c r="H35" s="91"/>
      <c r="I35" s="91"/>
      <c r="J35" s="85"/>
      <c r="L35" s="93">
        <v>25</v>
      </c>
      <c r="M35" s="94">
        <v>1048.1017166603783</v>
      </c>
      <c r="N35" s="76">
        <f t="shared" si="0"/>
        <v>-7.1428421687132815</v>
      </c>
      <c r="O35" s="77">
        <f t="shared" si="1"/>
        <v>-1.9508546362964925</v>
      </c>
      <c r="P35" s="76"/>
      <c r="Q35" s="76"/>
    </row>
    <row r="36" spans="1:17" ht="16" customHeight="1" x14ac:dyDescent="0.2">
      <c r="B36" t="s">
        <v>40</v>
      </c>
      <c r="C36" s="115" t="s">
        <v>76</v>
      </c>
      <c r="D36" s="116"/>
      <c r="E36" s="116"/>
      <c r="F36" s="116"/>
      <c r="G36" s="116"/>
      <c r="H36" s="116"/>
      <c r="I36" s="117"/>
      <c r="L36" s="93">
        <v>26</v>
      </c>
      <c r="M36" s="94">
        <v>1054.6465921232432</v>
      </c>
      <c r="N36" s="76">
        <f t="shared" si="0"/>
        <v>-7.1324851771004649</v>
      </c>
      <c r="O36" s="77">
        <f t="shared" si="1"/>
        <v>-1.9163672243942136</v>
      </c>
      <c r="P36" s="76"/>
      <c r="Q36" s="76"/>
    </row>
    <row r="37" spans="1:17" ht="17" thickBot="1" x14ac:dyDescent="0.25">
      <c r="C37" s="118"/>
      <c r="D37" s="119"/>
      <c r="E37" s="119"/>
      <c r="F37" s="119"/>
      <c r="G37" s="119"/>
      <c r="H37" s="119"/>
      <c r="I37" s="120"/>
      <c r="L37" s="93">
        <v>27</v>
      </c>
      <c r="M37" s="94">
        <v>1094.6109382357722</v>
      </c>
      <c r="N37" s="76">
        <f t="shared" si="0"/>
        <v>-7.0768508054244084</v>
      </c>
      <c r="O37" s="77">
        <f t="shared" si="1"/>
        <v>-1.7057800446062712</v>
      </c>
      <c r="P37" s="76"/>
      <c r="Q37" s="76"/>
    </row>
    <row r="38" spans="1:17" x14ac:dyDescent="0.2">
      <c r="C38" s="69"/>
      <c r="D38" s="69"/>
      <c r="E38" s="69"/>
      <c r="F38" s="69"/>
      <c r="G38" s="69"/>
      <c r="H38" s="69"/>
      <c r="I38" s="69"/>
      <c r="L38" s="93">
        <v>28</v>
      </c>
      <c r="M38" s="94">
        <v>1107.5672915133894</v>
      </c>
      <c r="N38" s="76">
        <f t="shared" si="0"/>
        <v>-7.0615191893514098</v>
      </c>
      <c r="O38" s="77">
        <f t="shared" si="1"/>
        <v>-1.6375081432122858</v>
      </c>
      <c r="P38" s="76"/>
      <c r="Q38" s="76"/>
    </row>
    <row r="39" spans="1:17" x14ac:dyDescent="0.2">
      <c r="A39" s="85"/>
      <c r="B39" s="85" t="s">
        <v>41</v>
      </c>
      <c r="C39" s="85" t="s">
        <v>69</v>
      </c>
      <c r="D39" s="85"/>
      <c r="E39" s="85"/>
      <c r="F39" s="85"/>
      <c r="G39" s="85"/>
      <c r="H39" s="85"/>
      <c r="I39" s="85"/>
      <c r="J39" s="85"/>
      <c r="L39" s="93">
        <v>29</v>
      </c>
      <c r="M39" s="94">
        <v>1135.3696445527507</v>
      </c>
      <c r="N39" s="76">
        <f t="shared" si="0"/>
        <v>-7.0328760401296666</v>
      </c>
      <c r="O39" s="77">
        <f t="shared" si="1"/>
        <v>-1.491007081952777</v>
      </c>
      <c r="P39" s="76"/>
      <c r="Q39" s="76"/>
    </row>
    <row r="40" spans="1:17" x14ac:dyDescent="0.2">
      <c r="A40" s="85"/>
      <c r="B40" s="85"/>
      <c r="C40" s="85" t="s">
        <v>74</v>
      </c>
      <c r="D40" s="85"/>
      <c r="E40" s="85"/>
      <c r="F40" s="85"/>
      <c r="G40" s="85"/>
      <c r="H40" s="85"/>
      <c r="I40" s="85"/>
      <c r="J40" s="85"/>
      <c r="L40" s="93">
        <v>30</v>
      </c>
      <c r="M40" s="94">
        <v>1137.0852069349844</v>
      </c>
      <c r="N40" s="76">
        <f t="shared" si="0"/>
        <v>-7.0312940322310542</v>
      </c>
      <c r="O40" s="77">
        <f t="shared" si="1"/>
        <v>-1.4819671381286585</v>
      </c>
      <c r="P40" s="76"/>
      <c r="Q40" s="76"/>
    </row>
    <row r="41" spans="1:17" ht="15.75" customHeight="1" thickBot="1" x14ac:dyDescent="0.25">
      <c r="A41" s="85"/>
      <c r="B41" s="85"/>
      <c r="C41" s="85" t="s">
        <v>43</v>
      </c>
      <c r="D41" s="85"/>
      <c r="E41" s="92"/>
      <c r="F41" s="85"/>
      <c r="G41" s="85"/>
      <c r="H41" s="85"/>
      <c r="I41" s="85"/>
      <c r="J41" s="85"/>
      <c r="L41" s="93">
        <v>31</v>
      </c>
      <c r="M41" s="94">
        <v>1159.6922930780986</v>
      </c>
      <c r="N41" s="76">
        <f t="shared" si="0"/>
        <v>-7.0123996401369428</v>
      </c>
      <c r="O41" s="77">
        <f t="shared" si="1"/>
        <v>-1.362841893324291</v>
      </c>
      <c r="P41" s="76"/>
      <c r="Q41" s="76"/>
    </row>
    <row r="42" spans="1:17" ht="16" customHeight="1" x14ac:dyDescent="0.2">
      <c r="B42" t="s">
        <v>40</v>
      </c>
      <c r="C42" s="122" t="s">
        <v>77</v>
      </c>
      <c r="D42" s="123"/>
      <c r="E42" s="123"/>
      <c r="F42" s="123"/>
      <c r="G42" s="123"/>
      <c r="H42" s="123"/>
      <c r="I42" s="124"/>
      <c r="J42" s="76">
        <f>2*(F28-C25)</f>
        <v>4.3671697440581738</v>
      </c>
      <c r="L42" s="93">
        <v>32</v>
      </c>
      <c r="M42" s="94">
        <v>1176.3360933544955</v>
      </c>
      <c r="N42" s="76">
        <f t="shared" si="0"/>
        <v>-7.0007550013570867</v>
      </c>
      <c r="O42" s="77">
        <f t="shared" si="1"/>
        <v>-1.2751394459655598</v>
      </c>
      <c r="P42" s="76"/>
      <c r="Q42" s="76"/>
    </row>
    <row r="43" spans="1:17" x14ac:dyDescent="0.2">
      <c r="B43" s="59"/>
      <c r="C43" s="125"/>
      <c r="D43" s="130"/>
      <c r="E43" s="130"/>
      <c r="F43" s="130"/>
      <c r="G43" s="130"/>
      <c r="H43" s="130"/>
      <c r="I43" s="126"/>
      <c r="J43" s="76">
        <f>1-_xlfn.CHISQ.DIST(J42,1,TRUE)</f>
        <v>3.6637796917604937E-2</v>
      </c>
      <c r="L43" s="93">
        <v>33</v>
      </c>
      <c r="M43" s="94">
        <v>1207.8235105226363</v>
      </c>
      <c r="N43" s="76">
        <f t="shared" ref="N43:N74" si="2">(alpha_mle-1)*LN(M43)-M43/theta_mle-alpha_mle*LN(theta_mle)-GAMMALN(alpha_mle)</f>
        <v>-6.9837741392612944</v>
      </c>
      <c r="O43" s="77">
        <f t="shared" ref="O43:O74" si="3">($M43/theta_mle^2-alpha_mle/theta_mle)*100</f>
        <v>-1.1092203949801012</v>
      </c>
      <c r="P43" s="76"/>
      <c r="Q43" s="76"/>
    </row>
    <row r="44" spans="1:17" x14ac:dyDescent="0.2">
      <c r="B44" s="67"/>
      <c r="C44" s="125"/>
      <c r="D44" s="130"/>
      <c r="E44" s="130"/>
      <c r="F44" s="130"/>
      <c r="G44" s="130"/>
      <c r="H44" s="130"/>
      <c r="I44" s="126"/>
      <c r="L44" s="93">
        <v>34</v>
      </c>
      <c r="M44" s="94">
        <v>1209.1387629977958</v>
      </c>
      <c r="N44" s="76">
        <f t="shared" si="2"/>
        <v>-6.9832046270904105</v>
      </c>
      <c r="O44" s="77">
        <f t="shared" si="3"/>
        <v>-1.1022898347083767</v>
      </c>
      <c r="P44" s="76"/>
      <c r="Q44" s="76"/>
    </row>
    <row r="45" spans="1:17" ht="17" thickBot="1" x14ac:dyDescent="0.25">
      <c r="B45" s="72"/>
      <c r="C45" s="127"/>
      <c r="D45" s="128"/>
      <c r="E45" s="128"/>
      <c r="F45" s="128"/>
      <c r="G45" s="128"/>
      <c r="H45" s="128"/>
      <c r="I45" s="129"/>
      <c r="L45" s="93">
        <v>35</v>
      </c>
      <c r="M45" s="94">
        <v>1218.3282975827226</v>
      </c>
      <c r="N45" s="76">
        <f t="shared" si="2"/>
        <v>-6.9795310676147384</v>
      </c>
      <c r="O45" s="77">
        <f t="shared" si="3"/>
        <v>-1.0538667186049746</v>
      </c>
      <c r="P45" s="76"/>
      <c r="Q45" s="76"/>
    </row>
    <row r="46" spans="1:17" x14ac:dyDescent="0.2">
      <c r="B46" s="70"/>
      <c r="C46" s="131"/>
      <c r="D46" s="131"/>
      <c r="E46" s="131"/>
      <c r="F46" s="131"/>
      <c r="G46" s="131"/>
      <c r="H46" s="131"/>
      <c r="I46" s="131"/>
      <c r="L46" s="93">
        <v>36</v>
      </c>
      <c r="M46" s="94">
        <v>1221.5373299471012</v>
      </c>
      <c r="N46" s="76">
        <f t="shared" si="2"/>
        <v>-6.9783732383053181</v>
      </c>
      <c r="O46" s="77">
        <f t="shared" si="3"/>
        <v>-1.0369571193947213</v>
      </c>
      <c r="P46" s="76"/>
      <c r="Q46" s="76"/>
    </row>
    <row r="47" spans="1:17" x14ac:dyDescent="0.2">
      <c r="B47" s="70"/>
      <c r="C47" s="70"/>
      <c r="D47" s="70"/>
      <c r="L47" s="93">
        <v>37</v>
      </c>
      <c r="M47" s="94">
        <v>1227.9221948488998</v>
      </c>
      <c r="N47" s="76">
        <f t="shared" si="2"/>
        <v>-6.9762600326170148</v>
      </c>
      <c r="O47" s="77">
        <f t="shared" si="3"/>
        <v>-1.0033128633568311</v>
      </c>
      <c r="P47" s="76"/>
      <c r="Q47" s="76"/>
    </row>
    <row r="48" spans="1:17" x14ac:dyDescent="0.2">
      <c r="B48" s="71"/>
      <c r="C48" s="70"/>
      <c r="D48" s="70"/>
      <c r="L48" s="93">
        <v>38</v>
      </c>
      <c r="M48" s="94">
        <v>1254.8895566090196</v>
      </c>
      <c r="N48" s="76">
        <f t="shared" si="2"/>
        <v>-6.9700766857095804</v>
      </c>
      <c r="O48" s="77">
        <f t="shared" si="3"/>
        <v>-0.86121168538698945</v>
      </c>
      <c r="P48" s="76"/>
      <c r="Q48" s="76"/>
    </row>
    <row r="49" spans="2:17" x14ac:dyDescent="0.2">
      <c r="B49" s="70"/>
      <c r="C49" s="121"/>
      <c r="D49" s="121"/>
      <c r="E49" s="121"/>
      <c r="L49" s="93">
        <v>39</v>
      </c>
      <c r="M49" s="94">
        <v>1259.5410017495444</v>
      </c>
      <c r="N49" s="76">
        <f t="shared" si="2"/>
        <v>-6.9694494741483783</v>
      </c>
      <c r="O49" s="77">
        <f t="shared" si="3"/>
        <v>-0.83670147042379794</v>
      </c>
      <c r="P49" s="76"/>
      <c r="Q49" s="76"/>
    </row>
    <row r="50" spans="2:17" x14ac:dyDescent="0.2">
      <c r="B50" s="71"/>
      <c r="C50" s="70"/>
      <c r="D50" s="70"/>
      <c r="L50" s="93">
        <v>40</v>
      </c>
      <c r="M50" s="94">
        <v>1277.136485957599</v>
      </c>
      <c r="N50" s="76">
        <f t="shared" si="2"/>
        <v>-6.9682159199137974</v>
      </c>
      <c r="O50" s="77">
        <f t="shared" si="3"/>
        <v>-0.7439842422738846</v>
      </c>
      <c r="P50" s="76"/>
      <c r="Q50" s="76"/>
    </row>
    <row r="51" spans="2:17" x14ac:dyDescent="0.2">
      <c r="B51" s="70"/>
      <c r="C51" s="70"/>
      <c r="D51" s="70"/>
      <c r="L51" s="93">
        <v>41</v>
      </c>
      <c r="M51" s="94">
        <v>1279.4373182088066</v>
      </c>
      <c r="N51" s="76">
        <f t="shared" si="2"/>
        <v>-6.9681861169555663</v>
      </c>
      <c r="O51" s="77">
        <f t="shared" si="3"/>
        <v>-0.73186029125057317</v>
      </c>
      <c r="P51" s="76"/>
      <c r="Q51" s="76"/>
    </row>
    <row r="52" spans="2:17" x14ac:dyDescent="0.2">
      <c r="B52" s="70"/>
      <c r="C52" s="70"/>
      <c r="D52" s="70"/>
      <c r="L52" s="93">
        <v>42</v>
      </c>
      <c r="M52" s="94">
        <v>1283.7342555098533</v>
      </c>
      <c r="N52" s="76">
        <f t="shared" si="2"/>
        <v>-6.968210870071518</v>
      </c>
      <c r="O52" s="77">
        <f t="shared" si="3"/>
        <v>-0.70921811150853187</v>
      </c>
      <c r="P52" s="76"/>
      <c r="Q52" s="76"/>
    </row>
    <row r="53" spans="2:17" x14ac:dyDescent="0.2">
      <c r="B53" s="71"/>
      <c r="C53" s="70"/>
      <c r="D53" s="70"/>
      <c r="L53" s="93">
        <v>43</v>
      </c>
      <c r="M53" s="94">
        <v>1313.4073272822686</v>
      </c>
      <c r="N53" s="76">
        <f t="shared" si="2"/>
        <v>-6.9711878846767181</v>
      </c>
      <c r="O53" s="77">
        <f t="shared" si="3"/>
        <v>-0.55285952922112802</v>
      </c>
      <c r="P53" s="76"/>
      <c r="Q53" s="76"/>
    </row>
    <row r="54" spans="2:17" x14ac:dyDescent="0.2">
      <c r="B54" s="79"/>
      <c r="C54" s="70"/>
      <c r="D54" s="70"/>
      <c r="L54" s="93">
        <v>44</v>
      </c>
      <c r="M54" s="94">
        <v>1316.7674195476104</v>
      </c>
      <c r="N54" s="76">
        <f t="shared" si="2"/>
        <v>-6.9718281147429426</v>
      </c>
      <c r="O54" s="77">
        <f t="shared" si="3"/>
        <v>-0.53515393854304683</v>
      </c>
      <c r="P54" s="76"/>
      <c r="Q54" s="76"/>
    </row>
    <row r="55" spans="2:17" x14ac:dyDescent="0.2">
      <c r="B55" s="71"/>
      <c r="C55" s="70"/>
      <c r="D55" s="70"/>
      <c r="L55" s="93">
        <v>45</v>
      </c>
      <c r="M55" s="94">
        <v>1319.831702672202</v>
      </c>
      <c r="N55" s="76">
        <f t="shared" si="2"/>
        <v>-6.9724647603750345</v>
      </c>
      <c r="O55" s="77">
        <f t="shared" si="3"/>
        <v>-0.51900707755193898</v>
      </c>
      <c r="P55" s="76"/>
      <c r="Q55" s="76"/>
    </row>
    <row r="56" spans="2:17" x14ac:dyDescent="0.2">
      <c r="B56" s="78"/>
      <c r="C56" s="78"/>
      <c r="D56" s="78"/>
      <c r="E56" s="78"/>
      <c r="L56" s="93">
        <v>46</v>
      </c>
      <c r="M56" s="94">
        <v>1330.6207056422686</v>
      </c>
      <c r="N56" s="76">
        <f t="shared" si="2"/>
        <v>-6.9751035683949798</v>
      </c>
      <c r="O56" s="77">
        <f t="shared" si="3"/>
        <v>-0.46215576058574459</v>
      </c>
      <c r="P56" s="76"/>
      <c r="Q56" s="76"/>
    </row>
    <row r="57" spans="2:17" x14ac:dyDescent="0.2">
      <c r="B57" s="78"/>
      <c r="C57" s="78"/>
      <c r="D57" s="78"/>
      <c r="E57" s="78"/>
      <c r="L57" s="93">
        <v>47</v>
      </c>
      <c r="M57" s="94">
        <v>1331.9392562764149</v>
      </c>
      <c r="N57" s="76">
        <f t="shared" si="2"/>
        <v>-6.9754681716938212</v>
      </c>
      <c r="O57" s="77">
        <f t="shared" si="3"/>
        <v>-0.45520782107309476</v>
      </c>
      <c r="P57" s="76"/>
      <c r="Q57" s="76"/>
    </row>
    <row r="58" spans="2:17" x14ac:dyDescent="0.2">
      <c r="B58" s="78"/>
      <c r="C58" s="78"/>
      <c r="D58" s="78"/>
      <c r="E58" s="78"/>
      <c r="L58" s="93">
        <v>48</v>
      </c>
      <c r="M58" s="94">
        <v>1332.9347288708443</v>
      </c>
      <c r="N58" s="76">
        <f t="shared" si="2"/>
        <v>-6.9757494740423898</v>
      </c>
      <c r="O58" s="77">
        <f t="shared" si="3"/>
        <v>-0.44996230133840937</v>
      </c>
      <c r="P58" s="76"/>
      <c r="Q58" s="76"/>
    </row>
    <row r="59" spans="2:17" x14ac:dyDescent="0.2">
      <c r="B59" s="63"/>
      <c r="C59" s="63"/>
      <c r="D59" s="63"/>
      <c r="E59" s="63"/>
      <c r="L59" s="93">
        <v>49</v>
      </c>
      <c r="M59" s="94">
        <v>1342.3656377464854</v>
      </c>
      <c r="N59" s="76">
        <f t="shared" si="2"/>
        <v>-6.9786706268826268</v>
      </c>
      <c r="O59" s="77">
        <f t="shared" si="3"/>
        <v>-0.40026729325880195</v>
      </c>
      <c r="P59" s="76"/>
      <c r="Q59" s="76"/>
    </row>
    <row r="60" spans="2:17" x14ac:dyDescent="0.2">
      <c r="B60" s="67"/>
      <c r="L60" s="93">
        <v>50</v>
      </c>
      <c r="M60" s="94">
        <v>1347.5235209392933</v>
      </c>
      <c r="N60" s="76">
        <f t="shared" si="2"/>
        <v>-6.9804627469363059</v>
      </c>
      <c r="O60" s="77">
        <f t="shared" si="3"/>
        <v>-0.37308846560600711</v>
      </c>
      <c r="P60" s="76"/>
      <c r="Q60" s="76"/>
    </row>
    <row r="61" spans="2:17" x14ac:dyDescent="0.2">
      <c r="B61" s="69"/>
      <c r="L61" s="93">
        <v>51</v>
      </c>
      <c r="M61" s="94">
        <v>1350.7551977839571</v>
      </c>
      <c r="N61" s="76">
        <f t="shared" si="2"/>
        <v>-6.9816550659907524</v>
      </c>
      <c r="O61" s="77">
        <f t="shared" si="3"/>
        <v>-0.35605954410714152</v>
      </c>
      <c r="P61" s="76"/>
      <c r="Q61" s="76"/>
    </row>
    <row r="62" spans="2:17" x14ac:dyDescent="0.2">
      <c r="L62" s="93">
        <v>52</v>
      </c>
      <c r="M62" s="94">
        <v>1350.9731501368117</v>
      </c>
      <c r="N62" s="76">
        <f t="shared" si="2"/>
        <v>-6.9817373971001206</v>
      </c>
      <c r="O62" s="77">
        <f t="shared" si="3"/>
        <v>-0.35491107113609505</v>
      </c>
      <c r="P62" s="76"/>
      <c r="Q62" s="76"/>
    </row>
    <row r="63" spans="2:17" x14ac:dyDescent="0.2">
      <c r="C63" s="68"/>
      <c r="L63" s="93">
        <v>53</v>
      </c>
      <c r="M63" s="94">
        <v>1353.5148367125678</v>
      </c>
      <c r="N63" s="76">
        <f t="shared" si="2"/>
        <v>-6.9827153562972288</v>
      </c>
      <c r="O63" s="77">
        <f t="shared" si="3"/>
        <v>-0.34151796803398998</v>
      </c>
      <c r="P63" s="76"/>
      <c r="Q63" s="76"/>
    </row>
    <row r="64" spans="2:17" x14ac:dyDescent="0.2">
      <c r="L64" s="93">
        <v>54</v>
      </c>
      <c r="M64" s="94">
        <v>1360.3137258511933</v>
      </c>
      <c r="N64" s="76">
        <f t="shared" si="2"/>
        <v>-6.985492129375233</v>
      </c>
      <c r="O64" s="77">
        <f t="shared" si="3"/>
        <v>-0.30569206247900854</v>
      </c>
      <c r="P64" s="76"/>
      <c r="Q64" s="76"/>
    </row>
    <row r="65" spans="1:17" x14ac:dyDescent="0.2">
      <c r="L65" s="93">
        <v>55</v>
      </c>
      <c r="M65" s="94">
        <v>1380.2838875278806</v>
      </c>
      <c r="N65" s="76">
        <f t="shared" si="2"/>
        <v>-6.9949824299879086</v>
      </c>
      <c r="O65" s="77">
        <f t="shared" si="3"/>
        <v>-0.20046176506437474</v>
      </c>
      <c r="P65" s="76"/>
      <c r="Q65" s="76"/>
    </row>
    <row r="66" spans="1:17" x14ac:dyDescent="0.2">
      <c r="L66" s="93">
        <v>56</v>
      </c>
      <c r="M66" s="94">
        <v>1388.2577723205375</v>
      </c>
      <c r="N66" s="76">
        <f t="shared" si="2"/>
        <v>-6.9993185987992721</v>
      </c>
      <c r="O66" s="77">
        <f t="shared" si="3"/>
        <v>-0.15844436521223054</v>
      </c>
      <c r="P66" s="76"/>
      <c r="Q66" s="76"/>
    </row>
    <row r="67" spans="1:17" x14ac:dyDescent="0.2">
      <c r="L67" s="93">
        <v>57</v>
      </c>
      <c r="M67" s="94">
        <v>1388.8730482171168</v>
      </c>
      <c r="N67" s="76">
        <f t="shared" si="2"/>
        <v>-6.9996659735548139</v>
      </c>
      <c r="O67" s="77">
        <f t="shared" si="3"/>
        <v>-0.15520224496116258</v>
      </c>
      <c r="P67" s="76"/>
      <c r="Q67" s="76"/>
    </row>
    <row r="68" spans="1:17" x14ac:dyDescent="0.2">
      <c r="L68" s="93">
        <v>58</v>
      </c>
      <c r="M68" s="94">
        <v>1403.6646843553872</v>
      </c>
      <c r="N68" s="76">
        <f t="shared" si="2"/>
        <v>-7.0085624929692987</v>
      </c>
      <c r="O68" s="77">
        <f t="shared" si="3"/>
        <v>-7.7259547486845104E-2</v>
      </c>
      <c r="P68" s="76"/>
      <c r="Q68" s="76"/>
    </row>
    <row r="69" spans="1:17" x14ac:dyDescent="0.2">
      <c r="L69" s="93">
        <v>59</v>
      </c>
      <c r="M69" s="94">
        <v>1403.7229893116494</v>
      </c>
      <c r="N69" s="76">
        <f t="shared" si="2"/>
        <v>-7.0085996177150722</v>
      </c>
      <c r="O69" s="77">
        <f t="shared" si="3"/>
        <v>-7.6952316729901604E-2</v>
      </c>
      <c r="P69" s="76"/>
      <c r="Q69" s="76"/>
    </row>
    <row r="70" spans="1:17" x14ac:dyDescent="0.2">
      <c r="L70" s="93">
        <v>60</v>
      </c>
      <c r="M70" s="94">
        <v>1408.525374189282</v>
      </c>
      <c r="N70" s="76">
        <f t="shared" si="2"/>
        <v>-7.0117123965295125</v>
      </c>
      <c r="O70" s="77">
        <f t="shared" si="3"/>
        <v>-5.1646743487458735E-2</v>
      </c>
      <c r="P70" s="76"/>
      <c r="Q70" s="76"/>
    </row>
    <row r="71" spans="1:17" x14ac:dyDescent="0.2">
      <c r="L71" s="93">
        <v>61</v>
      </c>
      <c r="M71" s="94">
        <v>1427.1706760802083</v>
      </c>
      <c r="N71" s="76">
        <f t="shared" si="2"/>
        <v>-7.0248153665494844</v>
      </c>
      <c r="O71" s="77">
        <f t="shared" si="3"/>
        <v>4.6602369120291032E-2</v>
      </c>
      <c r="P71" s="76"/>
      <c r="Q71" s="76"/>
    </row>
    <row r="72" spans="1:17" x14ac:dyDescent="0.2">
      <c r="L72" s="93">
        <v>62</v>
      </c>
      <c r="M72" s="94">
        <v>1453.6342239653891</v>
      </c>
      <c r="N72" s="76">
        <f t="shared" si="2"/>
        <v>-7.0461270405100311</v>
      </c>
      <c r="O72" s="77">
        <f t="shared" si="3"/>
        <v>0.18604876217853533</v>
      </c>
      <c r="P72" s="76"/>
      <c r="Q72" s="76"/>
    </row>
    <row r="73" spans="1:17" x14ac:dyDescent="0.2">
      <c r="L73" s="93">
        <v>63</v>
      </c>
      <c r="M73" s="94">
        <v>1457.4114711342329</v>
      </c>
      <c r="N73" s="76">
        <f t="shared" si="2"/>
        <v>-7.0494228440140407</v>
      </c>
      <c r="O73" s="77">
        <f t="shared" si="3"/>
        <v>0.20595249903460761</v>
      </c>
      <c r="P73" s="76"/>
      <c r="Q73" s="76"/>
    </row>
    <row r="74" spans="1:17" x14ac:dyDescent="0.2">
      <c r="B74" s="67"/>
      <c r="L74" s="93">
        <v>64</v>
      </c>
      <c r="M74" s="94">
        <v>1512.3319518427913</v>
      </c>
      <c r="N74" s="76">
        <f t="shared" si="2"/>
        <v>-7.1042368732049486</v>
      </c>
      <c r="O74" s="77">
        <f t="shared" si="3"/>
        <v>0.49534918057789895</v>
      </c>
      <c r="P74" s="76"/>
      <c r="Q74" s="76"/>
    </row>
    <row r="75" spans="1:17" x14ac:dyDescent="0.2">
      <c r="L75" s="93">
        <v>65</v>
      </c>
      <c r="M75" s="94">
        <v>1514.9971697682256</v>
      </c>
      <c r="N75" s="76">
        <f t="shared" ref="N75:N106" si="4">(alpha_mle-1)*LN(M75)-M75/theta_mle-alpha_mle*LN(theta_mle)-GAMMALN(alpha_mle)</f>
        <v>-7.1072162044276244</v>
      </c>
      <c r="O75" s="77">
        <f t="shared" ref="O75:O110" si="5">($M75/theta_mle^2-alpha_mle/theta_mle)*100</f>
        <v>0.50939321685105898</v>
      </c>
      <c r="P75" s="76"/>
      <c r="Q75" s="76"/>
    </row>
    <row r="76" spans="1:17" x14ac:dyDescent="0.2">
      <c r="L76" s="93">
        <v>66</v>
      </c>
      <c r="M76" s="94">
        <v>1524.9031526291108</v>
      </c>
      <c r="N76" s="76">
        <f t="shared" si="4"/>
        <v>-7.1185410481659321</v>
      </c>
      <c r="O76" s="77">
        <f t="shared" si="5"/>
        <v>0.56159156854753567</v>
      </c>
      <c r="P76" s="76"/>
      <c r="Q76" s="76"/>
    </row>
    <row r="77" spans="1:17" x14ac:dyDescent="0.2">
      <c r="L77" s="93">
        <v>67</v>
      </c>
      <c r="M77" s="94">
        <v>1583.7371608104741</v>
      </c>
      <c r="N77" s="76">
        <f t="shared" si="4"/>
        <v>-7.1937177303475242</v>
      </c>
      <c r="O77" s="77">
        <f t="shared" si="5"/>
        <v>0.87161009915599219</v>
      </c>
      <c r="P77" s="76"/>
      <c r="Q77" s="76"/>
    </row>
    <row r="78" spans="1:17" ht="21" x14ac:dyDescent="0.25">
      <c r="A78" s="66"/>
      <c r="L78" s="93">
        <v>68</v>
      </c>
      <c r="M78" s="94">
        <v>1599.5080428664039</v>
      </c>
      <c r="N78" s="76">
        <f t="shared" si="4"/>
        <v>-7.2160904165620483</v>
      </c>
      <c r="O78" s="77">
        <f t="shared" si="5"/>
        <v>0.95471281189837276</v>
      </c>
      <c r="P78" s="76"/>
      <c r="Q78" s="76"/>
    </row>
    <row r="79" spans="1:17" x14ac:dyDescent="0.2">
      <c r="L79" s="93">
        <v>69</v>
      </c>
      <c r="M79" s="94">
        <v>1617.9924624002881</v>
      </c>
      <c r="N79" s="76">
        <f t="shared" si="4"/>
        <v>-7.2434616171160631</v>
      </c>
      <c r="O79" s="77">
        <f t="shared" si="5"/>
        <v>1.0521141748206466</v>
      </c>
      <c r="P79" s="76"/>
      <c r="Q79" s="76"/>
    </row>
    <row r="80" spans="1:17" x14ac:dyDescent="0.2">
      <c r="L80" s="93">
        <v>70</v>
      </c>
      <c r="M80" s="94">
        <v>1623.5076388157879</v>
      </c>
      <c r="N80" s="76">
        <f t="shared" si="4"/>
        <v>-7.2518645979202834</v>
      </c>
      <c r="O80" s="77">
        <f t="shared" si="5"/>
        <v>1.0811757149269907</v>
      </c>
      <c r="P80" s="76"/>
      <c r="Q80" s="76"/>
    </row>
    <row r="81" spans="2:17" ht="21" x14ac:dyDescent="0.2">
      <c r="B81" s="65"/>
      <c r="C81" s="63"/>
      <c r="D81" s="64"/>
      <c r="L81" s="93">
        <v>71</v>
      </c>
      <c r="M81" s="94">
        <v>1658.0108487647087</v>
      </c>
      <c r="N81" s="76">
        <f t="shared" si="4"/>
        <v>-7.3068403327423344</v>
      </c>
      <c r="O81" s="77">
        <f t="shared" si="5"/>
        <v>1.262986113033232</v>
      </c>
      <c r="P81" s="76"/>
      <c r="Q81" s="76"/>
    </row>
    <row r="82" spans="2:17" x14ac:dyDescent="0.2">
      <c r="B82" s="63"/>
      <c r="C82" s="63"/>
      <c r="D82" s="63"/>
      <c r="L82" s="93">
        <v>72</v>
      </c>
      <c r="M82" s="94">
        <v>1675.0517949595408</v>
      </c>
      <c r="N82" s="76">
        <f t="shared" si="4"/>
        <v>-7.335488300891436</v>
      </c>
      <c r="O82" s="77">
        <f t="shared" si="5"/>
        <v>1.3527812716974883</v>
      </c>
      <c r="P82" s="76"/>
      <c r="Q82" s="76"/>
    </row>
    <row r="83" spans="2:17" x14ac:dyDescent="0.2">
      <c r="C83" s="62"/>
      <c r="D83" s="59"/>
      <c r="L83" s="93">
        <v>73</v>
      </c>
      <c r="M83" s="94">
        <v>1678.5370173624044</v>
      </c>
      <c r="N83" s="76">
        <f t="shared" si="4"/>
        <v>-7.3414665457303219</v>
      </c>
      <c r="O83" s="77">
        <f t="shared" si="5"/>
        <v>1.3711462201614566</v>
      </c>
      <c r="P83" s="76"/>
      <c r="Q83" s="76"/>
    </row>
    <row r="84" spans="2:17" x14ac:dyDescent="0.2">
      <c r="C84" s="62"/>
      <c r="D84" s="61"/>
      <c r="L84" s="93">
        <v>74</v>
      </c>
      <c r="M84" s="94">
        <v>1712.0540461188691</v>
      </c>
      <c r="N84" s="76">
        <f t="shared" si="4"/>
        <v>-7.4009805760262228</v>
      </c>
      <c r="O84" s="77">
        <f t="shared" si="5"/>
        <v>1.5477600584267213</v>
      </c>
      <c r="P84" s="76"/>
      <c r="Q84" s="76"/>
    </row>
    <row r="85" spans="2:17" x14ac:dyDescent="0.2">
      <c r="C85" s="60"/>
      <c r="D85" s="59"/>
      <c r="L85" s="93">
        <v>75</v>
      </c>
      <c r="M85" s="94">
        <v>1712.4781326086966</v>
      </c>
      <c r="N85" s="76">
        <f t="shared" si="4"/>
        <v>-7.4017567219260716</v>
      </c>
      <c r="O85" s="77">
        <f t="shared" si="5"/>
        <v>1.5499947297416856</v>
      </c>
      <c r="P85" s="76"/>
      <c r="Q85" s="76"/>
    </row>
    <row r="86" spans="2:17" x14ac:dyDescent="0.2">
      <c r="L86" s="93">
        <v>76</v>
      </c>
      <c r="M86" s="94">
        <v>1728.6332262421934</v>
      </c>
      <c r="N86" s="76">
        <f t="shared" si="4"/>
        <v>-7.4317450348738223</v>
      </c>
      <c r="O86" s="77">
        <f t="shared" si="5"/>
        <v>1.6351219978798639</v>
      </c>
      <c r="P86" s="76"/>
      <c r="Q86" s="76"/>
    </row>
    <row r="87" spans="2:17" x14ac:dyDescent="0.2">
      <c r="L87" s="93">
        <v>77</v>
      </c>
      <c r="M87" s="94">
        <v>1738.1274004672778</v>
      </c>
      <c r="N87" s="76">
        <f t="shared" si="4"/>
        <v>-7.4497486010584328</v>
      </c>
      <c r="O87" s="77">
        <f t="shared" si="5"/>
        <v>1.6851503748948726</v>
      </c>
      <c r="P87" s="76"/>
      <c r="Q87" s="76"/>
    </row>
    <row r="88" spans="2:17" x14ac:dyDescent="0.2">
      <c r="L88" s="93">
        <v>78</v>
      </c>
      <c r="M88" s="94">
        <v>1748.4020214125051</v>
      </c>
      <c r="N88" s="76">
        <f t="shared" si="4"/>
        <v>-7.469544509577803</v>
      </c>
      <c r="O88" s="77">
        <f t="shared" si="5"/>
        <v>1.7392912193904417</v>
      </c>
      <c r="P88" s="76"/>
      <c r="Q88" s="76"/>
    </row>
    <row r="89" spans="2:17" x14ac:dyDescent="0.2">
      <c r="L89" s="93">
        <v>79</v>
      </c>
      <c r="M89" s="94">
        <v>1764.2532231498089</v>
      </c>
      <c r="N89" s="76">
        <f t="shared" si="4"/>
        <v>-7.5007130403644826</v>
      </c>
      <c r="O89" s="77">
        <f t="shared" si="5"/>
        <v>1.8228171667613675</v>
      </c>
      <c r="P89" s="76"/>
      <c r="Q89" s="76"/>
    </row>
    <row r="90" spans="2:17" x14ac:dyDescent="0.2">
      <c r="L90" s="93">
        <v>80</v>
      </c>
      <c r="M90" s="94">
        <v>1771.1829680985497</v>
      </c>
      <c r="N90" s="76">
        <f t="shared" si="4"/>
        <v>-7.5145756689319345</v>
      </c>
      <c r="O90" s="77">
        <f t="shared" si="5"/>
        <v>1.8593326008259221</v>
      </c>
      <c r="P90" s="76"/>
      <c r="Q90" s="76"/>
    </row>
    <row r="91" spans="2:17" x14ac:dyDescent="0.2">
      <c r="L91" s="93">
        <v>81</v>
      </c>
      <c r="M91" s="94">
        <v>1771.83921918084</v>
      </c>
      <c r="N91" s="76">
        <f t="shared" si="4"/>
        <v>-7.5158958615777838</v>
      </c>
      <c r="O91" s="77">
        <f t="shared" si="5"/>
        <v>1.8627906347510395</v>
      </c>
      <c r="P91" s="76"/>
      <c r="Q91" s="76"/>
    </row>
    <row r="92" spans="2:17" x14ac:dyDescent="0.2">
      <c r="L92" s="93">
        <v>82</v>
      </c>
      <c r="M92" s="94">
        <v>1855.2941773408204</v>
      </c>
      <c r="N92" s="76">
        <f t="shared" si="4"/>
        <v>-7.6938632857643103</v>
      </c>
      <c r="O92" s="77">
        <f t="shared" si="5"/>
        <v>2.3025462166075719</v>
      </c>
      <c r="P92" s="76"/>
      <c r="Q92" s="76"/>
    </row>
    <row r="93" spans="2:17" x14ac:dyDescent="0.2">
      <c r="L93" s="93">
        <v>83</v>
      </c>
      <c r="M93" s="94">
        <v>1858.1318621441328</v>
      </c>
      <c r="N93" s="76">
        <f t="shared" si="4"/>
        <v>-7.7002552001188338</v>
      </c>
      <c r="O93" s="77">
        <f t="shared" si="5"/>
        <v>2.3174990457661928</v>
      </c>
      <c r="P93" s="76"/>
      <c r="Q93" s="76"/>
    </row>
    <row r="94" spans="2:17" x14ac:dyDescent="0.2">
      <c r="L94" s="93">
        <v>84</v>
      </c>
      <c r="M94" s="94">
        <v>1889.5900368960608</v>
      </c>
      <c r="N94" s="76">
        <f t="shared" si="4"/>
        <v>-7.7725526987463827</v>
      </c>
      <c r="O94" s="77">
        <f t="shared" si="5"/>
        <v>2.4832640074555807</v>
      </c>
      <c r="P94" s="76"/>
      <c r="Q94" s="76"/>
    </row>
    <row r="95" spans="2:17" x14ac:dyDescent="0.2">
      <c r="L95" s="93">
        <v>85</v>
      </c>
      <c r="M95" s="94">
        <v>1890.0330116977825</v>
      </c>
      <c r="N95" s="76">
        <f t="shared" si="4"/>
        <v>-7.7735893469027619</v>
      </c>
      <c r="O95" s="77">
        <f t="shared" si="5"/>
        <v>2.4855982083943129</v>
      </c>
      <c r="P95" s="76"/>
      <c r="Q95" s="76"/>
    </row>
    <row r="96" spans="2:17" x14ac:dyDescent="0.2">
      <c r="L96" s="93">
        <v>86</v>
      </c>
      <c r="M96" s="94">
        <v>1910.1996392389913</v>
      </c>
      <c r="N96" s="76">
        <f t="shared" si="4"/>
        <v>-7.821320263712197</v>
      </c>
      <c r="O96" s="77">
        <f t="shared" si="5"/>
        <v>2.5918637583867756</v>
      </c>
      <c r="P96" s="76"/>
      <c r="Q96" s="76"/>
    </row>
    <row r="97" spans="12:17" x14ac:dyDescent="0.2">
      <c r="L97" s="93">
        <v>87</v>
      </c>
      <c r="M97" s="94">
        <v>1917.2293647953857</v>
      </c>
      <c r="N97" s="76">
        <f t="shared" si="4"/>
        <v>-7.8382030594869381</v>
      </c>
      <c r="O97" s="77">
        <f t="shared" si="5"/>
        <v>2.628906027899605</v>
      </c>
      <c r="P97" s="76"/>
      <c r="Q97" s="76"/>
    </row>
    <row r="98" spans="12:17" x14ac:dyDescent="0.2">
      <c r="L98" s="93">
        <v>88</v>
      </c>
      <c r="M98" s="94">
        <v>1936.578926235077</v>
      </c>
      <c r="N98" s="76">
        <f t="shared" si="4"/>
        <v>-7.8853162095071259</v>
      </c>
      <c r="O98" s="77">
        <f t="shared" si="5"/>
        <v>2.7308661491097617</v>
      </c>
      <c r="P98" s="76"/>
      <c r="Q98" s="76"/>
    </row>
    <row r="99" spans="12:17" x14ac:dyDescent="0.2">
      <c r="L99" s="93">
        <v>89</v>
      </c>
      <c r="M99" s="94">
        <v>1974.598017258432</v>
      </c>
      <c r="N99" s="76">
        <f t="shared" si="4"/>
        <v>-7.9805728265803442</v>
      </c>
      <c r="O99" s="77">
        <f t="shared" si="5"/>
        <v>2.9312030477585154</v>
      </c>
      <c r="P99" s="76"/>
      <c r="Q99" s="76"/>
    </row>
    <row r="100" spans="12:17" x14ac:dyDescent="0.2">
      <c r="L100" s="93">
        <v>90</v>
      </c>
      <c r="M100" s="94">
        <v>1977.7423755795744</v>
      </c>
      <c r="N100" s="76">
        <f t="shared" si="4"/>
        <v>-7.9886071323161278</v>
      </c>
      <c r="O100" s="77">
        <f t="shared" si="5"/>
        <v>2.9477718550956267</v>
      </c>
      <c r="P100" s="76"/>
      <c r="Q100" s="76"/>
    </row>
    <row r="101" spans="12:17" x14ac:dyDescent="0.2">
      <c r="L101" s="93">
        <v>91</v>
      </c>
      <c r="M101" s="94">
        <v>2003.3791773958314</v>
      </c>
      <c r="N101" s="76">
        <f t="shared" si="4"/>
        <v>-8.0549831805963468</v>
      </c>
      <c r="O101" s="77">
        <f t="shared" si="5"/>
        <v>3.082861811980357</v>
      </c>
      <c r="P101" s="76"/>
      <c r="Q101" s="76"/>
    </row>
    <row r="102" spans="12:17" x14ac:dyDescent="0.2">
      <c r="L102" s="93">
        <v>92</v>
      </c>
      <c r="M102" s="94">
        <v>2125.9087522450782</v>
      </c>
      <c r="N102" s="76">
        <f t="shared" si="4"/>
        <v>-8.3926010441125616</v>
      </c>
      <c r="O102" s="77">
        <f t="shared" si="5"/>
        <v>3.7285162544542478</v>
      </c>
      <c r="P102" s="76"/>
      <c r="Q102" s="76"/>
    </row>
    <row r="103" spans="12:17" x14ac:dyDescent="0.2">
      <c r="L103" s="93">
        <v>93</v>
      </c>
      <c r="M103" s="94">
        <v>2195.8085105242067</v>
      </c>
      <c r="N103" s="76">
        <f t="shared" si="4"/>
        <v>-8.599281841607274</v>
      </c>
      <c r="O103" s="77">
        <f t="shared" si="5"/>
        <v>4.0968443867953326</v>
      </c>
      <c r="P103" s="76"/>
      <c r="Q103" s="76"/>
    </row>
    <row r="104" spans="12:17" x14ac:dyDescent="0.2">
      <c r="L104" s="93">
        <v>94</v>
      </c>
      <c r="M104" s="94">
        <v>2228.4976689969549</v>
      </c>
      <c r="N104" s="76">
        <f t="shared" si="4"/>
        <v>-8.6992081969975121</v>
      </c>
      <c r="O104" s="77">
        <f t="shared" si="5"/>
        <v>4.2690958649762578</v>
      </c>
      <c r="P104" s="76"/>
      <c r="Q104" s="76"/>
    </row>
    <row r="105" spans="12:17" x14ac:dyDescent="0.2">
      <c r="L105" s="93">
        <v>95</v>
      </c>
      <c r="M105" s="94">
        <v>2250.0451698134921</v>
      </c>
      <c r="N105" s="76">
        <f t="shared" si="4"/>
        <v>-8.7661734915511804</v>
      </c>
      <c r="O105" s="77">
        <f t="shared" si="5"/>
        <v>4.3826377559321656</v>
      </c>
      <c r="P105" s="76"/>
      <c r="Q105" s="76"/>
    </row>
    <row r="106" spans="12:17" x14ac:dyDescent="0.2">
      <c r="L106" s="93">
        <v>96</v>
      </c>
      <c r="M106" s="94">
        <v>2267.725789304593</v>
      </c>
      <c r="N106" s="76">
        <f t="shared" si="4"/>
        <v>-8.8217587955560095</v>
      </c>
      <c r="O106" s="77">
        <f t="shared" si="5"/>
        <v>4.4758035939281333</v>
      </c>
      <c r="P106" s="76"/>
      <c r="Q106" s="76"/>
    </row>
    <row r="107" spans="12:17" x14ac:dyDescent="0.2">
      <c r="L107" s="93">
        <v>97</v>
      </c>
      <c r="M107" s="94">
        <v>2336.4779166592461</v>
      </c>
      <c r="N107" s="76">
        <f t="shared" ref="N107:N110" si="6">(alpha_mle-1)*LN(M107)-M107/theta_mle-alpha_mle*LN(theta_mle)-GAMMALN(alpha_mle)</f>
        <v>-9.0431975855959497</v>
      </c>
      <c r="O107" s="77">
        <f t="shared" si="5"/>
        <v>4.8380844270304895</v>
      </c>
      <c r="P107" s="76"/>
      <c r="Q107" s="76"/>
    </row>
    <row r="108" spans="12:17" x14ac:dyDescent="0.2">
      <c r="L108" s="93">
        <v>98</v>
      </c>
      <c r="M108" s="94">
        <v>2421.577136378291</v>
      </c>
      <c r="N108" s="76">
        <f t="shared" si="6"/>
        <v>-9.328388680265201</v>
      </c>
      <c r="O108" s="77">
        <f t="shared" si="5"/>
        <v>5.2865042418406176</v>
      </c>
      <c r="P108" s="76"/>
      <c r="Q108" s="76"/>
    </row>
    <row r="109" spans="12:17" x14ac:dyDescent="0.2">
      <c r="L109" s="93">
        <v>99</v>
      </c>
      <c r="M109" s="94">
        <v>2503.6749802489239</v>
      </c>
      <c r="N109" s="76">
        <f t="shared" si="6"/>
        <v>-9.614416503078326</v>
      </c>
      <c r="O109" s="77">
        <f t="shared" si="5"/>
        <v>5.7191086777722582</v>
      </c>
      <c r="P109" s="76"/>
      <c r="Q109" s="76"/>
    </row>
    <row r="110" spans="12:17" ht="17" thickBot="1" x14ac:dyDescent="0.25">
      <c r="L110" s="95">
        <v>100</v>
      </c>
      <c r="M110" s="96">
        <v>2703.6145279343436</v>
      </c>
      <c r="N110" s="76">
        <f t="shared" si="6"/>
        <v>-10.351598937310195</v>
      </c>
      <c r="O110" s="77">
        <f t="shared" si="5"/>
        <v>6.7726653994709869</v>
      </c>
      <c r="P110" s="76"/>
      <c r="Q110" s="76"/>
    </row>
    <row r="111" spans="12:17" x14ac:dyDescent="0.2">
      <c r="P111" s="76"/>
      <c r="Q111" s="76"/>
    </row>
    <row r="112" spans="12:17" x14ac:dyDescent="0.2">
      <c r="P112" s="76"/>
      <c r="Q112" s="76"/>
    </row>
    <row r="113" spans="16:17" x14ac:dyDescent="0.2">
      <c r="P113" s="76"/>
      <c r="Q113" s="76"/>
    </row>
    <row r="114" spans="16:17" x14ac:dyDescent="0.2">
      <c r="P114" s="76"/>
      <c r="Q114" s="76"/>
    </row>
    <row r="115" spans="16:17" x14ac:dyDescent="0.2">
      <c r="P115" s="76"/>
      <c r="Q115" s="76"/>
    </row>
    <row r="116" spans="16:17" x14ac:dyDescent="0.2">
      <c r="P116" s="76"/>
      <c r="Q116" s="76"/>
    </row>
  </sheetData>
  <mergeCells count="4">
    <mergeCell ref="C36:I37"/>
    <mergeCell ref="C49:E49"/>
    <mergeCell ref="C31:I32"/>
    <mergeCell ref="C42:I4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Question 22</vt:lpstr>
      <vt:lpstr>Question 24</vt:lpstr>
      <vt:lpstr>alpha_mle</vt:lpstr>
      <vt:lpstr>alpha_mom</vt:lpstr>
      <vt:lpstr>theta_mle</vt:lpstr>
      <vt:lpstr>theta_mom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Groendyke</dc:creator>
  <cp:lastModifiedBy>Kenneth Zhou</cp:lastModifiedBy>
  <dcterms:created xsi:type="dcterms:W3CDTF">2023-05-22T13:28:44Z</dcterms:created>
  <dcterms:modified xsi:type="dcterms:W3CDTF">2025-01-19T21:58:38Z</dcterms:modified>
</cp:coreProperties>
</file>