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M:\Research\Practice Research\AR130- 2019 Call for Essays-Products and Tools\Final Web Material\"/>
    </mc:Choice>
  </mc:AlternateContent>
  <xr:revisionPtr revIDLastSave="0" documentId="13_ncr:1_{02FDAFFB-4036-4D9C-8B62-4821A568B1F2}" xr6:coauthVersionLast="44" xr6:coauthVersionMax="44" xr10:uidLastSave="{00000000-0000-0000-0000-000000000000}"/>
  <bookViews>
    <workbookView xWindow="-120" yWindow="-120" windowWidth="29040" windowHeight="15840" xr2:uid="{923E1420-7846-49C0-AF34-1F520C181AF6}"/>
  </bookViews>
  <sheets>
    <sheet name="Disclaimer" sheetId="5" r:id="rId1"/>
    <sheet name="table 1" sheetId="1" r:id="rId2"/>
    <sheet name="table 2" sheetId="2" r:id="rId3"/>
    <sheet name="table 3" sheetId="3" r:id="rId4"/>
  </sheets>
  <externalReferences>
    <externalReference r:id="rId5"/>
  </externalReferences>
  <definedNames>
    <definedName name="age">#REF!</definedName>
    <definedName name="gamma">#REF!</definedName>
    <definedName name="q.table">#REF!</definedName>
    <definedName name="r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8" i="3" l="1"/>
  <c r="F19" i="3" s="1"/>
  <c r="A16" i="3"/>
  <c r="A17" i="3" s="1"/>
  <c r="A18" i="3" s="1"/>
  <c r="A19" i="3" s="1"/>
  <c r="A20" i="3" s="1"/>
  <c r="A15" i="3"/>
  <c r="F13" i="3"/>
  <c r="F14" i="3" s="1"/>
  <c r="F15" i="3" s="1"/>
  <c r="F16" i="3" s="1"/>
  <c r="M7" i="3"/>
  <c r="M8" i="3" s="1"/>
  <c r="M9" i="3" s="1"/>
  <c r="M10" i="3" s="1"/>
  <c r="M11" i="3" s="1"/>
  <c r="M12" i="3" s="1"/>
  <c r="M13" i="3" s="1"/>
  <c r="M14" i="3" s="1"/>
  <c r="M15" i="3" s="1"/>
  <c r="M16" i="3" s="1"/>
  <c r="M17" i="3" s="1"/>
  <c r="M18" i="3" s="1"/>
  <c r="M19" i="3" s="1"/>
  <c r="M20" i="3" s="1"/>
  <c r="M21" i="3" s="1"/>
  <c r="M22" i="3" s="1"/>
  <c r="M23" i="3" s="1"/>
  <c r="M24" i="3" s="1"/>
  <c r="M25" i="3" s="1"/>
  <c r="M26" i="3" s="1"/>
  <c r="M27" i="3" s="1"/>
  <c r="M28" i="3" s="1"/>
  <c r="M29" i="3" s="1"/>
  <c r="M30" i="3" s="1"/>
  <c r="M31" i="3" s="1"/>
  <c r="M32" i="3" s="1"/>
  <c r="M33" i="3" s="1"/>
  <c r="M34" i="3" s="1"/>
  <c r="M35" i="3" s="1"/>
  <c r="M36" i="3" s="1"/>
  <c r="M37" i="3" s="1"/>
  <c r="M38" i="3" s="1"/>
  <c r="M39" i="3" s="1"/>
  <c r="M40" i="3" s="1"/>
  <c r="M41" i="3" s="1"/>
  <c r="M42" i="3" s="1"/>
  <c r="M43" i="3" s="1"/>
  <c r="M44" i="3" s="1"/>
  <c r="M45" i="3" s="1"/>
  <c r="M46" i="3" s="1"/>
  <c r="M47" i="3" s="1"/>
  <c r="M48" i="3" s="1"/>
  <c r="M49" i="3" s="1"/>
  <c r="M50" i="3" s="1"/>
  <c r="M51" i="3" s="1"/>
  <c r="M52" i="3" s="1"/>
  <c r="M53" i="3" s="1"/>
  <c r="M54" i="3" s="1"/>
  <c r="L6" i="3"/>
  <c r="I6" i="3"/>
  <c r="D6" i="3"/>
  <c r="F18" i="2"/>
  <c r="F19" i="2" s="1"/>
  <c r="F20" i="2" s="1"/>
  <c r="A15" i="2"/>
  <c r="A16" i="2" s="1"/>
  <c r="A17" i="2" s="1"/>
  <c r="A18" i="2" s="1"/>
  <c r="F13" i="2"/>
  <c r="M7" i="2"/>
  <c r="M8" i="2" s="1"/>
  <c r="M9" i="2" s="1"/>
  <c r="M10" i="2" s="1"/>
  <c r="M11" i="2" s="1"/>
  <c r="M12" i="2" s="1"/>
  <c r="M13" i="2" s="1"/>
  <c r="M14" i="2" s="1"/>
  <c r="M15" i="2" s="1"/>
  <c r="M16" i="2" s="1"/>
  <c r="M17" i="2" s="1"/>
  <c r="M18" i="2" s="1"/>
  <c r="M19" i="2" s="1"/>
  <c r="M20" i="2" s="1"/>
  <c r="M21" i="2" s="1"/>
  <c r="M22" i="2" s="1"/>
  <c r="M23" i="2" s="1"/>
  <c r="M24" i="2" s="1"/>
  <c r="M25" i="2" s="1"/>
  <c r="M26" i="2" s="1"/>
  <c r="M27" i="2" s="1"/>
  <c r="M28" i="2" s="1"/>
  <c r="M29" i="2" s="1"/>
  <c r="M30" i="2" s="1"/>
  <c r="M31" i="2" s="1"/>
  <c r="M32" i="2" s="1"/>
  <c r="M33" i="2" s="1"/>
  <c r="M34" i="2" s="1"/>
  <c r="M35" i="2" s="1"/>
  <c r="M36" i="2" s="1"/>
  <c r="M37" i="2" s="1"/>
  <c r="M38" i="2" s="1"/>
  <c r="M39" i="2" s="1"/>
  <c r="M40" i="2" s="1"/>
  <c r="M41" i="2" s="1"/>
  <c r="M42" i="2" s="1"/>
  <c r="M43" i="2" s="1"/>
  <c r="M44" i="2" s="1"/>
  <c r="M45" i="2" s="1"/>
  <c r="M46" i="2" s="1"/>
  <c r="M47" i="2" s="1"/>
  <c r="M48" i="2" s="1"/>
  <c r="M49" i="2" s="1"/>
  <c r="M50" i="2" s="1"/>
  <c r="M51" i="2" s="1"/>
  <c r="M52" i="2" s="1"/>
  <c r="M53" i="2" s="1"/>
  <c r="M54" i="2" s="1"/>
  <c r="L6" i="2"/>
  <c r="I6" i="2"/>
  <c r="H7" i="2" s="1"/>
  <c r="D6" i="2"/>
  <c r="M8" i="1"/>
  <c r="M9" i="1"/>
  <c r="M10" i="1"/>
  <c r="M11" i="1" s="1"/>
  <c r="M12" i="1" s="1"/>
  <c r="M13" i="1" s="1"/>
  <c r="M14" i="1" s="1"/>
  <c r="M15" i="1" s="1"/>
  <c r="M16" i="1" s="1"/>
  <c r="M17" i="1" s="1"/>
  <c r="M18" i="1" s="1"/>
  <c r="M19" i="1" s="1"/>
  <c r="M20" i="1" s="1"/>
  <c r="M21" i="1" s="1"/>
  <c r="M22" i="1" s="1"/>
  <c r="M23" i="1" s="1"/>
  <c r="M24" i="1" s="1"/>
  <c r="M25" i="1" s="1"/>
  <c r="M26" i="1" s="1"/>
  <c r="M27" i="1" s="1"/>
  <c r="M28" i="1" s="1"/>
  <c r="M29" i="1" s="1"/>
  <c r="M30" i="1" s="1"/>
  <c r="M31" i="1" s="1"/>
  <c r="M32" i="1" s="1"/>
  <c r="M33" i="1" s="1"/>
  <c r="M34" i="1" s="1"/>
  <c r="M35" i="1" s="1"/>
  <c r="M36" i="1" s="1"/>
  <c r="M37" i="1" s="1"/>
  <c r="M38" i="1" s="1"/>
  <c r="M39" i="1" s="1"/>
  <c r="M40" i="1" s="1"/>
  <c r="M41" i="1" s="1"/>
  <c r="M42" i="1" s="1"/>
  <c r="M43" i="1" s="1"/>
  <c r="M44" i="1" s="1"/>
  <c r="M45" i="1" s="1"/>
  <c r="M46" i="1" s="1"/>
  <c r="M47" i="1" s="1"/>
  <c r="M48" i="1" s="1"/>
  <c r="M49" i="1" s="1"/>
  <c r="M50" i="1" s="1"/>
  <c r="M51" i="1" s="1"/>
  <c r="M52" i="1" s="1"/>
  <c r="M53" i="1" s="1"/>
  <c r="M54" i="1" s="1"/>
  <c r="M7" i="1"/>
  <c r="D6" i="1"/>
  <c r="C7" i="3" l="1"/>
  <c r="S6" i="3" s="1"/>
  <c r="B7" i="3"/>
  <c r="D7" i="3" s="1"/>
  <c r="G7" i="2"/>
  <c r="I7" i="2" s="1"/>
  <c r="J7" i="2" s="1"/>
  <c r="A21" i="3"/>
  <c r="G7" i="3"/>
  <c r="K6" i="3"/>
  <c r="H7" i="3"/>
  <c r="F20" i="3"/>
  <c r="H8" i="2"/>
  <c r="B7" i="2"/>
  <c r="K6" i="2"/>
  <c r="C7" i="2"/>
  <c r="S6" i="2" s="1"/>
  <c r="F21" i="2"/>
  <c r="W6" i="2"/>
  <c r="A19" i="2"/>
  <c r="F14" i="2"/>
  <c r="X6" i="2"/>
  <c r="F13" i="1"/>
  <c r="R6" i="3" l="1"/>
  <c r="G8" i="2"/>
  <c r="W7" i="2" s="1"/>
  <c r="I7" i="3"/>
  <c r="J7" i="3" s="1"/>
  <c r="H8" i="3" s="1"/>
  <c r="F21" i="3"/>
  <c r="L7" i="3"/>
  <c r="A22" i="3"/>
  <c r="B8" i="3"/>
  <c r="E7" i="3"/>
  <c r="X6" i="3"/>
  <c r="W6" i="3"/>
  <c r="R7" i="3"/>
  <c r="A20" i="2"/>
  <c r="X7" i="2"/>
  <c r="L7" i="2"/>
  <c r="R6" i="2"/>
  <c r="D7" i="2"/>
  <c r="F22" i="2"/>
  <c r="F15" i="2"/>
  <c r="F14" i="1"/>
  <c r="F15" i="1" s="1"/>
  <c r="I6" i="1"/>
  <c r="H7" i="1" s="1"/>
  <c r="A15" i="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I8" i="2" l="1"/>
  <c r="J8" i="2" s="1"/>
  <c r="K7" i="3"/>
  <c r="X7" i="3"/>
  <c r="C8" i="3"/>
  <c r="S7" i="3" s="1"/>
  <c r="D8" i="3"/>
  <c r="F22" i="3"/>
  <c r="A23" i="3"/>
  <c r="G8" i="3"/>
  <c r="E7" i="2"/>
  <c r="K7" i="2" s="1"/>
  <c r="F16" i="2"/>
  <c r="A21" i="2"/>
  <c r="F23" i="2"/>
  <c r="B8" i="2"/>
  <c r="B7" i="1"/>
  <c r="D7" i="1" s="1"/>
  <c r="C7" i="1"/>
  <c r="G7" i="1"/>
  <c r="I7" i="1" s="1"/>
  <c r="J7" i="1" s="1"/>
  <c r="K6" i="1"/>
  <c r="L6" i="1"/>
  <c r="F16" i="1"/>
  <c r="H9" i="2" l="1"/>
  <c r="G9" i="2"/>
  <c r="L8" i="3"/>
  <c r="I8" i="3"/>
  <c r="J8" i="3" s="1"/>
  <c r="A24" i="3"/>
  <c r="B9" i="3"/>
  <c r="F23" i="3"/>
  <c r="W7" i="3"/>
  <c r="E8" i="3"/>
  <c r="C9" i="3"/>
  <c r="F24" i="2"/>
  <c r="A22" i="2"/>
  <c r="C8" i="2"/>
  <c r="S7" i="2" s="1"/>
  <c r="D8" i="2"/>
  <c r="R7" i="2"/>
  <c r="E7" i="1"/>
  <c r="C8" i="1" s="1"/>
  <c r="R6" i="1"/>
  <c r="B8" i="1"/>
  <c r="D8" i="1" s="1"/>
  <c r="W6" i="1"/>
  <c r="S6" i="1"/>
  <c r="H8" i="1"/>
  <c r="F18" i="1"/>
  <c r="I9" i="2" l="1"/>
  <c r="J9" i="2" s="1"/>
  <c r="H10" i="2" s="1"/>
  <c r="W8" i="2"/>
  <c r="X8" i="2"/>
  <c r="F24" i="3"/>
  <c r="S8" i="3"/>
  <c r="D9" i="3"/>
  <c r="B10" i="3" s="1"/>
  <c r="G9" i="3"/>
  <c r="R8" i="3"/>
  <c r="K8" i="3"/>
  <c r="A25" i="3"/>
  <c r="H9" i="3"/>
  <c r="X8" i="3" s="1"/>
  <c r="E8" i="2"/>
  <c r="K8" i="2" s="1"/>
  <c r="A23" i="2"/>
  <c r="B9" i="2"/>
  <c r="F25" i="2"/>
  <c r="L8" i="2"/>
  <c r="E8" i="1"/>
  <c r="C9" i="1" s="1"/>
  <c r="B9" i="1"/>
  <c r="R8" i="1" s="1"/>
  <c r="R7" i="1"/>
  <c r="S7" i="1"/>
  <c r="X6" i="1"/>
  <c r="G8" i="1"/>
  <c r="I8" i="1" s="1"/>
  <c r="L9" i="3" l="1"/>
  <c r="G10" i="2"/>
  <c r="X9" i="2"/>
  <c r="D10" i="3"/>
  <c r="F25" i="3"/>
  <c r="A26" i="3"/>
  <c r="R9" i="3"/>
  <c r="E9" i="3"/>
  <c r="I9" i="3"/>
  <c r="J9" i="3" s="1"/>
  <c r="H10" i="3" s="1"/>
  <c r="W8" i="3"/>
  <c r="C9" i="2"/>
  <c r="B10" i="2"/>
  <c r="L9" i="2"/>
  <c r="D9" i="2"/>
  <c r="F26" i="2"/>
  <c r="S8" i="2"/>
  <c r="R8" i="2"/>
  <c r="A24" i="2"/>
  <c r="S8" i="1"/>
  <c r="D9" i="1"/>
  <c r="E9" i="1" s="1"/>
  <c r="C10" i="1" s="1"/>
  <c r="S9" i="1" s="1"/>
  <c r="J8" i="1"/>
  <c r="H9" i="1" s="1"/>
  <c r="G9" i="1"/>
  <c r="I9" i="1" s="1"/>
  <c r="W7" i="1"/>
  <c r="F19" i="1"/>
  <c r="F20" i="1" s="1"/>
  <c r="I10" i="2" l="1"/>
  <c r="J10" i="2" s="1"/>
  <c r="W9" i="2"/>
  <c r="X9" i="3"/>
  <c r="G10" i="3"/>
  <c r="F26" i="3"/>
  <c r="C10" i="3"/>
  <c r="S9" i="3" s="1"/>
  <c r="B11" i="3"/>
  <c r="R10" i="3" s="1"/>
  <c r="K9" i="3"/>
  <c r="A27" i="3"/>
  <c r="F27" i="2"/>
  <c r="D10" i="2"/>
  <c r="R10" i="2" s="1"/>
  <c r="B11" i="2"/>
  <c r="A25" i="2"/>
  <c r="R9" i="2"/>
  <c r="E9" i="2"/>
  <c r="K9" i="2" s="1"/>
  <c r="J9" i="1"/>
  <c r="H10" i="1" s="1"/>
  <c r="B10" i="1"/>
  <c r="D10" i="1" s="1"/>
  <c r="B11" i="1" s="1"/>
  <c r="X7" i="1"/>
  <c r="W8" i="1"/>
  <c r="F21" i="1"/>
  <c r="H11" i="2" l="1"/>
  <c r="X10" i="2"/>
  <c r="G11" i="2"/>
  <c r="A28" i="3"/>
  <c r="F27" i="3"/>
  <c r="L10" i="3"/>
  <c r="I10" i="3"/>
  <c r="E10" i="3"/>
  <c r="C11" i="3" s="1"/>
  <c r="D11" i="3"/>
  <c r="W9" i="3"/>
  <c r="C10" i="2"/>
  <c r="S9" i="2" s="1"/>
  <c r="A26" i="2"/>
  <c r="F28" i="2"/>
  <c r="D11" i="2"/>
  <c r="R9" i="1"/>
  <c r="E10" i="1"/>
  <c r="X8" i="1"/>
  <c r="D11" i="1"/>
  <c r="B12" i="1" s="1"/>
  <c r="R10" i="1"/>
  <c r="G10" i="1"/>
  <c r="I10" i="1" s="1"/>
  <c r="F22" i="1"/>
  <c r="I11" i="2" l="1"/>
  <c r="J11" i="2" s="1"/>
  <c r="X11" i="2" s="1"/>
  <c r="W10" i="2"/>
  <c r="H12" i="2"/>
  <c r="S10" i="3"/>
  <c r="J10" i="3"/>
  <c r="K10" i="3" s="1"/>
  <c r="E11" i="3"/>
  <c r="C12" i="3" s="1"/>
  <c r="F28" i="3"/>
  <c r="B12" i="3"/>
  <c r="G11" i="3"/>
  <c r="A29" i="3"/>
  <c r="A27" i="2"/>
  <c r="E10" i="2"/>
  <c r="K10" i="2" s="1"/>
  <c r="L10" i="2"/>
  <c r="F29" i="2"/>
  <c r="B12" i="2"/>
  <c r="J10" i="1"/>
  <c r="H11" i="1" s="1"/>
  <c r="D12" i="1"/>
  <c r="B13" i="1" s="1"/>
  <c r="R12" i="1" s="1"/>
  <c r="R11" i="1"/>
  <c r="W9" i="1"/>
  <c r="F23" i="1"/>
  <c r="G12" i="2" l="1"/>
  <c r="F29" i="3"/>
  <c r="A30" i="3"/>
  <c r="I11" i="3"/>
  <c r="G12" i="3" s="1"/>
  <c r="S11" i="3"/>
  <c r="D12" i="3"/>
  <c r="B13" i="3" s="1"/>
  <c r="W10" i="3"/>
  <c r="H11" i="3"/>
  <c r="R11" i="3"/>
  <c r="C11" i="2"/>
  <c r="L11" i="2"/>
  <c r="D12" i="2"/>
  <c r="R11" i="2"/>
  <c r="S10" i="2"/>
  <c r="F30" i="2"/>
  <c r="E11" i="2"/>
  <c r="K11" i="2" s="1"/>
  <c r="A28" i="2"/>
  <c r="X9" i="1"/>
  <c r="D13" i="1"/>
  <c r="B14" i="1" s="1"/>
  <c r="G11" i="1"/>
  <c r="I11" i="1" s="1"/>
  <c r="F24" i="1"/>
  <c r="I12" i="2" l="1"/>
  <c r="J12" i="2" s="1"/>
  <c r="G13" i="2"/>
  <c r="W12" i="2"/>
  <c r="W11" i="2"/>
  <c r="W11" i="3"/>
  <c r="A31" i="3"/>
  <c r="F30" i="3"/>
  <c r="J11" i="3"/>
  <c r="K11" i="3" s="1"/>
  <c r="E12" i="3"/>
  <c r="R12" i="3"/>
  <c r="D13" i="3"/>
  <c r="B14" i="3" s="1"/>
  <c r="R13" i="3" s="1"/>
  <c r="I12" i="3"/>
  <c r="X10" i="3"/>
  <c r="L11" i="3"/>
  <c r="A29" i="2"/>
  <c r="F31" i="2"/>
  <c r="C12" i="2"/>
  <c r="E12" i="2" s="1"/>
  <c r="K12" i="2" s="1"/>
  <c r="B13" i="2"/>
  <c r="J11" i="1"/>
  <c r="H12" i="1" s="1"/>
  <c r="W10" i="1"/>
  <c r="D14" i="1"/>
  <c r="B15" i="1" s="1"/>
  <c r="R13" i="1"/>
  <c r="F25" i="1"/>
  <c r="I13" i="2" l="1"/>
  <c r="J13" i="2" s="1"/>
  <c r="X12" i="2"/>
  <c r="H13" i="2"/>
  <c r="F31" i="3"/>
  <c r="H12" i="3"/>
  <c r="G13" i="3"/>
  <c r="C13" i="3"/>
  <c r="E13" i="3" s="1"/>
  <c r="A32" i="3"/>
  <c r="D14" i="3"/>
  <c r="B15" i="3" s="1"/>
  <c r="X11" i="3"/>
  <c r="C13" i="2"/>
  <c r="L13" i="2" s="1"/>
  <c r="L12" i="2"/>
  <c r="S11" i="2"/>
  <c r="A30" i="2"/>
  <c r="D13" i="2"/>
  <c r="F32" i="2"/>
  <c r="R12" i="2"/>
  <c r="X10" i="1"/>
  <c r="D15" i="1"/>
  <c r="R14" i="1"/>
  <c r="G12" i="1"/>
  <c r="I12" i="1" s="1"/>
  <c r="F26" i="1"/>
  <c r="H14" i="2" l="1"/>
  <c r="G14" i="2"/>
  <c r="D15" i="3"/>
  <c r="I13" i="3"/>
  <c r="C14" i="3"/>
  <c r="E14" i="3" s="1"/>
  <c r="S13" i="3"/>
  <c r="L12" i="3"/>
  <c r="J12" i="3"/>
  <c r="K12" i="3" s="1"/>
  <c r="S12" i="3"/>
  <c r="A33" i="3"/>
  <c r="R14" i="3"/>
  <c r="W12" i="3"/>
  <c r="F32" i="3"/>
  <c r="F33" i="2"/>
  <c r="E13" i="2"/>
  <c r="K13" i="2" s="1"/>
  <c r="C14" i="2"/>
  <c r="A31" i="2"/>
  <c r="B14" i="2"/>
  <c r="S12" i="2"/>
  <c r="J12" i="1"/>
  <c r="H13" i="1" s="1"/>
  <c r="W11" i="1"/>
  <c r="G13" i="1"/>
  <c r="I13" i="1" s="1"/>
  <c r="F27" i="1"/>
  <c r="I14" i="2" l="1"/>
  <c r="J14" i="2" s="1"/>
  <c r="H15" i="2" s="1"/>
  <c r="G15" i="2"/>
  <c r="W13" i="2"/>
  <c r="X13" i="2"/>
  <c r="H13" i="3"/>
  <c r="L13" i="3" s="1"/>
  <c r="X12" i="3"/>
  <c r="F33" i="3"/>
  <c r="C15" i="3"/>
  <c r="S14" i="3" s="1"/>
  <c r="A34" i="3"/>
  <c r="G14" i="3"/>
  <c r="B16" i="3"/>
  <c r="F34" i="2"/>
  <c r="A32" i="2"/>
  <c r="S13" i="2"/>
  <c r="L14" i="2"/>
  <c r="D14" i="2"/>
  <c r="R13" i="2"/>
  <c r="J13" i="1"/>
  <c r="H14" i="1" s="1"/>
  <c r="X11" i="1"/>
  <c r="W12" i="1"/>
  <c r="F28" i="1"/>
  <c r="J13" i="3" l="1"/>
  <c r="K13" i="3" s="1"/>
  <c r="X14" i="2"/>
  <c r="W14" i="2"/>
  <c r="I15" i="2"/>
  <c r="J15" i="2" s="1"/>
  <c r="H16" i="2" s="1"/>
  <c r="E15" i="3"/>
  <c r="C16" i="3" s="1"/>
  <c r="D16" i="3"/>
  <c r="H14" i="3"/>
  <c r="I14" i="3"/>
  <c r="W13" i="3"/>
  <c r="R15" i="3"/>
  <c r="F34" i="3"/>
  <c r="A35" i="3"/>
  <c r="A33" i="2"/>
  <c r="E14" i="2"/>
  <c r="F35" i="2"/>
  <c r="B15" i="2"/>
  <c r="X12" i="1"/>
  <c r="G14" i="1"/>
  <c r="I14" i="1" s="1"/>
  <c r="F29" i="1"/>
  <c r="X15" i="2" l="1"/>
  <c r="G16" i="2"/>
  <c r="W15" i="2"/>
  <c r="E16" i="3"/>
  <c r="C17" i="3" s="1"/>
  <c r="A36" i="3"/>
  <c r="L14" i="3"/>
  <c r="J14" i="3"/>
  <c r="B17" i="3"/>
  <c r="S15" i="3"/>
  <c r="F35" i="3"/>
  <c r="G15" i="3"/>
  <c r="W14" i="3" s="1"/>
  <c r="X13" i="3"/>
  <c r="C15" i="2"/>
  <c r="S14" i="2" s="1"/>
  <c r="A34" i="2"/>
  <c r="F36" i="2"/>
  <c r="D15" i="2"/>
  <c r="K14" i="2"/>
  <c r="R14" i="2"/>
  <c r="J14" i="1"/>
  <c r="H15" i="1" s="1"/>
  <c r="W13" i="1"/>
  <c r="G15" i="1"/>
  <c r="I15" i="1" s="1"/>
  <c r="F30" i="1"/>
  <c r="I16" i="2" l="1"/>
  <c r="J16" i="2" s="1"/>
  <c r="G17" i="2"/>
  <c r="W16" i="2"/>
  <c r="D17" i="3"/>
  <c r="B18" i="3" s="1"/>
  <c r="R17" i="3" s="1"/>
  <c r="K14" i="3"/>
  <c r="R16" i="3"/>
  <c r="A37" i="3"/>
  <c r="H15" i="3"/>
  <c r="L15" i="3" s="1"/>
  <c r="I15" i="3"/>
  <c r="S16" i="3"/>
  <c r="F36" i="3"/>
  <c r="L15" i="2"/>
  <c r="E15" i="2"/>
  <c r="K15" i="2" s="1"/>
  <c r="B16" i="2"/>
  <c r="F37" i="2"/>
  <c r="A35" i="2"/>
  <c r="J15" i="1"/>
  <c r="H16" i="1" s="1"/>
  <c r="X13" i="1"/>
  <c r="X14" i="1"/>
  <c r="W14" i="1"/>
  <c r="G16" i="1"/>
  <c r="I16" i="1" s="1"/>
  <c r="F31" i="1"/>
  <c r="I17" i="2" l="1"/>
  <c r="G18" i="2" s="1"/>
  <c r="H17" i="2"/>
  <c r="J15" i="3"/>
  <c r="K15" i="3"/>
  <c r="D18" i="3"/>
  <c r="A38" i="3"/>
  <c r="G16" i="3"/>
  <c r="F37" i="3"/>
  <c r="H16" i="3"/>
  <c r="E17" i="3"/>
  <c r="X14" i="3"/>
  <c r="D16" i="2"/>
  <c r="B17" i="2" s="1"/>
  <c r="R15" i="2"/>
  <c r="C16" i="2"/>
  <c r="A36" i="2"/>
  <c r="F38" i="2"/>
  <c r="J16" i="1"/>
  <c r="H17" i="1" s="1"/>
  <c r="W15" i="1"/>
  <c r="G17" i="1"/>
  <c r="I17" i="1" s="1"/>
  <c r="F32" i="1"/>
  <c r="I18" i="2" l="1"/>
  <c r="G19" i="2"/>
  <c r="I19" i="2" s="1"/>
  <c r="W17" i="2"/>
  <c r="W18" i="2"/>
  <c r="X16" i="2"/>
  <c r="J17" i="2"/>
  <c r="H18" i="2" s="1"/>
  <c r="B19" i="3"/>
  <c r="R18" i="3" s="1"/>
  <c r="I16" i="3"/>
  <c r="L16" i="3"/>
  <c r="W15" i="3"/>
  <c r="F38" i="3"/>
  <c r="C18" i="3"/>
  <c r="X15" i="3"/>
  <c r="A39" i="3"/>
  <c r="D17" i="2"/>
  <c r="B18" i="2" s="1"/>
  <c r="R16" i="2"/>
  <c r="L16" i="2"/>
  <c r="S15" i="2"/>
  <c r="F39" i="2"/>
  <c r="A37" i="2"/>
  <c r="E16" i="2"/>
  <c r="C17" i="2" s="1"/>
  <c r="G20" i="2"/>
  <c r="J17" i="1"/>
  <c r="H18" i="1" s="1"/>
  <c r="X15" i="1"/>
  <c r="W16" i="1"/>
  <c r="F33" i="1"/>
  <c r="X17" i="2" l="1"/>
  <c r="J19" i="2"/>
  <c r="D19" i="3"/>
  <c r="B20" i="3" s="1"/>
  <c r="R19" i="3" s="1"/>
  <c r="J18" i="2"/>
  <c r="H19" i="2" s="1"/>
  <c r="F39" i="3"/>
  <c r="J16" i="3"/>
  <c r="K16" i="3" s="1"/>
  <c r="E18" i="3"/>
  <c r="C19" i="3" s="1"/>
  <c r="A40" i="3"/>
  <c r="S17" i="3"/>
  <c r="G17" i="3"/>
  <c r="W16" i="3"/>
  <c r="L17" i="2"/>
  <c r="D18" i="2"/>
  <c r="B19" i="2" s="1"/>
  <c r="A38" i="2"/>
  <c r="R17" i="2"/>
  <c r="S16" i="2"/>
  <c r="F40" i="2"/>
  <c r="E17" i="2"/>
  <c r="I20" i="2"/>
  <c r="W19" i="2"/>
  <c r="K16" i="2"/>
  <c r="X16" i="1"/>
  <c r="G18" i="1"/>
  <c r="I18" i="1" s="1"/>
  <c r="F34" i="1"/>
  <c r="D20" i="3" l="1"/>
  <c r="H20" i="2"/>
  <c r="J20" i="2" s="1"/>
  <c r="H21" i="2" s="1"/>
  <c r="X19" i="2"/>
  <c r="X18" i="2"/>
  <c r="E19" i="3"/>
  <c r="C20" i="3" s="1"/>
  <c r="F40" i="3"/>
  <c r="A41" i="3"/>
  <c r="S18" i="3"/>
  <c r="H17" i="3"/>
  <c r="L17" i="3" s="1"/>
  <c r="B21" i="3"/>
  <c r="I17" i="3"/>
  <c r="G18" i="3" s="1"/>
  <c r="W17" i="3" s="1"/>
  <c r="R18" i="2"/>
  <c r="D19" i="2"/>
  <c r="F41" i="2"/>
  <c r="G21" i="2"/>
  <c r="W20" i="2" s="1"/>
  <c r="A39" i="2"/>
  <c r="C18" i="2"/>
  <c r="S17" i="2" s="1"/>
  <c r="K17" i="2"/>
  <c r="J18" i="1"/>
  <c r="H19" i="1" s="1"/>
  <c r="X17" i="1"/>
  <c r="W17" i="1"/>
  <c r="G19" i="1"/>
  <c r="I19" i="1" s="1"/>
  <c r="F35" i="1"/>
  <c r="E18" i="2" l="1"/>
  <c r="K18" i="2" s="1"/>
  <c r="X20" i="2"/>
  <c r="X16" i="3"/>
  <c r="E20" i="3"/>
  <c r="F41" i="3"/>
  <c r="I18" i="3"/>
  <c r="D21" i="3"/>
  <c r="B22" i="3" s="1"/>
  <c r="R20" i="3"/>
  <c r="A42" i="3"/>
  <c r="S19" i="3"/>
  <c r="J17" i="3"/>
  <c r="H18" i="3" s="1"/>
  <c r="B20" i="2"/>
  <c r="R19" i="2" s="1"/>
  <c r="A40" i="2"/>
  <c r="I21" i="2"/>
  <c r="J21" i="2" s="1"/>
  <c r="F42" i="2"/>
  <c r="C19" i="2"/>
  <c r="S18" i="2"/>
  <c r="L18" i="2"/>
  <c r="E19" i="2"/>
  <c r="K19" i="2" s="1"/>
  <c r="J19" i="1"/>
  <c r="X18" i="1"/>
  <c r="W18" i="1"/>
  <c r="G20" i="1"/>
  <c r="I20" i="1" s="1"/>
  <c r="F36" i="1"/>
  <c r="D20" i="2" l="1"/>
  <c r="B21" i="2" s="1"/>
  <c r="L18" i="3"/>
  <c r="D22" i="3"/>
  <c r="B23" i="3" s="1"/>
  <c r="K17" i="3"/>
  <c r="F42" i="3"/>
  <c r="X17" i="3"/>
  <c r="J18" i="3"/>
  <c r="H19" i="3" s="1"/>
  <c r="A43" i="3"/>
  <c r="C21" i="3"/>
  <c r="E21" i="3" s="1"/>
  <c r="R21" i="3"/>
  <c r="G19" i="3"/>
  <c r="D21" i="2"/>
  <c r="B22" i="2" s="1"/>
  <c r="H22" i="2"/>
  <c r="X21" i="2"/>
  <c r="A41" i="2"/>
  <c r="G22" i="2"/>
  <c r="W21" i="2" s="1"/>
  <c r="F43" i="2"/>
  <c r="C20" i="2"/>
  <c r="S19" i="2"/>
  <c r="L19" i="2"/>
  <c r="R20" i="2"/>
  <c r="H20" i="1"/>
  <c r="J20" i="1" s="1"/>
  <c r="W19" i="1"/>
  <c r="F37" i="1"/>
  <c r="K18" i="3" l="1"/>
  <c r="D23" i="3"/>
  <c r="C22" i="3"/>
  <c r="E22" i="3" s="1"/>
  <c r="F43" i="3"/>
  <c r="X18" i="3"/>
  <c r="I19" i="3"/>
  <c r="L19" i="3"/>
  <c r="A44" i="3"/>
  <c r="S20" i="3"/>
  <c r="W18" i="3"/>
  <c r="R22" i="3"/>
  <c r="D22" i="2"/>
  <c r="F44" i="2"/>
  <c r="L20" i="2"/>
  <c r="I22" i="2"/>
  <c r="J22" i="2" s="1"/>
  <c r="E20" i="2"/>
  <c r="K20" i="2" s="1"/>
  <c r="A42" i="2"/>
  <c r="R21" i="2"/>
  <c r="X19" i="1"/>
  <c r="H21" i="1"/>
  <c r="G21" i="1"/>
  <c r="I21" i="1" s="1"/>
  <c r="F38" i="1"/>
  <c r="F44" i="3" l="1"/>
  <c r="J19" i="3"/>
  <c r="G20" i="3"/>
  <c r="C23" i="3"/>
  <c r="S22" i="3" s="1"/>
  <c r="B24" i="3"/>
  <c r="R23" i="3" s="1"/>
  <c r="A45" i="3"/>
  <c r="S21" i="3"/>
  <c r="F45" i="2"/>
  <c r="H23" i="2"/>
  <c r="G23" i="2"/>
  <c r="A43" i="2"/>
  <c r="W22" i="2"/>
  <c r="B23" i="2"/>
  <c r="R22" i="2" s="1"/>
  <c r="C21" i="2"/>
  <c r="J21" i="1"/>
  <c r="H22" i="1" s="1"/>
  <c r="X20" i="1"/>
  <c r="W20" i="1"/>
  <c r="G22" i="1"/>
  <c r="I22" i="1" s="1"/>
  <c r="F39" i="1"/>
  <c r="H20" i="3" l="1"/>
  <c r="X19" i="3"/>
  <c r="E23" i="3"/>
  <c r="C24" i="3" s="1"/>
  <c r="F45" i="3"/>
  <c r="A46" i="3"/>
  <c r="I20" i="3"/>
  <c r="L20" i="3"/>
  <c r="D24" i="3"/>
  <c r="B25" i="3" s="1"/>
  <c r="K19" i="3"/>
  <c r="W19" i="3"/>
  <c r="F46" i="2"/>
  <c r="A44" i="2"/>
  <c r="L21" i="2"/>
  <c r="E21" i="2"/>
  <c r="K21" i="2" s="1"/>
  <c r="D23" i="2"/>
  <c r="B24" i="2" s="1"/>
  <c r="S20" i="2"/>
  <c r="I23" i="2"/>
  <c r="J23" i="2" s="1"/>
  <c r="X22" i="2"/>
  <c r="J22" i="1"/>
  <c r="H23" i="1" s="1"/>
  <c r="X22" i="1" s="1"/>
  <c r="X21" i="1"/>
  <c r="W21" i="1"/>
  <c r="G23" i="1"/>
  <c r="I23" i="1" s="1"/>
  <c r="F40" i="1"/>
  <c r="G24" i="2" l="1"/>
  <c r="S23" i="3"/>
  <c r="A47" i="3"/>
  <c r="F46" i="3"/>
  <c r="D25" i="3"/>
  <c r="J20" i="3"/>
  <c r="E24" i="3"/>
  <c r="C25" i="3" s="1"/>
  <c r="R24" i="3"/>
  <c r="G21" i="3"/>
  <c r="R23" i="2"/>
  <c r="I24" i="2"/>
  <c r="C22" i="2"/>
  <c r="F47" i="2"/>
  <c r="D24" i="2"/>
  <c r="B25" i="2" s="1"/>
  <c r="W23" i="2"/>
  <c r="A45" i="2"/>
  <c r="H24" i="2"/>
  <c r="J23" i="1"/>
  <c r="H24" i="1" s="1"/>
  <c r="W22" i="1"/>
  <c r="G24" i="1"/>
  <c r="I24" i="1" s="1"/>
  <c r="F41" i="1"/>
  <c r="S24" i="3" l="1"/>
  <c r="E25" i="3"/>
  <c r="B26" i="3"/>
  <c r="A48" i="3"/>
  <c r="H21" i="3"/>
  <c r="X20" i="3" s="1"/>
  <c r="I21" i="3"/>
  <c r="G22" i="3" s="1"/>
  <c r="F47" i="3"/>
  <c r="W20" i="3"/>
  <c r="K20" i="3"/>
  <c r="D25" i="2"/>
  <c r="L22" i="2"/>
  <c r="E22" i="2"/>
  <c r="K22" i="2" s="1"/>
  <c r="J24" i="2"/>
  <c r="G25" i="2"/>
  <c r="H25" i="2"/>
  <c r="S21" i="2"/>
  <c r="R24" i="2"/>
  <c r="A46" i="2"/>
  <c r="F48" i="2"/>
  <c r="X23" i="2"/>
  <c r="J24" i="1"/>
  <c r="H25" i="1" s="1"/>
  <c r="X24" i="1" s="1"/>
  <c r="X23" i="1"/>
  <c r="W23" i="1"/>
  <c r="G25" i="1"/>
  <c r="I25" i="1" s="1"/>
  <c r="F42" i="1"/>
  <c r="X24" i="2" l="1"/>
  <c r="I22" i="3"/>
  <c r="A49" i="3"/>
  <c r="L21" i="3"/>
  <c r="F48" i="3"/>
  <c r="D26" i="3"/>
  <c r="C26" i="3"/>
  <c r="J21" i="3"/>
  <c r="R25" i="3"/>
  <c r="W21" i="3"/>
  <c r="A47" i="2"/>
  <c r="I25" i="2"/>
  <c r="J25" i="2" s="1"/>
  <c r="W24" i="2"/>
  <c r="F49" i="2"/>
  <c r="C23" i="2"/>
  <c r="B26" i="2"/>
  <c r="J25" i="1"/>
  <c r="H26" i="1" s="1"/>
  <c r="W24" i="1"/>
  <c r="G26" i="1"/>
  <c r="I26" i="1" s="1"/>
  <c r="F43" i="1"/>
  <c r="H22" i="3" l="1"/>
  <c r="L22" i="3" s="1"/>
  <c r="F49" i="3"/>
  <c r="J22" i="3"/>
  <c r="E26" i="3"/>
  <c r="C27" i="3" s="1"/>
  <c r="S25" i="3"/>
  <c r="A50" i="3"/>
  <c r="K21" i="3"/>
  <c r="B27" i="3"/>
  <c r="G23" i="3"/>
  <c r="W22" i="3" s="1"/>
  <c r="F50" i="2"/>
  <c r="H26" i="2"/>
  <c r="D26" i="2"/>
  <c r="B27" i="2" s="1"/>
  <c r="R26" i="2" s="1"/>
  <c r="L23" i="2"/>
  <c r="E23" i="2"/>
  <c r="K23" i="2" s="1"/>
  <c r="S22" i="2"/>
  <c r="G26" i="2"/>
  <c r="W25" i="2" s="1"/>
  <c r="R25" i="2"/>
  <c r="A48" i="2"/>
  <c r="J26" i="1"/>
  <c r="H27" i="1" s="1"/>
  <c r="X25" i="1"/>
  <c r="W25" i="1"/>
  <c r="G27" i="1"/>
  <c r="I27" i="1" s="1"/>
  <c r="F44" i="1"/>
  <c r="X21" i="3" l="1"/>
  <c r="S26" i="3"/>
  <c r="K22" i="3"/>
  <c r="D27" i="3"/>
  <c r="I23" i="3"/>
  <c r="R26" i="3"/>
  <c r="H23" i="3"/>
  <c r="X22" i="3" s="1"/>
  <c r="A51" i="3"/>
  <c r="F50" i="3"/>
  <c r="C24" i="2"/>
  <c r="S23" i="2" s="1"/>
  <c r="F51" i="2"/>
  <c r="D27" i="2"/>
  <c r="I26" i="2"/>
  <c r="J26" i="2" s="1"/>
  <c r="A49" i="2"/>
  <c r="X25" i="2"/>
  <c r="J27" i="1"/>
  <c r="H28" i="1" s="1"/>
  <c r="X26" i="1"/>
  <c r="W26" i="1"/>
  <c r="F45" i="1"/>
  <c r="L23" i="3" l="1"/>
  <c r="F51" i="3"/>
  <c r="J23" i="3"/>
  <c r="G24" i="3"/>
  <c r="A52" i="3"/>
  <c r="E27" i="3"/>
  <c r="B28" i="3"/>
  <c r="B28" i="2"/>
  <c r="A50" i="2"/>
  <c r="L24" i="2"/>
  <c r="E24" i="2"/>
  <c r="K24" i="2" s="1"/>
  <c r="G27" i="2"/>
  <c r="H27" i="2"/>
  <c r="F52" i="2"/>
  <c r="X27" i="1"/>
  <c r="G28" i="1"/>
  <c r="I28" i="1" s="1"/>
  <c r="F46" i="1"/>
  <c r="C28" i="3" l="1"/>
  <c r="S27" i="3"/>
  <c r="I24" i="3"/>
  <c r="D28" i="3"/>
  <c r="R27" i="3"/>
  <c r="H24" i="3"/>
  <c r="X23" i="3" s="1"/>
  <c r="W23" i="3"/>
  <c r="K23" i="3"/>
  <c r="A53" i="3"/>
  <c r="F52" i="3"/>
  <c r="C25" i="2"/>
  <c r="E25" i="2" s="1"/>
  <c r="K25" i="2" s="1"/>
  <c r="L25" i="2"/>
  <c r="F53" i="2"/>
  <c r="I27" i="2"/>
  <c r="D28" i="2"/>
  <c r="B29" i="2" s="1"/>
  <c r="A51" i="2"/>
  <c r="W26" i="2"/>
  <c r="S24" i="2"/>
  <c r="R27" i="2"/>
  <c r="X26" i="2"/>
  <c r="J28" i="1"/>
  <c r="H29" i="1" s="1"/>
  <c r="W27" i="1"/>
  <c r="G29" i="1"/>
  <c r="I29" i="1" s="1"/>
  <c r="F47" i="1"/>
  <c r="J24" i="3" l="1"/>
  <c r="K24" i="3" s="1"/>
  <c r="E28" i="3"/>
  <c r="A54" i="3"/>
  <c r="G25" i="3"/>
  <c r="W24" i="3" s="1"/>
  <c r="L24" i="3"/>
  <c r="B29" i="3"/>
  <c r="F53" i="3"/>
  <c r="C29" i="3"/>
  <c r="D29" i="2"/>
  <c r="R28" i="2"/>
  <c r="F54" i="2"/>
  <c r="A52" i="2"/>
  <c r="G28" i="2"/>
  <c r="C26" i="2"/>
  <c r="S25" i="2" s="1"/>
  <c r="J27" i="2"/>
  <c r="J29" i="1"/>
  <c r="H30" i="1" s="1"/>
  <c r="X29" i="1" s="1"/>
  <c r="X28" i="1"/>
  <c r="W28" i="1"/>
  <c r="G30" i="1"/>
  <c r="I30" i="1" s="1"/>
  <c r="F48" i="1"/>
  <c r="S28" i="3" l="1"/>
  <c r="D29" i="3"/>
  <c r="R28" i="3"/>
  <c r="H25" i="3"/>
  <c r="L25" i="3" s="1"/>
  <c r="F54" i="3"/>
  <c r="I25" i="3"/>
  <c r="G26" i="3" s="1"/>
  <c r="I28" i="2"/>
  <c r="G29" i="2" s="1"/>
  <c r="H28" i="2"/>
  <c r="X27" i="2" s="1"/>
  <c r="W27" i="2"/>
  <c r="A53" i="2"/>
  <c r="L26" i="2"/>
  <c r="E26" i="2"/>
  <c r="K26" i="2" s="1"/>
  <c r="B30" i="2"/>
  <c r="J30" i="1"/>
  <c r="H31" i="1" s="1"/>
  <c r="W29" i="1"/>
  <c r="G31" i="1"/>
  <c r="I31" i="1" s="1"/>
  <c r="F49" i="1"/>
  <c r="E29" i="3" l="1"/>
  <c r="J25" i="3"/>
  <c r="I26" i="3"/>
  <c r="G27" i="3" s="1"/>
  <c r="H26" i="3"/>
  <c r="L26" i="3" s="1"/>
  <c r="X24" i="3"/>
  <c r="W25" i="3"/>
  <c r="B30" i="3"/>
  <c r="R29" i="3" s="1"/>
  <c r="I29" i="2"/>
  <c r="D30" i="2"/>
  <c r="B31" i="2" s="1"/>
  <c r="A54" i="2"/>
  <c r="J28" i="2"/>
  <c r="C27" i="2"/>
  <c r="W28" i="2"/>
  <c r="R29" i="2"/>
  <c r="J31" i="1"/>
  <c r="H32" i="1" s="1"/>
  <c r="X31" i="1" s="1"/>
  <c r="X30" i="1"/>
  <c r="W30" i="1"/>
  <c r="G32" i="1"/>
  <c r="I32" i="1" s="1"/>
  <c r="F50" i="1"/>
  <c r="X25" i="3" l="1"/>
  <c r="K25" i="3"/>
  <c r="I27" i="3"/>
  <c r="D30" i="3"/>
  <c r="B31" i="3" s="1"/>
  <c r="J26" i="3"/>
  <c r="K26" i="3" s="1"/>
  <c r="W26" i="3"/>
  <c r="C30" i="3"/>
  <c r="R30" i="2"/>
  <c r="H29" i="2"/>
  <c r="J29" i="2" s="1"/>
  <c r="L27" i="2"/>
  <c r="E27" i="2"/>
  <c r="K27" i="2" s="1"/>
  <c r="D31" i="2"/>
  <c r="B32" i="2" s="1"/>
  <c r="S26" i="2"/>
  <c r="G30" i="2"/>
  <c r="W29" i="2" s="1"/>
  <c r="J32" i="1"/>
  <c r="H33" i="1" s="1"/>
  <c r="W31" i="1"/>
  <c r="G33" i="1"/>
  <c r="I33" i="1" s="1"/>
  <c r="F51" i="1"/>
  <c r="D31" i="3" l="1"/>
  <c r="H27" i="3"/>
  <c r="S29" i="3"/>
  <c r="G28" i="3"/>
  <c r="W27" i="3" s="1"/>
  <c r="E30" i="3"/>
  <c r="C31" i="3" s="1"/>
  <c r="R30" i="3"/>
  <c r="C28" i="2"/>
  <c r="E28" i="2" s="1"/>
  <c r="K28" i="2" s="1"/>
  <c r="L28" i="2"/>
  <c r="D32" i="2"/>
  <c r="B33" i="2" s="1"/>
  <c r="S27" i="2"/>
  <c r="H30" i="2"/>
  <c r="X29" i="2" s="1"/>
  <c r="R31" i="2"/>
  <c r="I30" i="2"/>
  <c r="X28" i="2"/>
  <c r="J33" i="1"/>
  <c r="H34" i="1" s="1"/>
  <c r="X32" i="1"/>
  <c r="W32" i="1"/>
  <c r="G34" i="1"/>
  <c r="I34" i="1" s="1"/>
  <c r="F52" i="1"/>
  <c r="L27" i="3" l="1"/>
  <c r="X26" i="3"/>
  <c r="S30" i="3"/>
  <c r="E31" i="3"/>
  <c r="I28" i="3"/>
  <c r="G29" i="3" s="1"/>
  <c r="B32" i="3"/>
  <c r="J27" i="3"/>
  <c r="K27" i="3" s="1"/>
  <c r="R32" i="2"/>
  <c r="D33" i="2"/>
  <c r="B34" i="2" s="1"/>
  <c r="J30" i="2"/>
  <c r="C29" i="2"/>
  <c r="S28" i="2" s="1"/>
  <c r="G31" i="2"/>
  <c r="J34" i="1"/>
  <c r="H35" i="1" s="1"/>
  <c r="X33" i="1"/>
  <c r="W33" i="1"/>
  <c r="G35" i="1"/>
  <c r="I35" i="1" s="1"/>
  <c r="F53" i="1"/>
  <c r="I29" i="3" l="1"/>
  <c r="W28" i="3"/>
  <c r="D32" i="3"/>
  <c r="H28" i="3"/>
  <c r="R31" i="3"/>
  <c r="C32" i="3"/>
  <c r="D34" i="2"/>
  <c r="H31" i="2"/>
  <c r="L29" i="2"/>
  <c r="E29" i="2"/>
  <c r="K29" i="2" s="1"/>
  <c r="I31" i="2"/>
  <c r="G32" i="2" s="1"/>
  <c r="W30" i="2"/>
  <c r="R33" i="2"/>
  <c r="J35" i="1"/>
  <c r="H36" i="1" s="1"/>
  <c r="X34" i="1"/>
  <c r="W34" i="1"/>
  <c r="G36" i="1"/>
  <c r="I36" i="1" s="1"/>
  <c r="F54" i="1"/>
  <c r="G30" i="3" l="1"/>
  <c r="E32" i="3"/>
  <c r="B33" i="3"/>
  <c r="R32" i="3" s="1"/>
  <c r="W29" i="3"/>
  <c r="L28" i="3"/>
  <c r="J28" i="3"/>
  <c r="K28" i="3" s="1"/>
  <c r="X27" i="3"/>
  <c r="S31" i="3"/>
  <c r="B35" i="2"/>
  <c r="J31" i="2"/>
  <c r="H32" i="2" s="1"/>
  <c r="C30" i="2"/>
  <c r="S29" i="2" s="1"/>
  <c r="W31" i="2"/>
  <c r="I32" i="2"/>
  <c r="G33" i="2" s="1"/>
  <c r="X30" i="2"/>
  <c r="J36" i="1"/>
  <c r="H37" i="1" s="1"/>
  <c r="X35" i="1"/>
  <c r="W35" i="1"/>
  <c r="G37" i="1"/>
  <c r="I37" i="1" s="1"/>
  <c r="H29" i="3" l="1"/>
  <c r="C33" i="3"/>
  <c r="S32" i="3" s="1"/>
  <c r="I30" i="3"/>
  <c r="L29" i="3"/>
  <c r="X28" i="3"/>
  <c r="D33" i="3"/>
  <c r="B34" i="3" s="1"/>
  <c r="J29" i="3"/>
  <c r="K29" i="3" s="1"/>
  <c r="I33" i="2"/>
  <c r="W32" i="2"/>
  <c r="X31" i="2"/>
  <c r="L30" i="2"/>
  <c r="E30" i="2"/>
  <c r="K30" i="2" s="1"/>
  <c r="J32" i="2"/>
  <c r="H33" i="2" s="1"/>
  <c r="D35" i="2"/>
  <c r="R34" i="2"/>
  <c r="J37" i="1"/>
  <c r="H38" i="1" s="1"/>
  <c r="X36" i="1"/>
  <c r="W36" i="1"/>
  <c r="G38" i="1"/>
  <c r="I38" i="1" s="1"/>
  <c r="D34" i="3" l="1"/>
  <c r="B35" i="3" s="1"/>
  <c r="E33" i="3"/>
  <c r="H30" i="3"/>
  <c r="J30" i="3" s="1"/>
  <c r="K30" i="3" s="1"/>
  <c r="R33" i="3"/>
  <c r="G31" i="3"/>
  <c r="J33" i="2"/>
  <c r="G34" i="2"/>
  <c r="B36" i="2"/>
  <c r="R35" i="2" s="1"/>
  <c r="C31" i="2"/>
  <c r="X32" i="2"/>
  <c r="J38" i="1"/>
  <c r="H39" i="1" s="1"/>
  <c r="X37" i="1"/>
  <c r="W37" i="1"/>
  <c r="G39" i="1"/>
  <c r="I39" i="1" s="1"/>
  <c r="I31" i="3" l="1"/>
  <c r="G32" i="3" s="1"/>
  <c r="W30" i="3"/>
  <c r="C34" i="3"/>
  <c r="H31" i="3"/>
  <c r="X29" i="3"/>
  <c r="L30" i="3"/>
  <c r="R34" i="3"/>
  <c r="D35" i="3"/>
  <c r="L31" i="2"/>
  <c r="E31" i="2"/>
  <c r="K31" i="2" s="1"/>
  <c r="S30" i="2"/>
  <c r="H34" i="2"/>
  <c r="I34" i="2"/>
  <c r="D36" i="2"/>
  <c r="W33" i="2"/>
  <c r="J39" i="1"/>
  <c r="H40" i="1" s="1"/>
  <c r="X38" i="1"/>
  <c r="W38" i="1"/>
  <c r="G40" i="1"/>
  <c r="I40" i="1" s="1"/>
  <c r="S33" i="3" l="1"/>
  <c r="X30" i="3"/>
  <c r="L31" i="3"/>
  <c r="B36" i="3"/>
  <c r="J31" i="3"/>
  <c r="K31" i="3" s="1"/>
  <c r="E34" i="3"/>
  <c r="W31" i="3"/>
  <c r="I32" i="3"/>
  <c r="G33" i="3" s="1"/>
  <c r="J34" i="2"/>
  <c r="C32" i="2"/>
  <c r="S31" i="2" s="1"/>
  <c r="G35" i="2"/>
  <c r="W34" i="2" s="1"/>
  <c r="B37" i="2"/>
  <c r="H35" i="2"/>
  <c r="X34" i="2" s="1"/>
  <c r="X33" i="2"/>
  <c r="J40" i="1"/>
  <c r="H41" i="1" s="1"/>
  <c r="X39" i="1"/>
  <c r="W39" i="1"/>
  <c r="H32" i="3" l="1"/>
  <c r="W32" i="3"/>
  <c r="D36" i="3"/>
  <c r="B37" i="3" s="1"/>
  <c r="I33" i="3"/>
  <c r="G34" i="3" s="1"/>
  <c r="R35" i="3"/>
  <c r="C35" i="3"/>
  <c r="J32" i="3"/>
  <c r="K32" i="3" s="1"/>
  <c r="I35" i="2"/>
  <c r="G36" i="2" s="1"/>
  <c r="D37" i="2"/>
  <c r="R36" i="2"/>
  <c r="L32" i="2"/>
  <c r="E32" i="2"/>
  <c r="K32" i="2" s="1"/>
  <c r="X40" i="1"/>
  <c r="G41" i="1"/>
  <c r="I41" i="1" s="1"/>
  <c r="J41" i="1" s="1"/>
  <c r="W33" i="3" l="1"/>
  <c r="H33" i="3"/>
  <c r="X32" i="3" s="1"/>
  <c r="L32" i="3"/>
  <c r="X31" i="3"/>
  <c r="D37" i="3"/>
  <c r="I34" i="3"/>
  <c r="G35" i="3" s="1"/>
  <c r="W34" i="3" s="1"/>
  <c r="E35" i="3"/>
  <c r="R36" i="3"/>
  <c r="S34" i="3"/>
  <c r="I36" i="2"/>
  <c r="C33" i="2"/>
  <c r="J35" i="2"/>
  <c r="B38" i="2"/>
  <c r="W35" i="2"/>
  <c r="H42" i="1"/>
  <c r="W40" i="1"/>
  <c r="G42" i="1"/>
  <c r="I42" i="1" s="1"/>
  <c r="L33" i="3" l="1"/>
  <c r="J33" i="3"/>
  <c r="C36" i="3"/>
  <c r="I35" i="3"/>
  <c r="B38" i="3"/>
  <c r="R37" i="3" s="1"/>
  <c r="H36" i="2"/>
  <c r="X35" i="2" s="1"/>
  <c r="D38" i="2"/>
  <c r="J36" i="2"/>
  <c r="R37" i="2"/>
  <c r="L33" i="2"/>
  <c r="E33" i="2"/>
  <c r="K33" i="2" s="1"/>
  <c r="S32" i="2"/>
  <c r="G37" i="2"/>
  <c r="W36" i="2" s="1"/>
  <c r="J42" i="1"/>
  <c r="H43" i="1" s="1"/>
  <c r="X41" i="1"/>
  <c r="W41" i="1"/>
  <c r="G43" i="1"/>
  <c r="I43" i="1" s="1"/>
  <c r="C34" i="2" l="1"/>
  <c r="H34" i="3"/>
  <c r="K33" i="3"/>
  <c r="E36" i="3"/>
  <c r="G36" i="3"/>
  <c r="D38" i="3"/>
  <c r="S35" i="3"/>
  <c r="L34" i="2"/>
  <c r="E34" i="2"/>
  <c r="K34" i="2" s="1"/>
  <c r="B39" i="2"/>
  <c r="S33" i="2"/>
  <c r="I37" i="2"/>
  <c r="G38" i="2" s="1"/>
  <c r="R38" i="2"/>
  <c r="H37" i="2"/>
  <c r="J43" i="1"/>
  <c r="H44" i="1" s="1"/>
  <c r="X42" i="1"/>
  <c r="W42" i="1"/>
  <c r="G44" i="1"/>
  <c r="I44" i="1" s="1"/>
  <c r="C37" i="3" l="1"/>
  <c r="S36" i="3" s="1"/>
  <c r="J34" i="3"/>
  <c r="X33" i="3"/>
  <c r="L34" i="3"/>
  <c r="I36" i="3"/>
  <c r="G37" i="3" s="1"/>
  <c r="E37" i="3"/>
  <c r="B39" i="3"/>
  <c r="W35" i="3"/>
  <c r="I38" i="2"/>
  <c r="C35" i="2"/>
  <c r="S34" i="2" s="1"/>
  <c r="J37" i="2"/>
  <c r="H38" i="2" s="1"/>
  <c r="W37" i="2"/>
  <c r="X36" i="2"/>
  <c r="D39" i="2"/>
  <c r="J44" i="1"/>
  <c r="H45" i="1" s="1"/>
  <c r="W43" i="1"/>
  <c r="G45" i="1"/>
  <c r="I45" i="1" s="1"/>
  <c r="C38" i="3" l="1"/>
  <c r="S37" i="3" s="1"/>
  <c r="H35" i="3"/>
  <c r="K34" i="3"/>
  <c r="X34" i="3"/>
  <c r="I37" i="3"/>
  <c r="W36" i="3"/>
  <c r="D39" i="3"/>
  <c r="R38" i="3"/>
  <c r="E38" i="3"/>
  <c r="X37" i="2"/>
  <c r="B40" i="2"/>
  <c r="L35" i="2"/>
  <c r="E35" i="2"/>
  <c r="K35" i="2" s="1"/>
  <c r="J38" i="2"/>
  <c r="H39" i="2" s="1"/>
  <c r="G39" i="2"/>
  <c r="W38" i="2" s="1"/>
  <c r="J45" i="1"/>
  <c r="H46" i="1" s="1"/>
  <c r="X43" i="1"/>
  <c r="W44" i="1"/>
  <c r="G46" i="1"/>
  <c r="I46" i="1" s="1"/>
  <c r="J35" i="3" l="1"/>
  <c r="L35" i="3"/>
  <c r="H36" i="3"/>
  <c r="C39" i="3"/>
  <c r="S38" i="3" s="1"/>
  <c r="B40" i="3"/>
  <c r="R39" i="3"/>
  <c r="G38" i="3"/>
  <c r="I39" i="2"/>
  <c r="X38" i="2"/>
  <c r="C36" i="2"/>
  <c r="S35" i="2" s="1"/>
  <c r="D40" i="2"/>
  <c r="R39" i="2"/>
  <c r="J46" i="1"/>
  <c r="H47" i="1" s="1"/>
  <c r="X45" i="1"/>
  <c r="X44" i="1"/>
  <c r="W45" i="1"/>
  <c r="G47" i="1"/>
  <c r="I47" i="1" s="1"/>
  <c r="E39" i="3" l="1"/>
  <c r="L36" i="3"/>
  <c r="J36" i="3"/>
  <c r="K36" i="3" s="1"/>
  <c r="H37" i="3"/>
  <c r="K35" i="3"/>
  <c r="X35" i="3"/>
  <c r="I38" i="3"/>
  <c r="G39" i="3" s="1"/>
  <c r="W37" i="3"/>
  <c r="D40" i="3"/>
  <c r="C40" i="3"/>
  <c r="S39" i="3" s="1"/>
  <c r="J39" i="2"/>
  <c r="G40" i="2"/>
  <c r="B41" i="2"/>
  <c r="R40" i="2" s="1"/>
  <c r="L36" i="2"/>
  <c r="E36" i="2"/>
  <c r="K36" i="2" s="1"/>
  <c r="W39" i="2"/>
  <c r="J47" i="1"/>
  <c r="H48" i="1" s="1"/>
  <c r="X47" i="1" s="1"/>
  <c r="X46" i="1"/>
  <c r="W46" i="1"/>
  <c r="G48" i="1"/>
  <c r="I48" i="1" s="1"/>
  <c r="B41" i="3" l="1"/>
  <c r="R40" i="3" s="1"/>
  <c r="X36" i="3"/>
  <c r="J37" i="3"/>
  <c r="L37" i="3"/>
  <c r="I39" i="3"/>
  <c r="W38" i="3"/>
  <c r="E40" i="3"/>
  <c r="C41" i="3" s="1"/>
  <c r="H40" i="2"/>
  <c r="X39" i="2" s="1"/>
  <c r="C37" i="2"/>
  <c r="I40" i="2"/>
  <c r="G41" i="2" s="1"/>
  <c r="D41" i="2"/>
  <c r="J48" i="1"/>
  <c r="H49" i="1" s="1"/>
  <c r="G49" i="1"/>
  <c r="I49" i="1" s="1"/>
  <c r="W47" i="1"/>
  <c r="W40" i="2" l="1"/>
  <c r="D41" i="3"/>
  <c r="B42" i="3" s="1"/>
  <c r="H38" i="3"/>
  <c r="X37" i="3" s="1"/>
  <c r="K37" i="3"/>
  <c r="S40" i="3"/>
  <c r="W39" i="3"/>
  <c r="E41" i="3"/>
  <c r="C42" i="3" s="1"/>
  <c r="G40" i="3"/>
  <c r="L37" i="2"/>
  <c r="E37" i="2"/>
  <c r="K37" i="2" s="1"/>
  <c r="S36" i="2"/>
  <c r="B42" i="2"/>
  <c r="R41" i="2" s="1"/>
  <c r="I41" i="2"/>
  <c r="J40" i="2"/>
  <c r="H41" i="2" s="1"/>
  <c r="J49" i="1"/>
  <c r="H50" i="1" s="1"/>
  <c r="X49" i="1" s="1"/>
  <c r="X48" i="1"/>
  <c r="W48" i="1"/>
  <c r="G50" i="1"/>
  <c r="I50" i="1" s="1"/>
  <c r="J41" i="2" l="1"/>
  <c r="X40" i="2"/>
  <c r="L38" i="3"/>
  <c r="J38" i="3"/>
  <c r="S41" i="3"/>
  <c r="D42" i="3"/>
  <c r="B43" i="3" s="1"/>
  <c r="R41" i="3"/>
  <c r="I40" i="3"/>
  <c r="G42" i="2"/>
  <c r="W41" i="2"/>
  <c r="D42" i="2"/>
  <c r="C38" i="2"/>
  <c r="S37" i="2" s="1"/>
  <c r="H42" i="2"/>
  <c r="J50" i="1"/>
  <c r="H51" i="1" s="1"/>
  <c r="W49" i="1"/>
  <c r="G51" i="1"/>
  <c r="I51" i="1" s="1"/>
  <c r="K38" i="3" l="1"/>
  <c r="H39" i="3"/>
  <c r="D43" i="3"/>
  <c r="G41" i="3"/>
  <c r="E42" i="3"/>
  <c r="R42" i="3"/>
  <c r="B43" i="2"/>
  <c r="R42" i="2" s="1"/>
  <c r="X41" i="2"/>
  <c r="L38" i="2"/>
  <c r="E38" i="2"/>
  <c r="K38" i="2" s="1"/>
  <c r="I42" i="2"/>
  <c r="J42" i="2" s="1"/>
  <c r="H43" i="2" s="1"/>
  <c r="J51" i="1"/>
  <c r="H52" i="1" s="1"/>
  <c r="X50" i="1"/>
  <c r="W50" i="1"/>
  <c r="G52" i="1"/>
  <c r="I52" i="1" s="1"/>
  <c r="X42" i="2" l="1"/>
  <c r="J39" i="3"/>
  <c r="K39" i="3" s="1"/>
  <c r="L39" i="3"/>
  <c r="H40" i="3"/>
  <c r="X38" i="3"/>
  <c r="C43" i="3"/>
  <c r="E43" i="3" s="1"/>
  <c r="I41" i="3"/>
  <c r="G42" i="3" s="1"/>
  <c r="B44" i="3"/>
  <c r="W40" i="3"/>
  <c r="D43" i="2"/>
  <c r="C39" i="2"/>
  <c r="S38" i="2" s="1"/>
  <c r="G43" i="2"/>
  <c r="J52" i="1"/>
  <c r="H53" i="1" s="1"/>
  <c r="X51" i="1"/>
  <c r="W51" i="1"/>
  <c r="G53" i="1"/>
  <c r="I53" i="1" s="1"/>
  <c r="X39" i="3" l="1"/>
  <c r="J40" i="3"/>
  <c r="K40" i="3" s="1"/>
  <c r="H41" i="3"/>
  <c r="L41" i="3" s="1"/>
  <c r="L40" i="3"/>
  <c r="I42" i="3"/>
  <c r="G43" i="3" s="1"/>
  <c r="D44" i="3"/>
  <c r="B45" i="3" s="1"/>
  <c r="R44" i="3" s="1"/>
  <c r="C44" i="3"/>
  <c r="S43" i="3" s="1"/>
  <c r="W41" i="3"/>
  <c r="R43" i="3"/>
  <c r="S42" i="3"/>
  <c r="B44" i="2"/>
  <c r="I43" i="2"/>
  <c r="J43" i="2" s="1"/>
  <c r="W42" i="2"/>
  <c r="L39" i="2"/>
  <c r="E39" i="2"/>
  <c r="K39" i="2" s="1"/>
  <c r="J53" i="1"/>
  <c r="H54" i="1" s="1"/>
  <c r="X52" i="1"/>
  <c r="W52" i="1"/>
  <c r="G54" i="1"/>
  <c r="I54" i="1" s="1"/>
  <c r="J41" i="3" l="1"/>
  <c r="K41" i="3" s="1"/>
  <c r="X40" i="3"/>
  <c r="D45" i="3"/>
  <c r="H42" i="3"/>
  <c r="X41" i="3" s="1"/>
  <c r="E44" i="3"/>
  <c r="C45" i="3" s="1"/>
  <c r="W42" i="3"/>
  <c r="I43" i="3"/>
  <c r="D44" i="2"/>
  <c r="H44" i="2"/>
  <c r="C40" i="2"/>
  <c r="S39" i="2" s="1"/>
  <c r="R43" i="2"/>
  <c r="G44" i="2"/>
  <c r="J54" i="1"/>
  <c r="X53" i="1"/>
  <c r="W53" i="1"/>
  <c r="J42" i="3" l="1"/>
  <c r="K42" i="3" s="1"/>
  <c r="E45" i="3"/>
  <c r="C46" i="3" s="1"/>
  <c r="B46" i="3"/>
  <c r="R45" i="3" s="1"/>
  <c r="G44" i="3"/>
  <c r="W43" i="3" s="1"/>
  <c r="S44" i="3"/>
  <c r="H43" i="3"/>
  <c r="L42" i="3"/>
  <c r="I44" i="2"/>
  <c r="J44" i="2" s="1"/>
  <c r="X43" i="2"/>
  <c r="L40" i="2"/>
  <c r="E40" i="2"/>
  <c r="K40" i="2" s="1"/>
  <c r="W43" i="2"/>
  <c r="B45" i="2"/>
  <c r="X54" i="1"/>
  <c r="W54" i="1"/>
  <c r="L43" i="3" l="1"/>
  <c r="S45" i="3"/>
  <c r="I44" i="3"/>
  <c r="J43" i="3"/>
  <c r="K43" i="3" s="1"/>
  <c r="X42" i="3"/>
  <c r="D46" i="3"/>
  <c r="H45" i="2"/>
  <c r="C41" i="2"/>
  <c r="D45" i="2"/>
  <c r="B46" i="2" s="1"/>
  <c r="R44" i="2"/>
  <c r="G45" i="2"/>
  <c r="W44" i="2" s="1"/>
  <c r="K7" i="1"/>
  <c r="E46" i="3" l="1"/>
  <c r="H44" i="3"/>
  <c r="X43" i="3" s="1"/>
  <c r="B47" i="3"/>
  <c r="G45" i="3"/>
  <c r="D46" i="2"/>
  <c r="R45" i="2"/>
  <c r="L41" i="2"/>
  <c r="E41" i="2"/>
  <c r="K41" i="2" s="1"/>
  <c r="I45" i="2"/>
  <c r="J45" i="2" s="1"/>
  <c r="H46" i="2" s="1"/>
  <c r="S40" i="2"/>
  <c r="X44" i="2"/>
  <c r="C11" i="1"/>
  <c r="E11" i="1" s="1"/>
  <c r="S10" i="1"/>
  <c r="L7" i="1"/>
  <c r="K8" i="1"/>
  <c r="J44" i="3" l="1"/>
  <c r="K44" i="3" s="1"/>
  <c r="I45" i="3"/>
  <c r="D47" i="3"/>
  <c r="H45" i="3"/>
  <c r="L45" i="3" s="1"/>
  <c r="L44" i="3"/>
  <c r="C47" i="3"/>
  <c r="W44" i="3"/>
  <c r="R46" i="3"/>
  <c r="G46" i="2"/>
  <c r="X45" i="2"/>
  <c r="B47" i="2"/>
  <c r="R46" i="2" s="1"/>
  <c r="W45" i="2"/>
  <c r="C42" i="2"/>
  <c r="C12" i="1"/>
  <c r="E12" i="1" s="1"/>
  <c r="L8" i="1"/>
  <c r="K9" i="1"/>
  <c r="B48" i="3" l="1"/>
  <c r="R47" i="3" s="1"/>
  <c r="S46" i="3"/>
  <c r="X44" i="3"/>
  <c r="J45" i="3"/>
  <c r="E47" i="3"/>
  <c r="C48" i="3" s="1"/>
  <c r="G46" i="3"/>
  <c r="L42" i="2"/>
  <c r="E42" i="2"/>
  <c r="K42" i="2" s="1"/>
  <c r="S41" i="2"/>
  <c r="D47" i="2"/>
  <c r="I46" i="2"/>
  <c r="S11" i="1"/>
  <c r="C13" i="1"/>
  <c r="E13" i="1" s="1"/>
  <c r="L9" i="1"/>
  <c r="K10" i="1"/>
  <c r="D48" i="3" l="1"/>
  <c r="B49" i="3" s="1"/>
  <c r="R48" i="3" s="1"/>
  <c r="H46" i="3"/>
  <c r="X45" i="3" s="1"/>
  <c r="K45" i="3"/>
  <c r="S47" i="3"/>
  <c r="D49" i="3"/>
  <c r="B50" i="3" s="1"/>
  <c r="I46" i="3"/>
  <c r="L46" i="3"/>
  <c r="W45" i="3"/>
  <c r="E48" i="3"/>
  <c r="J46" i="2"/>
  <c r="G47" i="2"/>
  <c r="W46" i="2"/>
  <c r="C43" i="2"/>
  <c r="S42" i="2" s="1"/>
  <c r="B48" i="2"/>
  <c r="S12" i="1"/>
  <c r="L10" i="1"/>
  <c r="K11" i="1"/>
  <c r="G47" i="3" l="1"/>
  <c r="W46" i="3" s="1"/>
  <c r="D50" i="3"/>
  <c r="C49" i="3"/>
  <c r="J46" i="3"/>
  <c r="K46" i="3" s="1"/>
  <c r="R49" i="3"/>
  <c r="I47" i="2"/>
  <c r="D48" i="2"/>
  <c r="B49" i="2" s="1"/>
  <c r="R48" i="2" s="1"/>
  <c r="R47" i="2"/>
  <c r="L43" i="2"/>
  <c r="E43" i="2"/>
  <c r="K43" i="2" s="1"/>
  <c r="H47" i="2"/>
  <c r="X46" i="2"/>
  <c r="C14" i="1"/>
  <c r="E14" i="1" s="1"/>
  <c r="C15" i="1" s="1"/>
  <c r="E15" i="1" s="1"/>
  <c r="L11" i="1"/>
  <c r="I47" i="3" l="1"/>
  <c r="B51" i="3"/>
  <c r="R50" i="3" s="1"/>
  <c r="E49" i="3"/>
  <c r="C50" i="3" s="1"/>
  <c r="H47" i="3"/>
  <c r="X46" i="3" s="1"/>
  <c r="G48" i="3"/>
  <c r="S48" i="3"/>
  <c r="J47" i="2"/>
  <c r="X47" i="2" s="1"/>
  <c r="D49" i="2"/>
  <c r="G48" i="2"/>
  <c r="C44" i="2"/>
  <c r="S43" i="2"/>
  <c r="H48" i="2"/>
  <c r="W47" i="2"/>
  <c r="S14" i="1"/>
  <c r="S13" i="1"/>
  <c r="K12" i="1"/>
  <c r="C16" i="1"/>
  <c r="L12" i="1"/>
  <c r="E50" i="3" l="1"/>
  <c r="D51" i="3"/>
  <c r="B52" i="3" s="1"/>
  <c r="R51" i="3" s="1"/>
  <c r="S49" i="3"/>
  <c r="L47" i="3"/>
  <c r="I48" i="3"/>
  <c r="G49" i="3" s="1"/>
  <c r="W47" i="3"/>
  <c r="J47" i="3"/>
  <c r="K47" i="3" s="1"/>
  <c r="L44" i="2"/>
  <c r="E44" i="2"/>
  <c r="K44" i="2" s="1"/>
  <c r="B50" i="2"/>
  <c r="I48" i="2"/>
  <c r="G49" i="2" s="1"/>
  <c r="W48" i="2" s="1"/>
  <c r="S15" i="1"/>
  <c r="L13" i="1"/>
  <c r="K13" i="1"/>
  <c r="C51" i="3" l="1"/>
  <c r="S50" i="3" s="1"/>
  <c r="H48" i="3"/>
  <c r="X47" i="3" s="1"/>
  <c r="D52" i="3"/>
  <c r="I49" i="3"/>
  <c r="J48" i="3"/>
  <c r="K48" i="3" s="1"/>
  <c r="W48" i="3"/>
  <c r="E51" i="3"/>
  <c r="C52" i="3" s="1"/>
  <c r="S51" i="3" s="1"/>
  <c r="C45" i="2"/>
  <c r="D50" i="2"/>
  <c r="L45" i="2"/>
  <c r="E45" i="2"/>
  <c r="K45" i="2" s="1"/>
  <c r="R49" i="2"/>
  <c r="I49" i="2"/>
  <c r="G50" i="2" s="1"/>
  <c r="S44" i="2"/>
  <c r="J48" i="2"/>
  <c r="K14" i="1"/>
  <c r="L14" i="1"/>
  <c r="E52" i="3" l="1"/>
  <c r="C53" i="3" s="1"/>
  <c r="B53" i="3"/>
  <c r="H49" i="3"/>
  <c r="L48" i="3"/>
  <c r="G50" i="3"/>
  <c r="C46" i="2"/>
  <c r="S45" i="2" s="1"/>
  <c r="I50" i="2"/>
  <c r="L46" i="2"/>
  <c r="W49" i="2"/>
  <c r="H49" i="2"/>
  <c r="J49" i="2" s="1"/>
  <c r="B51" i="2"/>
  <c r="R50" i="2" s="1"/>
  <c r="B16" i="1"/>
  <c r="D16" i="1" s="1"/>
  <c r="E16" i="1" s="1"/>
  <c r="E46" i="2" l="1"/>
  <c r="K46" i="2" s="1"/>
  <c r="D53" i="3"/>
  <c r="I50" i="3"/>
  <c r="S52" i="3"/>
  <c r="L49" i="3"/>
  <c r="X48" i="3"/>
  <c r="W49" i="3"/>
  <c r="J49" i="3"/>
  <c r="K49" i="3" s="1"/>
  <c r="R52" i="3"/>
  <c r="D51" i="2"/>
  <c r="H50" i="2"/>
  <c r="J50" i="2" s="1"/>
  <c r="X48" i="2"/>
  <c r="C47" i="2"/>
  <c r="S46" i="2" s="1"/>
  <c r="G51" i="2"/>
  <c r="R15" i="1"/>
  <c r="C17" i="1"/>
  <c r="S16" i="1" s="1"/>
  <c r="B17" i="1"/>
  <c r="D17" i="1" s="1"/>
  <c r="L15" i="1"/>
  <c r="K15" i="1"/>
  <c r="X49" i="2" l="1"/>
  <c r="H50" i="3"/>
  <c r="X49" i="3" s="1"/>
  <c r="J50" i="3"/>
  <c r="K50" i="3" s="1"/>
  <c r="E53" i="3"/>
  <c r="B54" i="3"/>
  <c r="G51" i="3"/>
  <c r="I51" i="2"/>
  <c r="G52" i="2" s="1"/>
  <c r="B52" i="2"/>
  <c r="L47" i="2"/>
  <c r="E47" i="2"/>
  <c r="K47" i="2" s="1"/>
  <c r="H51" i="2"/>
  <c r="W50" i="2"/>
  <c r="E17" i="1"/>
  <c r="C18" i="1" s="1"/>
  <c r="R16" i="1"/>
  <c r="B18" i="1"/>
  <c r="D18" i="1" s="1"/>
  <c r="I51" i="3" l="1"/>
  <c r="C54" i="3"/>
  <c r="S53" i="3" s="1"/>
  <c r="W50" i="3"/>
  <c r="D54" i="3"/>
  <c r="R54" i="3" s="1"/>
  <c r="R53" i="3"/>
  <c r="H51" i="3"/>
  <c r="L51" i="3" s="1"/>
  <c r="L50" i="3"/>
  <c r="I52" i="2"/>
  <c r="D52" i="2"/>
  <c r="J51" i="2"/>
  <c r="W51" i="2"/>
  <c r="X50" i="2"/>
  <c r="C48" i="2"/>
  <c r="R51" i="2"/>
  <c r="E18" i="1"/>
  <c r="S17" i="1"/>
  <c r="R17" i="1"/>
  <c r="L16" i="1"/>
  <c r="B19" i="1"/>
  <c r="D19" i="1" s="1"/>
  <c r="K16" i="1"/>
  <c r="E54" i="3" l="1"/>
  <c r="S54" i="3" s="1"/>
  <c r="J51" i="3"/>
  <c r="K51" i="3" s="1"/>
  <c r="X50" i="3"/>
  <c r="G52" i="3"/>
  <c r="H52" i="2"/>
  <c r="J52" i="2" s="1"/>
  <c r="L48" i="2"/>
  <c r="E48" i="2"/>
  <c r="K48" i="2" s="1"/>
  <c r="S47" i="2"/>
  <c r="B53" i="2"/>
  <c r="G53" i="2"/>
  <c r="W52" i="2" s="1"/>
  <c r="C19" i="1"/>
  <c r="E19" i="1" s="1"/>
  <c r="C20" i="1" s="1"/>
  <c r="R18" i="1"/>
  <c r="L17" i="1"/>
  <c r="K17" i="1"/>
  <c r="H52" i="3" l="1"/>
  <c r="X51" i="3" s="1"/>
  <c r="I52" i="3"/>
  <c r="L52" i="3"/>
  <c r="W51" i="3"/>
  <c r="C49" i="2"/>
  <c r="D53" i="2"/>
  <c r="B54" i="2" s="1"/>
  <c r="R52" i="2"/>
  <c r="H53" i="2"/>
  <c r="X52" i="2" s="1"/>
  <c r="I53" i="2"/>
  <c r="S48" i="2"/>
  <c r="X51" i="2"/>
  <c r="S18" i="1"/>
  <c r="S19" i="1"/>
  <c r="L18" i="1"/>
  <c r="K18" i="1"/>
  <c r="J53" i="2" l="1"/>
  <c r="J52" i="3"/>
  <c r="G53" i="3"/>
  <c r="W52" i="3" s="1"/>
  <c r="D54" i="2"/>
  <c r="G54" i="2"/>
  <c r="R53" i="2"/>
  <c r="H54" i="2"/>
  <c r="C50" i="2"/>
  <c r="L49" i="2"/>
  <c r="E49" i="2"/>
  <c r="K49" i="2" s="1"/>
  <c r="B20" i="1"/>
  <c r="D20" i="1" s="1"/>
  <c r="E20" i="1" s="1"/>
  <c r="H53" i="3" l="1"/>
  <c r="I53" i="3"/>
  <c r="L53" i="3"/>
  <c r="K52" i="3"/>
  <c r="L50" i="2"/>
  <c r="E50" i="2"/>
  <c r="K50" i="2" s="1"/>
  <c r="S49" i="2"/>
  <c r="I54" i="2"/>
  <c r="J54" i="2" s="1"/>
  <c r="X54" i="2" s="1"/>
  <c r="X53" i="2"/>
  <c r="W53" i="2"/>
  <c r="R54" i="2"/>
  <c r="R19" i="1"/>
  <c r="B21" i="1"/>
  <c r="D21" i="1" s="1"/>
  <c r="B22" i="1" s="1"/>
  <c r="D22" i="1" s="1"/>
  <c r="C21" i="1"/>
  <c r="R20" i="1"/>
  <c r="L19" i="1"/>
  <c r="K19" i="1"/>
  <c r="J53" i="3" l="1"/>
  <c r="G54" i="3"/>
  <c r="X52" i="3"/>
  <c r="C51" i="2"/>
  <c r="W54" i="2"/>
  <c r="E21" i="1"/>
  <c r="C22" i="1" s="1"/>
  <c r="S20" i="1"/>
  <c r="K20" i="1"/>
  <c r="R21" i="1"/>
  <c r="B23" i="1"/>
  <c r="D23" i="1" s="1"/>
  <c r="L20" i="1"/>
  <c r="H54" i="3" l="1"/>
  <c r="X53" i="3" s="1"/>
  <c r="I54" i="3"/>
  <c r="L54" i="3"/>
  <c r="K53" i="3"/>
  <c r="W53" i="3"/>
  <c r="L51" i="2"/>
  <c r="E51" i="2"/>
  <c r="K51" i="2" s="1"/>
  <c r="S50" i="2"/>
  <c r="E22" i="1"/>
  <c r="C23" i="1" s="1"/>
  <c r="S22" i="1" s="1"/>
  <c r="S21" i="1"/>
  <c r="R22" i="1"/>
  <c r="J54" i="3" l="1"/>
  <c r="K54" i="3" s="1"/>
  <c r="W54" i="3"/>
  <c r="C52" i="2"/>
  <c r="E23" i="1"/>
  <c r="K21" i="1"/>
  <c r="L21" i="1"/>
  <c r="X54" i="3" l="1"/>
  <c r="L52" i="2"/>
  <c r="E52" i="2"/>
  <c r="K52" i="2" s="1"/>
  <c r="S51" i="2"/>
  <c r="C24" i="1"/>
  <c r="S23" i="1" s="1"/>
  <c r="B24" i="1"/>
  <c r="D24" i="1" s="1"/>
  <c r="L22" i="1"/>
  <c r="C53" i="2" l="1"/>
  <c r="S52" i="2" s="1"/>
  <c r="E24" i="1"/>
  <c r="C25" i="1" s="1"/>
  <c r="R23" i="1"/>
  <c r="B25" i="1"/>
  <c r="D25" i="1" s="1"/>
  <c r="K22" i="1"/>
  <c r="L23" i="1"/>
  <c r="L53" i="2" l="1"/>
  <c r="E53" i="2"/>
  <c r="K53" i="2" s="1"/>
  <c r="R24" i="1"/>
  <c r="E25" i="1"/>
  <c r="C26" i="1" s="1"/>
  <c r="S24" i="1"/>
  <c r="K23" i="1"/>
  <c r="B26" i="1"/>
  <c r="D26" i="1" s="1"/>
  <c r="C54" i="2" l="1"/>
  <c r="S53" i="2"/>
  <c r="E26" i="1"/>
  <c r="S25" i="1"/>
  <c r="R25" i="1"/>
  <c r="B27" i="1"/>
  <c r="D27" i="1" s="1"/>
  <c r="K24" i="1"/>
  <c r="L24" i="1"/>
  <c r="L54" i="2" l="1"/>
  <c r="E54" i="2"/>
  <c r="K54" i="2" s="1"/>
  <c r="R26" i="1"/>
  <c r="B28" i="1"/>
  <c r="D28" i="1" s="1"/>
  <c r="B29" i="1" s="1"/>
  <c r="D29" i="1" s="1"/>
  <c r="S54" i="2" l="1"/>
  <c r="R27" i="1"/>
  <c r="C27" i="1"/>
  <c r="E27" i="1" s="1"/>
  <c r="K25" i="1"/>
  <c r="L25" i="1"/>
  <c r="R28" i="1"/>
  <c r="B30" i="1"/>
  <c r="D30" i="1" s="1"/>
  <c r="S26" i="1" l="1"/>
  <c r="C28" i="1"/>
  <c r="E28" i="1" s="1"/>
  <c r="R29" i="1"/>
  <c r="S27" i="1" l="1"/>
  <c r="C29" i="1"/>
  <c r="E29" i="1" s="1"/>
  <c r="L26" i="1"/>
  <c r="S28" i="1" l="1"/>
  <c r="K26" i="1"/>
  <c r="B31" i="1"/>
  <c r="D31" i="1" s="1"/>
  <c r="R30" i="1" l="1"/>
  <c r="L27" i="1"/>
  <c r="B32" i="1"/>
  <c r="D32" i="1" s="1"/>
  <c r="K27" i="1" l="1"/>
  <c r="R31" i="1"/>
  <c r="C30" i="1" l="1"/>
  <c r="E30" i="1" s="1"/>
  <c r="C31" i="1" s="1"/>
  <c r="E31" i="1" s="1"/>
  <c r="L28" i="1"/>
  <c r="B33" i="1"/>
  <c r="D33" i="1" s="1"/>
  <c r="S29" i="1" l="1"/>
  <c r="R32" i="1"/>
  <c r="S30" i="1"/>
  <c r="B34" i="1"/>
  <c r="D34" i="1" s="1"/>
  <c r="K28" i="1"/>
  <c r="B35" i="1" l="1"/>
  <c r="D35" i="1" s="1"/>
  <c r="R33" i="1"/>
  <c r="L29" i="1"/>
  <c r="R34" i="1" l="1"/>
  <c r="B36" i="1"/>
  <c r="D36" i="1" s="1"/>
  <c r="B37" i="1" s="1"/>
  <c r="D37" i="1" s="1"/>
  <c r="K29" i="1"/>
  <c r="R35" i="1" l="1"/>
  <c r="C32" i="1"/>
  <c r="E32" i="1" s="1"/>
  <c r="L30" i="1"/>
  <c r="R36" i="1"/>
  <c r="B38" i="1"/>
  <c r="D38" i="1" s="1"/>
  <c r="C33" i="1" l="1"/>
  <c r="E33" i="1" s="1"/>
  <c r="S31" i="1"/>
  <c r="K30" i="1"/>
  <c r="R37" i="1"/>
  <c r="B39" i="1"/>
  <c r="D39" i="1" s="1"/>
  <c r="S32" i="1" l="1"/>
  <c r="L31" i="1"/>
  <c r="R38" i="1"/>
  <c r="B40" i="1"/>
  <c r="D40" i="1" s="1"/>
  <c r="K31" i="1" l="1"/>
  <c r="R39" i="1"/>
  <c r="L32" i="1" l="1"/>
  <c r="C34" i="1" l="1"/>
  <c r="E34" i="1" s="1"/>
  <c r="K32" i="1"/>
  <c r="B41" i="1"/>
  <c r="D41" i="1" s="1"/>
  <c r="S33" i="1" l="1"/>
  <c r="C35" i="1"/>
  <c r="E35" i="1" s="1"/>
  <c r="R40" i="1"/>
  <c r="L33" i="1"/>
  <c r="B42" i="1"/>
  <c r="D42" i="1" s="1"/>
  <c r="S34" i="1" l="1"/>
  <c r="C36" i="1"/>
  <c r="E36" i="1" s="1"/>
  <c r="K33" i="1"/>
  <c r="R41" i="1"/>
  <c r="B43" i="1"/>
  <c r="D43" i="1" s="1"/>
  <c r="S35" i="1" l="1"/>
  <c r="C37" i="1"/>
  <c r="E37" i="1" s="1"/>
  <c r="L34" i="1"/>
  <c r="R42" i="1"/>
  <c r="B44" i="1"/>
  <c r="D44" i="1" s="1"/>
  <c r="S36" i="1" l="1"/>
  <c r="K34" i="1"/>
  <c r="R43" i="1"/>
  <c r="B45" i="1"/>
  <c r="D45" i="1" s="1"/>
  <c r="L35" i="1" l="1"/>
  <c r="R44" i="1"/>
  <c r="K35" i="1" l="1"/>
  <c r="C38" i="1" l="1"/>
  <c r="E38" i="1" s="1"/>
  <c r="K36" i="1"/>
  <c r="L36" i="1"/>
  <c r="B46" i="1"/>
  <c r="D46" i="1" s="1"/>
  <c r="S37" i="1" l="1"/>
  <c r="R45" i="1"/>
  <c r="B47" i="1"/>
  <c r="D47" i="1" s="1"/>
  <c r="C39" i="1"/>
  <c r="E39" i="1" s="1"/>
  <c r="S38" i="1" l="1"/>
  <c r="R46" i="1"/>
  <c r="B48" i="1"/>
  <c r="D48" i="1" s="1"/>
  <c r="K37" i="1"/>
  <c r="L37" i="1"/>
  <c r="B49" i="1" l="1"/>
  <c r="D49" i="1" s="1"/>
  <c r="R47" i="1"/>
  <c r="B50" i="1" l="1"/>
  <c r="D50" i="1" s="1"/>
  <c r="B51" i="1" s="1"/>
  <c r="D51" i="1" s="1"/>
  <c r="R48" i="1"/>
  <c r="C40" i="1"/>
  <c r="E40" i="1" s="1"/>
  <c r="K38" i="1"/>
  <c r="L38" i="1"/>
  <c r="R49" i="1"/>
  <c r="S39" i="1" l="1"/>
  <c r="C41" i="1"/>
  <c r="E41" i="1" s="1"/>
  <c r="R50" i="1"/>
  <c r="S40" i="1" l="1"/>
  <c r="K39" i="1"/>
  <c r="L39" i="1"/>
  <c r="B52" i="1" l="1"/>
  <c r="D52" i="1" s="1"/>
  <c r="C42" i="1" l="1"/>
  <c r="E42" i="1" s="1"/>
  <c r="B53" i="1"/>
  <c r="D53" i="1" s="1"/>
  <c r="R51" i="1"/>
  <c r="K40" i="1"/>
  <c r="L40" i="1"/>
  <c r="S41" i="1" l="1"/>
  <c r="B54" i="1"/>
  <c r="R52" i="1"/>
  <c r="C43" i="1"/>
  <c r="E43" i="1" s="1"/>
  <c r="S42" i="1" l="1"/>
  <c r="D54" i="1"/>
  <c r="R53" i="1"/>
  <c r="K41" i="1"/>
  <c r="L41" i="1"/>
  <c r="R54" i="1" l="1"/>
  <c r="C44" i="1" l="1"/>
  <c r="E44" i="1" s="1"/>
  <c r="L42" i="1"/>
  <c r="K42" i="1"/>
  <c r="C45" i="1" l="1"/>
  <c r="E45" i="1" s="1"/>
  <c r="S43" i="1"/>
  <c r="K43" i="1"/>
  <c r="L43" i="1"/>
  <c r="C46" i="1" l="1"/>
  <c r="E46" i="1" s="1"/>
  <c r="S44" i="1"/>
  <c r="L44" i="1"/>
  <c r="K44" i="1"/>
  <c r="S45" i="1" l="1"/>
  <c r="C47" i="1"/>
  <c r="E47" i="1" s="1"/>
  <c r="C48" i="1" s="1"/>
  <c r="E48" i="1" s="1"/>
  <c r="L45" i="1"/>
  <c r="K45" i="1"/>
  <c r="S46" i="1" l="1"/>
  <c r="S47" i="1"/>
  <c r="L46" i="1"/>
  <c r="K46" i="1"/>
  <c r="C49" i="1" l="1"/>
  <c r="E49" i="1" s="1"/>
  <c r="L47" i="1"/>
  <c r="K47" i="1"/>
  <c r="S48" i="1" l="1"/>
  <c r="C50" i="1"/>
  <c r="E50" i="1" s="1"/>
  <c r="S49" i="1" l="1"/>
  <c r="L48" i="1"/>
  <c r="K48" i="1" l="1"/>
  <c r="C51" i="1" l="1"/>
  <c r="E51" i="1" s="1"/>
  <c r="L49" i="1"/>
  <c r="K49" i="1"/>
  <c r="S50" i="1" l="1"/>
  <c r="C52" i="1"/>
  <c r="E52" i="1" s="1"/>
  <c r="S51" i="1" l="1"/>
  <c r="L50" i="1"/>
  <c r="K50" i="1"/>
  <c r="C53" i="1" l="1"/>
  <c r="E53" i="1" s="1"/>
  <c r="L51" i="1"/>
  <c r="K51" i="1"/>
  <c r="S52" i="1" l="1"/>
  <c r="C54" i="1"/>
  <c r="E54" i="1" s="1"/>
  <c r="S53" i="1" l="1"/>
  <c r="L52" i="1"/>
  <c r="K52" i="1"/>
  <c r="L53" i="1" l="1"/>
  <c r="K53" i="1"/>
  <c r="S54" i="1" l="1"/>
  <c r="K54" i="1" l="1"/>
  <c r="L54" i="1"/>
</calcChain>
</file>

<file path=xl/sharedStrings.xml><?xml version="1.0" encoding="utf-8"?>
<sst xmlns="http://schemas.openxmlformats.org/spreadsheetml/2006/main" count="122" uniqueCount="35">
  <si>
    <t>assumes assets earn 2% real returns so totals are in 2019 $</t>
  </si>
  <si>
    <t>RMD above plan invested after tax in NQ account</t>
  </si>
  <si>
    <t>Before tax</t>
  </si>
  <si>
    <t>RMD</t>
  </si>
  <si>
    <t>R1</t>
  </si>
  <si>
    <t>R2</t>
  </si>
  <si>
    <t>A</t>
  </si>
  <si>
    <t>B</t>
  </si>
  <si>
    <t>C</t>
  </si>
  <si>
    <t>D</t>
  </si>
  <si>
    <t>E</t>
  </si>
  <si>
    <t>F</t>
  </si>
  <si>
    <t>G</t>
  </si>
  <si>
    <t>H</t>
  </si>
  <si>
    <t>I</t>
  </si>
  <si>
    <t>J</t>
  </si>
  <si>
    <t>K</t>
  </si>
  <si>
    <t>L</t>
  </si>
  <si>
    <t>Retiree #1</t>
  </si>
  <si>
    <t>Payouts</t>
  </si>
  <si>
    <t>Q Assets</t>
  </si>
  <si>
    <t>NQ Assets</t>
  </si>
  <si>
    <t>Total</t>
  </si>
  <si>
    <t>Assets</t>
  </si>
  <si>
    <t>Retiree #2</t>
  </si>
  <si>
    <t>Income</t>
  </si>
  <si>
    <t>Q Income</t>
  </si>
  <si>
    <t>Annual Income</t>
  </si>
  <si>
    <t>NQ Income</t>
  </si>
  <si>
    <t>Age</t>
  </si>
  <si>
    <t>Disclaimer for Software</t>
  </si>
  <si>
    <t>The Software has been developed for the benefit of actuaries FOR EDUCATIONAL USE ONLY, although others may find it useful. SOA and the author make the Software available to individual users for their personal use on a non–exclusive basis. No commercial use, reproduction or distribution is permitted whatsoever.</t>
  </si>
  <si>
    <t>SOA and the author make no warranty, guarantee, or representation, either expressed or implied, regarding the Software, including its quality, accuracy, reliability, or suitability, and HEREBY DISCLAIM ANY WARRANTY REGARDING THE SOFTWARE'S MERCHANTABILITY OR FITNESS FOR ANY PARTICULAR PURPOSE. SOA and the author make no warranty that the Software is free from errors, defects, worms, viruses or other elements or codes that manifest contaminating or destructive properties. In no event shall SOA or the author be liable for any damages (including any lost profits, lost savings, or direct, indirect, incidental, consequential or other damages) in connection with or resulting from the use, misuse, reliance on, or performance of any aspect of the Software including any instructions or documentation accompanying the Software. SOA and the author make no representation or warranty of non–infringement of proprietary rights of others with respect to the Software. The entire risk as to the uses, outputs, analyses, results and performance of the Software is assumed by the user. This Disclaimer applies regardless of whether the Software is used alone or with other software.</t>
  </si>
  <si>
    <r>
      <t>Important:</t>
    </r>
    <r>
      <rPr>
        <sz val="9"/>
        <color rgb="FF666666"/>
        <rFont val="Arial"/>
        <family val="2"/>
      </rPr>
      <t> This Excel Tool ("Software") is the property of the Society of Actuaries (SOA) and is protected under U.S. and international copyright laws.</t>
    </r>
  </si>
  <si>
    <t>The tool, accompanying documentation, and methodologies contained herein do not represent an official position, statement, or endorsement on behalf of the Society of Actuaries or its members, nor should the material be construed to do so. It is the product of a research effort by the Society of Actuaries to add to the library of resource tools. The model is neither intended to preclude the use of other methodologies for any purpose nor provide a statement or position on the use, application, or preferability of other methodologies as compared to the methodology described herein.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</si>
</sst>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sz val="11"/>
      <color theme="1"/>
      <name val="Arial"/>
      <family val="2"/>
    </font>
    <font>
      <b/>
      <sz val="11"/>
      <color theme="1"/>
      <name val="Arial"/>
      <family val="2"/>
    </font>
    <font>
      <sz val="11"/>
      <name val="Arial"/>
      <family val="2"/>
    </font>
    <font>
      <b/>
      <sz val="11"/>
      <name val="Arial"/>
      <family val="2"/>
    </font>
    <font>
      <sz val="12"/>
      <color theme="1"/>
      <name val="Calibri"/>
      <family val="2"/>
      <scheme val="minor"/>
    </font>
    <font>
      <b/>
      <sz val="9"/>
      <color rgb="FF666666"/>
      <name val="Arial"/>
      <family val="2"/>
    </font>
    <font>
      <sz val="9"/>
      <color rgb="FF666666"/>
      <name val="Arial"/>
      <family val="2"/>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cellStyleXfs>
  <cellXfs count="56">
    <xf numFmtId="0" fontId="0" fillId="0" borderId="0" xfId="0"/>
    <xf numFmtId="0" fontId="3" fillId="0" borderId="0" xfId="0" applyFont="1"/>
    <xf numFmtId="0" fontId="0" fillId="0" borderId="0" xfId="0" applyAlignment="1">
      <alignment horizontal="center"/>
    </xf>
    <xf numFmtId="0" fontId="3" fillId="0" borderId="0" xfId="0" applyFont="1" applyAlignment="1">
      <alignment horizontal="center"/>
    </xf>
    <xf numFmtId="164" fontId="0" fillId="0" borderId="0" xfId="0" applyNumberFormat="1"/>
    <xf numFmtId="164" fontId="0" fillId="0" borderId="0" xfId="0" applyNumberFormat="1" applyBorder="1"/>
    <xf numFmtId="0" fontId="4" fillId="0" borderId="0" xfId="0" applyFont="1"/>
    <xf numFmtId="0" fontId="4" fillId="0" borderId="0" xfId="0" applyFont="1" applyAlignment="1">
      <alignment horizontal="center"/>
    </xf>
    <xf numFmtId="0" fontId="6"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xf numFmtId="0" fontId="0" fillId="0" borderId="0" xfId="0" applyBorder="1"/>
    <xf numFmtId="0" fontId="0" fillId="0" borderId="5" xfId="0" applyBorder="1"/>
    <xf numFmtId="0" fontId="5" fillId="0" borderId="4" xfId="0" applyFont="1" applyBorder="1"/>
    <xf numFmtId="164" fontId="0" fillId="0" borderId="5" xfId="1" applyNumberFormat="1" applyFont="1" applyBorder="1"/>
    <xf numFmtId="37" fontId="0" fillId="0" borderId="0" xfId="0" applyNumberFormat="1" applyBorder="1"/>
    <xf numFmtId="164" fontId="0" fillId="0" borderId="0" xfId="1" applyNumberFormat="1" applyFont="1" applyBorder="1"/>
    <xf numFmtId="164" fontId="0" fillId="0" borderId="4" xfId="1" applyNumberFormat="1" applyFont="1" applyBorder="1"/>
    <xf numFmtId="164" fontId="0" fillId="0" borderId="6" xfId="1" applyNumberFormat="1" applyFont="1" applyBorder="1"/>
    <xf numFmtId="164" fontId="0" fillId="0" borderId="7" xfId="1" applyNumberFormat="1" applyFont="1" applyBorder="1"/>
    <xf numFmtId="164" fontId="0" fillId="0" borderId="7" xfId="0" applyNumberFormat="1" applyBorder="1"/>
    <xf numFmtId="164" fontId="0" fillId="0" borderId="8" xfId="1" applyNumberFormat="1" applyFont="1" applyBorder="1"/>
    <xf numFmtId="164" fontId="0" fillId="0" borderId="4" xfId="0" applyNumberFormat="1" applyBorder="1"/>
    <xf numFmtId="164" fontId="0" fillId="0" borderId="6" xfId="0" applyNumberFormat="1" applyBorder="1"/>
    <xf numFmtId="0" fontId="0" fillId="0" borderId="3" xfId="0" applyBorder="1" applyAlignment="1">
      <alignment horizontal="center"/>
    </xf>
    <xf numFmtId="0" fontId="0" fillId="0" borderId="0" xfId="0" applyBorder="1" applyAlignment="1">
      <alignment horizontal="center"/>
    </xf>
    <xf numFmtId="0" fontId="3" fillId="0" borderId="5" xfId="0" applyFont="1" applyBorder="1" applyAlignment="1">
      <alignment horizontal="center"/>
    </xf>
    <xf numFmtId="0" fontId="0" fillId="0" borderId="5" xfId="0" applyBorder="1" applyAlignment="1">
      <alignment horizontal="center"/>
    </xf>
    <xf numFmtId="37" fontId="0" fillId="0" borderId="7" xfId="0" applyNumberFormat="1" applyBorder="1"/>
    <xf numFmtId="0" fontId="0" fillId="0" borderId="8" xfId="0" applyBorder="1" applyAlignment="1">
      <alignment horizontal="center"/>
    </xf>
    <xf numFmtId="43" fontId="0" fillId="0" borderId="0" xfId="0" applyNumberFormat="1"/>
    <xf numFmtId="0" fontId="5" fillId="0" borderId="0" xfId="0" applyFont="1" applyBorder="1"/>
    <xf numFmtId="164" fontId="2" fillId="0" borderId="5" xfId="1" applyNumberFormat="1" applyFont="1" applyBorder="1"/>
    <xf numFmtId="0" fontId="5" fillId="0" borderId="4" xfId="0" applyFont="1" applyBorder="1" applyAlignment="1">
      <alignment horizontal="center"/>
    </xf>
    <xf numFmtId="0" fontId="5" fillId="0" borderId="0" xfId="0" applyFont="1" applyBorder="1" applyAlignment="1">
      <alignment horizontal="center"/>
    </xf>
    <xf numFmtId="0" fontId="7"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7" fillId="0" borderId="8" xfId="0" applyFont="1" applyBorder="1" applyAlignment="1">
      <alignment horizontal="center"/>
    </xf>
    <xf numFmtId="0" fontId="0" fillId="0" borderId="1" xfId="0" applyBorder="1"/>
    <xf numFmtId="37" fontId="2" fillId="0" borderId="2" xfId="0" applyNumberFormat="1" applyFont="1" applyBorder="1"/>
    <xf numFmtId="164" fontId="0" fillId="0" borderId="2" xfId="0" applyNumberFormat="1" applyBorder="1"/>
    <xf numFmtId="0" fontId="0" fillId="0" borderId="3" xfId="0" applyBorder="1"/>
    <xf numFmtId="164" fontId="0" fillId="0" borderId="1" xfId="1" applyNumberFormat="1" applyFont="1" applyBorder="1"/>
    <xf numFmtId="37" fontId="0" fillId="0" borderId="2" xfId="0" applyNumberFormat="1" applyBorder="1"/>
    <xf numFmtId="0" fontId="2" fillId="0" borderId="0" xfId="0" applyFont="1"/>
    <xf numFmtId="165" fontId="2" fillId="0" borderId="0" xfId="2" applyNumberFormat="1" applyFont="1" applyBorder="1"/>
    <xf numFmtId="0" fontId="0" fillId="0" borderId="7" xfId="0" applyBorder="1"/>
    <xf numFmtId="43" fontId="0" fillId="0" borderId="7" xfId="0" applyNumberFormat="1" applyBorder="1"/>
    <xf numFmtId="0" fontId="5" fillId="0" borderId="0" xfId="3" applyFont="1" applyAlignment="1">
      <alignment vertical="center"/>
    </xf>
    <xf numFmtId="0" fontId="8" fillId="0" borderId="0" xfId="3"/>
    <xf numFmtId="0" fontId="9" fillId="0" borderId="0" xfId="3" applyFont="1" applyAlignment="1">
      <alignment vertical="center" wrapText="1"/>
    </xf>
    <xf numFmtId="0" fontId="10" fillId="0" borderId="0" xfId="3" applyFont="1" applyAlignment="1">
      <alignment vertical="center" wrapText="1"/>
    </xf>
    <xf numFmtId="0" fontId="4" fillId="0" borderId="0" xfId="3" applyFont="1" applyAlignment="1">
      <alignment vertical="center"/>
    </xf>
  </cellXfs>
  <cellStyles count="4">
    <cellStyle name="Comma" xfId="1" builtinId="3"/>
    <cellStyle name="Currency" xfId="2" builtinId="4"/>
    <cellStyle name="Normal" xfId="0" builtinId="0"/>
    <cellStyle name="Normal 2" xfId="3" xr:uid="{B7A22A5E-6799-4E5F-A325-34BB8311C2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earch/Practice%20Research/RP105-Equity%20Investing%20ESG/Final%20Web%20Material/DisclaimerLangu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AD36A-6006-4773-87C8-473B73776756}">
  <dimension ref="A1:A6"/>
  <sheetViews>
    <sheetView tabSelected="1" workbookViewId="0"/>
  </sheetViews>
  <sheetFormatPr defaultColWidth="10.140625" defaultRowHeight="15.75" x14ac:dyDescent="0.25"/>
  <cols>
    <col min="1" max="1" width="82.42578125" style="52" customWidth="1"/>
    <col min="2" max="16384" width="10.140625" style="52"/>
  </cols>
  <sheetData>
    <row r="1" spans="1:1" x14ac:dyDescent="0.25">
      <c r="A1" s="51" t="s">
        <v>30</v>
      </c>
    </row>
    <row r="2" spans="1:1" ht="24" x14ac:dyDescent="0.25">
      <c r="A2" s="53" t="s">
        <v>33</v>
      </c>
    </row>
    <row r="3" spans="1:1" ht="48" x14ac:dyDescent="0.25">
      <c r="A3" s="54" t="s">
        <v>31</v>
      </c>
    </row>
    <row r="4" spans="1:1" ht="156" x14ac:dyDescent="0.25">
      <c r="A4" s="54" t="s">
        <v>32</v>
      </c>
    </row>
    <row r="5" spans="1:1" ht="84" x14ac:dyDescent="0.25">
      <c r="A5" s="53" t="s">
        <v>34</v>
      </c>
    </row>
    <row r="6" spans="1:1" x14ac:dyDescent="0.25">
      <c r="A6" s="5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3AA5-9B99-46EA-9F63-F1E5AF5AEAE7}">
  <sheetPr>
    <pageSetUpPr fitToPage="1"/>
  </sheetPr>
  <dimension ref="A1:X54"/>
  <sheetViews>
    <sheetView workbookViewId="0">
      <selection activeCell="V16" sqref="V16"/>
    </sheetView>
  </sheetViews>
  <sheetFormatPr defaultColWidth="8.85546875" defaultRowHeight="15" x14ac:dyDescent="0.25"/>
  <cols>
    <col min="1" max="1" width="11.85546875" customWidth="1"/>
    <col min="2" max="2" width="11.42578125" customWidth="1"/>
    <col min="3" max="3" width="11.7109375" customWidth="1"/>
    <col min="4" max="4" width="13.42578125" customWidth="1"/>
    <col min="5" max="5" width="15.42578125" bestFit="1" customWidth="1"/>
    <col min="6" max="6" width="12.42578125" customWidth="1"/>
    <col min="7" max="7" width="10.7109375" customWidth="1"/>
    <col min="8" max="8" width="12.140625" customWidth="1"/>
    <col min="9" max="9" width="12.28515625" customWidth="1"/>
    <col min="10" max="10" width="15.42578125" bestFit="1" customWidth="1"/>
    <col min="12" max="12" width="10.85546875" bestFit="1" customWidth="1"/>
    <col min="16" max="16" width="11" bestFit="1" customWidth="1"/>
    <col min="19" max="19" width="11.28515625" bestFit="1" customWidth="1"/>
    <col min="23" max="23" width="11.28515625" bestFit="1" customWidth="1"/>
    <col min="24" max="24" width="13.28515625" bestFit="1" customWidth="1"/>
  </cols>
  <sheetData>
    <row r="1" spans="1:24" ht="16.5" thickBot="1" x14ac:dyDescent="0.3">
      <c r="B1" s="1" t="s">
        <v>0</v>
      </c>
      <c r="H1" t="s">
        <v>1</v>
      </c>
      <c r="L1" s="2" t="s">
        <v>2</v>
      </c>
    </row>
    <row r="2" spans="1:24" s="2" customFormat="1" ht="15.75" x14ac:dyDescent="0.25">
      <c r="A2" s="9" t="s">
        <v>6</v>
      </c>
      <c r="B2" s="10" t="s">
        <v>7</v>
      </c>
      <c r="C2" s="10" t="s">
        <v>8</v>
      </c>
      <c r="D2" s="10" t="s">
        <v>9</v>
      </c>
      <c r="E2" s="11" t="s">
        <v>10</v>
      </c>
      <c r="F2" s="9" t="s">
        <v>11</v>
      </c>
      <c r="G2" s="10" t="s">
        <v>12</v>
      </c>
      <c r="H2" s="10" t="s">
        <v>13</v>
      </c>
      <c r="I2" s="10" t="s">
        <v>14</v>
      </c>
      <c r="J2" s="11" t="s">
        <v>15</v>
      </c>
      <c r="K2" s="9" t="s">
        <v>16</v>
      </c>
      <c r="L2" s="10" t="s">
        <v>17</v>
      </c>
      <c r="M2" s="26"/>
    </row>
    <row r="3" spans="1:24" ht="15.75" x14ac:dyDescent="0.25">
      <c r="A3" s="12"/>
      <c r="B3" s="13"/>
      <c r="C3" s="13"/>
      <c r="D3" s="13"/>
      <c r="E3" s="14"/>
      <c r="F3" s="12"/>
      <c r="G3" s="13"/>
      <c r="H3" s="13"/>
      <c r="I3" s="13"/>
      <c r="J3" s="14"/>
      <c r="K3" s="12"/>
      <c r="L3" s="27"/>
      <c r="M3" s="28"/>
      <c r="O3" s="3" t="s">
        <v>4</v>
      </c>
      <c r="P3" s="3" t="s">
        <v>5</v>
      </c>
    </row>
    <row r="4" spans="1:24" x14ac:dyDescent="0.25">
      <c r="A4" s="15" t="s">
        <v>18</v>
      </c>
      <c r="B4" s="33"/>
      <c r="C4" s="33"/>
      <c r="D4" s="48">
        <v>50000</v>
      </c>
      <c r="E4" s="34" t="s">
        <v>27</v>
      </c>
      <c r="F4" s="15" t="s">
        <v>24</v>
      </c>
      <c r="G4" s="33"/>
      <c r="H4" s="33"/>
      <c r="I4" s="48">
        <v>50000</v>
      </c>
      <c r="J4" s="34" t="s">
        <v>27</v>
      </c>
      <c r="K4" s="35" t="s">
        <v>22</v>
      </c>
      <c r="L4" s="36" t="s">
        <v>22</v>
      </c>
      <c r="M4" s="37" t="s">
        <v>4</v>
      </c>
      <c r="N4" s="6"/>
      <c r="O4" s="8"/>
      <c r="P4" s="8"/>
    </row>
    <row r="5" spans="1:24" ht="15.75" thickBot="1" x14ac:dyDescent="0.3">
      <c r="A5" s="38" t="s">
        <v>19</v>
      </c>
      <c r="B5" s="39" t="s">
        <v>20</v>
      </c>
      <c r="C5" s="39" t="s">
        <v>21</v>
      </c>
      <c r="D5" s="39" t="s">
        <v>26</v>
      </c>
      <c r="E5" s="40" t="s">
        <v>28</v>
      </c>
      <c r="F5" s="38" t="s">
        <v>19</v>
      </c>
      <c r="G5" s="39" t="s">
        <v>20</v>
      </c>
      <c r="H5" s="39" t="s">
        <v>21</v>
      </c>
      <c r="I5" s="39" t="s">
        <v>26</v>
      </c>
      <c r="J5" s="40" t="s">
        <v>28</v>
      </c>
      <c r="K5" s="38" t="s">
        <v>25</v>
      </c>
      <c r="L5" s="39" t="s">
        <v>23</v>
      </c>
      <c r="M5" s="40" t="s">
        <v>29</v>
      </c>
      <c r="N5" s="6"/>
      <c r="O5" s="7" t="s">
        <v>3</v>
      </c>
      <c r="P5" s="7" t="s">
        <v>3</v>
      </c>
    </row>
    <row r="6" spans="1:24" x14ac:dyDescent="0.25">
      <c r="A6" s="12"/>
      <c r="B6" s="42">
        <v>500000</v>
      </c>
      <c r="C6" s="42">
        <v>250000</v>
      </c>
      <c r="D6" s="43">
        <f>$D$4-A6</f>
        <v>50000</v>
      </c>
      <c r="E6" s="44"/>
      <c r="F6" s="41"/>
      <c r="G6" s="42">
        <v>500000</v>
      </c>
      <c r="H6" s="42">
        <v>250000</v>
      </c>
      <c r="I6" s="43">
        <f>$I$4-F6</f>
        <v>50000</v>
      </c>
      <c r="J6" s="44"/>
      <c r="K6" s="45">
        <f>A6+F6+D6+I6+E6+J6</f>
        <v>100000</v>
      </c>
      <c r="L6" s="46">
        <f>B6+C6+G6+H6</f>
        <v>1500000</v>
      </c>
      <c r="M6" s="26">
        <v>62</v>
      </c>
      <c r="O6">
        <v>1000000</v>
      </c>
      <c r="P6">
        <v>1000000000</v>
      </c>
      <c r="R6" s="32">
        <f>(B6-D6)*1.02-B7</f>
        <v>0</v>
      </c>
      <c r="S6" s="32">
        <f t="shared" ref="S6:S14" si="0">(C6-E6)*1.02+0.7*1.02*(MAX(D6+A6-$D$4,0))-C7</f>
        <v>0</v>
      </c>
      <c r="W6" s="32">
        <f>(G6-I6)*1.02-G7</f>
        <v>0</v>
      </c>
      <c r="X6" s="32">
        <f t="shared" ref="X6:X15" si="1">(H6-J6)*1.02+0.7*(MAX(I6+F6-$I$4,0))-H7</f>
        <v>0</v>
      </c>
    </row>
    <row r="7" spans="1:24" x14ac:dyDescent="0.25">
      <c r="A7" s="12"/>
      <c r="B7" s="18">
        <f>MAX((B6-D6)*1.02,0)</f>
        <v>459000</v>
      </c>
      <c r="C7" s="18">
        <f>MAX((C6-E6)*1.02,0)+MAX((D6+A6-$D$4)*0.7*1.02,0)</f>
        <v>255000</v>
      </c>
      <c r="D7" s="5">
        <f t="shared" ref="D7:D52" si="2">MIN((MAX($D$4-A7,B7/O7)),B7)</f>
        <v>50000</v>
      </c>
      <c r="E7" s="16">
        <f t="shared" ref="E7:E18" si="3">MIN(MAX($D$4-D7-A7,0),C7)</f>
        <v>0</v>
      </c>
      <c r="F7" s="12"/>
      <c r="G7" s="18">
        <f>MAX((G6-I6)*1.02,0)</f>
        <v>459000</v>
      </c>
      <c r="H7" s="18">
        <f>MAX((H6-J6)*1.02,0)+MAX((I6+F6-$I$4)*0.7*1.02,0)</f>
        <v>255000</v>
      </c>
      <c r="I7" s="5">
        <f t="shared" ref="I7:I44" si="4">MIN((MAX($I$4-F7,G7/P7)),G7)</f>
        <v>50000</v>
      </c>
      <c r="J7" s="16">
        <f t="shared" ref="J7:J18" si="5">MIN(MAX($I$4-I7-F7,0),H7)</f>
        <v>0</v>
      </c>
      <c r="K7" s="19">
        <f t="shared" ref="K7:K54" si="6">A7+F7+D7+I7+E7+J7</f>
        <v>100000</v>
      </c>
      <c r="L7" s="17">
        <f t="shared" ref="L7:L54" si="7">B7+C7+G7+H7</f>
        <v>1428000</v>
      </c>
      <c r="M7" s="29">
        <f>M6+1</f>
        <v>63</v>
      </c>
      <c r="O7">
        <v>1000000</v>
      </c>
      <c r="P7">
        <v>1000000000</v>
      </c>
      <c r="R7" s="32">
        <f t="shared" ref="R7:R53" si="8">(B7-D7)*1.02-B8</f>
        <v>0</v>
      </c>
      <c r="S7" s="32">
        <f t="shared" si="0"/>
        <v>0</v>
      </c>
      <c r="W7" s="32">
        <f t="shared" ref="W7:W53" si="9">(G7-I7)*1.02-G8</f>
        <v>0</v>
      </c>
      <c r="X7" s="32">
        <f t="shared" si="1"/>
        <v>0</v>
      </c>
    </row>
    <row r="8" spans="1:24" x14ac:dyDescent="0.25">
      <c r="A8" s="12"/>
      <c r="B8" s="18">
        <f t="shared" ref="B8:B54" si="10">MAX((B7-D7)*1.02,0)</f>
        <v>417180</v>
      </c>
      <c r="C8" s="18">
        <f t="shared" ref="C8:C54" si="11">MAX((C7-E7)*1.02,0)+MAX((D7+A7-$D$4)*0.7*1.02,0)</f>
        <v>260100</v>
      </c>
      <c r="D8" s="5">
        <f t="shared" si="2"/>
        <v>50000</v>
      </c>
      <c r="E8" s="16">
        <f t="shared" si="3"/>
        <v>0</v>
      </c>
      <c r="F8" s="12"/>
      <c r="G8" s="18">
        <f t="shared" ref="G8:G54" si="12">MAX((G7-I7)*1.02,0)</f>
        <v>417180</v>
      </c>
      <c r="H8" s="18">
        <f t="shared" ref="H8:H54" si="13">MAX((H7-J7)*1.02,0)+MAX((I7+F7-$I$4)*0.7*1.02,0)</f>
        <v>260100</v>
      </c>
      <c r="I8" s="5">
        <f t="shared" si="4"/>
        <v>50000</v>
      </c>
      <c r="J8" s="16">
        <f t="shared" si="5"/>
        <v>0</v>
      </c>
      <c r="K8" s="19">
        <f t="shared" si="6"/>
        <v>100000</v>
      </c>
      <c r="L8" s="17">
        <f t="shared" si="7"/>
        <v>1354560</v>
      </c>
      <c r="M8" s="29">
        <f t="shared" ref="M8:M54" si="14">M7+1</f>
        <v>64</v>
      </c>
      <c r="O8">
        <v>1000000</v>
      </c>
      <c r="P8">
        <v>1000000000</v>
      </c>
      <c r="R8" s="32">
        <f t="shared" si="8"/>
        <v>0</v>
      </c>
      <c r="S8" s="32">
        <f t="shared" si="0"/>
        <v>0</v>
      </c>
      <c r="W8" s="32">
        <f t="shared" si="9"/>
        <v>0</v>
      </c>
      <c r="X8" s="32">
        <f t="shared" si="1"/>
        <v>0</v>
      </c>
    </row>
    <row r="9" spans="1:24" x14ac:dyDescent="0.25">
      <c r="A9" s="12"/>
      <c r="B9" s="18">
        <f t="shared" si="10"/>
        <v>374523.60000000003</v>
      </c>
      <c r="C9" s="18">
        <f t="shared" si="11"/>
        <v>265302</v>
      </c>
      <c r="D9" s="5">
        <f t="shared" si="2"/>
        <v>50000</v>
      </c>
      <c r="E9" s="16">
        <f t="shared" si="3"/>
        <v>0</v>
      </c>
      <c r="F9" s="12"/>
      <c r="G9" s="18">
        <f t="shared" si="12"/>
        <v>374523.60000000003</v>
      </c>
      <c r="H9" s="18">
        <f t="shared" si="13"/>
        <v>265302</v>
      </c>
      <c r="I9" s="5">
        <f t="shared" si="4"/>
        <v>50000</v>
      </c>
      <c r="J9" s="16">
        <f t="shared" si="5"/>
        <v>0</v>
      </c>
      <c r="K9" s="19">
        <f t="shared" si="6"/>
        <v>100000</v>
      </c>
      <c r="L9" s="17">
        <f t="shared" si="7"/>
        <v>1279651.2000000002</v>
      </c>
      <c r="M9" s="29">
        <f t="shared" si="14"/>
        <v>65</v>
      </c>
      <c r="O9">
        <v>1000000</v>
      </c>
      <c r="P9">
        <v>1000000000</v>
      </c>
      <c r="R9" s="32">
        <f t="shared" si="8"/>
        <v>0</v>
      </c>
      <c r="S9" s="32">
        <f t="shared" si="0"/>
        <v>0</v>
      </c>
      <c r="W9" s="32">
        <f t="shared" si="9"/>
        <v>0</v>
      </c>
      <c r="X9" s="32">
        <f t="shared" si="1"/>
        <v>0</v>
      </c>
    </row>
    <row r="10" spans="1:24" x14ac:dyDescent="0.25">
      <c r="A10" s="12"/>
      <c r="B10" s="18">
        <f t="shared" si="10"/>
        <v>331014.07200000004</v>
      </c>
      <c r="C10" s="18">
        <f t="shared" si="11"/>
        <v>270608.03999999998</v>
      </c>
      <c r="D10" s="5">
        <f t="shared" si="2"/>
        <v>50000</v>
      </c>
      <c r="E10" s="16">
        <f t="shared" si="3"/>
        <v>0</v>
      </c>
      <c r="F10" s="12"/>
      <c r="G10" s="18">
        <f t="shared" si="12"/>
        <v>331014.07200000004</v>
      </c>
      <c r="H10" s="18">
        <f t="shared" si="13"/>
        <v>270608.03999999998</v>
      </c>
      <c r="I10" s="5">
        <f t="shared" si="4"/>
        <v>50000</v>
      </c>
      <c r="J10" s="16">
        <f t="shared" si="5"/>
        <v>0</v>
      </c>
      <c r="K10" s="19">
        <f t="shared" si="6"/>
        <v>100000</v>
      </c>
      <c r="L10" s="17">
        <f t="shared" si="7"/>
        <v>1203244.2239999999</v>
      </c>
      <c r="M10" s="29">
        <f t="shared" si="14"/>
        <v>66</v>
      </c>
      <c r="O10">
        <v>1000000</v>
      </c>
      <c r="P10">
        <v>1000000000</v>
      </c>
      <c r="R10" s="32">
        <f t="shared" si="8"/>
        <v>0</v>
      </c>
      <c r="S10" s="32">
        <f t="shared" si="0"/>
        <v>0</v>
      </c>
      <c r="W10" s="32">
        <f t="shared" si="9"/>
        <v>0</v>
      </c>
      <c r="X10" s="32">
        <f t="shared" si="1"/>
        <v>0</v>
      </c>
    </row>
    <row r="11" spans="1:24" x14ac:dyDescent="0.25">
      <c r="A11" s="12"/>
      <c r="B11" s="18">
        <f t="shared" si="10"/>
        <v>286634.35344000004</v>
      </c>
      <c r="C11" s="18">
        <f t="shared" si="11"/>
        <v>276020.20079999999</v>
      </c>
      <c r="D11" s="5">
        <f t="shared" si="2"/>
        <v>50000</v>
      </c>
      <c r="E11" s="16">
        <f t="shared" si="3"/>
        <v>0</v>
      </c>
      <c r="F11" s="12"/>
      <c r="G11" s="18">
        <f t="shared" si="12"/>
        <v>286634.35344000004</v>
      </c>
      <c r="H11" s="18">
        <f t="shared" si="13"/>
        <v>276020.20079999999</v>
      </c>
      <c r="I11" s="5">
        <f t="shared" si="4"/>
        <v>50000</v>
      </c>
      <c r="J11" s="16">
        <f t="shared" si="5"/>
        <v>0</v>
      </c>
      <c r="K11" s="19">
        <f t="shared" si="6"/>
        <v>100000</v>
      </c>
      <c r="L11" s="17">
        <f t="shared" si="7"/>
        <v>1125309.1084799999</v>
      </c>
      <c r="M11" s="29">
        <f t="shared" si="14"/>
        <v>67</v>
      </c>
      <c r="O11">
        <v>1000000</v>
      </c>
      <c r="P11">
        <v>1000000000</v>
      </c>
      <c r="R11" s="32">
        <f t="shared" si="8"/>
        <v>0</v>
      </c>
      <c r="S11" s="32">
        <f t="shared" si="0"/>
        <v>0</v>
      </c>
      <c r="W11" s="32">
        <f t="shared" si="9"/>
        <v>0</v>
      </c>
      <c r="X11" s="32">
        <f t="shared" si="1"/>
        <v>0</v>
      </c>
    </row>
    <row r="12" spans="1:24" x14ac:dyDescent="0.25">
      <c r="A12" s="12"/>
      <c r="B12" s="18">
        <f t="shared" si="10"/>
        <v>241367.04050880004</v>
      </c>
      <c r="C12" s="18">
        <f t="shared" si="11"/>
        <v>281540.60481599998</v>
      </c>
      <c r="D12" s="5">
        <f t="shared" si="2"/>
        <v>50000</v>
      </c>
      <c r="E12" s="16">
        <f t="shared" si="3"/>
        <v>0</v>
      </c>
      <c r="F12" s="19">
        <v>12000</v>
      </c>
      <c r="G12" s="18">
        <f t="shared" si="12"/>
        <v>241367.04050880004</v>
      </c>
      <c r="H12" s="18">
        <f t="shared" si="13"/>
        <v>281540.60481599998</v>
      </c>
      <c r="I12" s="5">
        <f t="shared" si="4"/>
        <v>38000</v>
      </c>
      <c r="J12" s="16">
        <f t="shared" si="5"/>
        <v>0</v>
      </c>
      <c r="K12" s="19">
        <f t="shared" si="6"/>
        <v>100000</v>
      </c>
      <c r="L12" s="17">
        <f t="shared" si="7"/>
        <v>1045815.2906496001</v>
      </c>
      <c r="M12" s="29">
        <f t="shared" si="14"/>
        <v>68</v>
      </c>
      <c r="O12">
        <v>1000000</v>
      </c>
      <c r="P12">
        <v>1000000000</v>
      </c>
      <c r="R12" s="32">
        <f t="shared" si="8"/>
        <v>0</v>
      </c>
      <c r="S12" s="32">
        <f t="shared" si="0"/>
        <v>0</v>
      </c>
      <c r="W12" s="32">
        <f t="shared" si="9"/>
        <v>0</v>
      </c>
      <c r="X12" s="32">
        <f t="shared" si="1"/>
        <v>0</v>
      </c>
    </row>
    <row r="13" spans="1:24" x14ac:dyDescent="0.25">
      <c r="A13" s="12"/>
      <c r="B13" s="18">
        <f t="shared" si="10"/>
        <v>195194.38131897605</v>
      </c>
      <c r="C13" s="18">
        <f t="shared" si="11"/>
        <v>287171.41691231995</v>
      </c>
      <c r="D13" s="5">
        <f t="shared" si="2"/>
        <v>50000</v>
      </c>
      <c r="E13" s="16">
        <f t="shared" si="3"/>
        <v>0</v>
      </c>
      <c r="F13" s="19">
        <f>F12</f>
        <v>12000</v>
      </c>
      <c r="G13" s="18">
        <f t="shared" si="12"/>
        <v>207434.38131897605</v>
      </c>
      <c r="H13" s="18">
        <f t="shared" si="13"/>
        <v>287171.41691231995</v>
      </c>
      <c r="I13" s="5">
        <f t="shared" si="4"/>
        <v>38000</v>
      </c>
      <c r="J13" s="16">
        <f t="shared" si="5"/>
        <v>0</v>
      </c>
      <c r="K13" s="19">
        <f t="shared" si="6"/>
        <v>100000</v>
      </c>
      <c r="L13" s="17">
        <f t="shared" si="7"/>
        <v>976971.59646259202</v>
      </c>
      <c r="M13" s="29">
        <f t="shared" si="14"/>
        <v>69</v>
      </c>
      <c r="O13">
        <v>1000000</v>
      </c>
      <c r="P13">
        <v>1000000000</v>
      </c>
      <c r="R13" s="32">
        <f t="shared" si="8"/>
        <v>0</v>
      </c>
      <c r="S13" s="32">
        <f t="shared" si="0"/>
        <v>0</v>
      </c>
      <c r="W13" s="32">
        <f t="shared" si="9"/>
        <v>0</v>
      </c>
      <c r="X13" s="32">
        <f t="shared" si="1"/>
        <v>0</v>
      </c>
    </row>
    <row r="14" spans="1:24" x14ac:dyDescent="0.25">
      <c r="A14" s="19">
        <v>20000</v>
      </c>
      <c r="B14" s="18">
        <f t="shared" si="10"/>
        <v>148098.26894535558</v>
      </c>
      <c r="C14" s="18">
        <f t="shared" si="11"/>
        <v>292914.84525056637</v>
      </c>
      <c r="D14" s="5">
        <f t="shared" si="2"/>
        <v>30000</v>
      </c>
      <c r="E14" s="16">
        <f t="shared" si="3"/>
        <v>0</v>
      </c>
      <c r="F14" s="24">
        <f>F13</f>
        <v>12000</v>
      </c>
      <c r="G14" s="18">
        <f t="shared" si="12"/>
        <v>172823.06894535557</v>
      </c>
      <c r="H14" s="18">
        <f t="shared" si="13"/>
        <v>292914.84525056637</v>
      </c>
      <c r="I14" s="5">
        <f t="shared" si="4"/>
        <v>38000</v>
      </c>
      <c r="J14" s="16">
        <f t="shared" si="5"/>
        <v>0</v>
      </c>
      <c r="K14" s="19">
        <f t="shared" si="6"/>
        <v>100000</v>
      </c>
      <c r="L14" s="17">
        <f t="shared" si="7"/>
        <v>906751.02839184389</v>
      </c>
      <c r="M14" s="29">
        <f t="shared" si="14"/>
        <v>70</v>
      </c>
      <c r="O14">
        <v>1000000</v>
      </c>
      <c r="P14">
        <v>1000000000</v>
      </c>
      <c r="R14" s="32">
        <f t="shared" si="8"/>
        <v>0</v>
      </c>
      <c r="S14" s="32">
        <f t="shared" si="0"/>
        <v>0</v>
      </c>
      <c r="W14" s="32">
        <f t="shared" si="9"/>
        <v>0</v>
      </c>
      <c r="X14" s="32">
        <f t="shared" si="1"/>
        <v>0</v>
      </c>
    </row>
    <row r="15" spans="1:24" ht="15.75" x14ac:dyDescent="0.25">
      <c r="A15" s="19">
        <f>A14</f>
        <v>20000</v>
      </c>
      <c r="B15" s="18">
        <f t="shared" si="10"/>
        <v>120460.2343242627</v>
      </c>
      <c r="C15" s="18">
        <f t="shared" si="11"/>
        <v>298773.14215557772</v>
      </c>
      <c r="D15" s="5">
        <f t="shared" si="2"/>
        <v>30000</v>
      </c>
      <c r="E15" s="16">
        <f t="shared" si="3"/>
        <v>0</v>
      </c>
      <c r="F15" s="24">
        <f>F14</f>
        <v>12000</v>
      </c>
      <c r="G15" s="18">
        <f t="shared" si="12"/>
        <v>137519.53032426268</v>
      </c>
      <c r="H15" s="18">
        <f t="shared" si="13"/>
        <v>298773.14215557772</v>
      </c>
      <c r="I15" s="5">
        <f t="shared" si="4"/>
        <v>38000</v>
      </c>
      <c r="J15" s="16">
        <f t="shared" si="5"/>
        <v>0</v>
      </c>
      <c r="K15" s="19">
        <f t="shared" si="6"/>
        <v>100000</v>
      </c>
      <c r="L15" s="17">
        <f t="shared" si="7"/>
        <v>855526.04895968083</v>
      </c>
      <c r="M15" s="29">
        <f t="shared" si="14"/>
        <v>71</v>
      </c>
      <c r="N15" s="1"/>
      <c r="O15">
        <v>1000000</v>
      </c>
      <c r="P15">
        <v>1000000000</v>
      </c>
      <c r="R15" s="32">
        <f t="shared" si="8"/>
        <v>0</v>
      </c>
      <c r="S15" s="32">
        <f>(C15-E15)*1.02+0.7*1.02*(MAX(D15+A15-$D$4,0))-C16</f>
        <v>0</v>
      </c>
      <c r="W15" s="32">
        <f t="shared" si="9"/>
        <v>0</v>
      </c>
      <c r="X15" s="32">
        <f t="shared" si="1"/>
        <v>0</v>
      </c>
    </row>
    <row r="16" spans="1:24" x14ac:dyDescent="0.25">
      <c r="A16" s="19">
        <f t="shared" ref="A16:A54" si="15">A15</f>
        <v>20000</v>
      </c>
      <c r="B16" s="18">
        <f t="shared" si="10"/>
        <v>92269.439010747956</v>
      </c>
      <c r="C16" s="18">
        <f t="shared" si="11"/>
        <v>304748.60499868926</v>
      </c>
      <c r="D16" s="5">
        <f t="shared" si="2"/>
        <v>30000</v>
      </c>
      <c r="E16" s="16">
        <f t="shared" si="3"/>
        <v>0</v>
      </c>
      <c r="F16" s="24">
        <f t="shared" ref="F16:F54" si="16">F15</f>
        <v>12000</v>
      </c>
      <c r="G16" s="18">
        <f t="shared" si="12"/>
        <v>101509.92093074793</v>
      </c>
      <c r="H16" s="18">
        <f t="shared" si="13"/>
        <v>304748.60499868926</v>
      </c>
      <c r="I16" s="5">
        <f t="shared" si="4"/>
        <v>38000</v>
      </c>
      <c r="J16" s="16">
        <f t="shared" si="5"/>
        <v>0</v>
      </c>
      <c r="K16" s="19">
        <f t="shared" si="6"/>
        <v>100000</v>
      </c>
      <c r="L16" s="17">
        <f t="shared" si="7"/>
        <v>803276.56993887434</v>
      </c>
      <c r="M16" s="29">
        <f t="shared" si="14"/>
        <v>72</v>
      </c>
      <c r="O16" s="47">
        <v>25.6</v>
      </c>
      <c r="P16">
        <v>1000000000</v>
      </c>
      <c r="R16" s="32">
        <f t="shared" si="8"/>
        <v>0</v>
      </c>
      <c r="S16" s="32">
        <f t="shared" ref="S16:S53" si="17">(C16-E16)*1.02+0.7*1.02*(MAX(D16+A16-$D$4,0))-C17</f>
        <v>0</v>
      </c>
      <c r="W16" s="32">
        <f t="shared" si="9"/>
        <v>0</v>
      </c>
      <c r="X16" s="4">
        <f>(H16-J16)*1.02+0.7*(MAX(I16+F16-$I$4,0))-H17</f>
        <v>0</v>
      </c>
    </row>
    <row r="17" spans="1:24" x14ac:dyDescent="0.25">
      <c r="A17" s="19">
        <f t="shared" si="15"/>
        <v>20000</v>
      </c>
      <c r="B17" s="18">
        <f t="shared" si="10"/>
        <v>63514.827790962918</v>
      </c>
      <c r="C17" s="18">
        <f t="shared" si="11"/>
        <v>310843.57709866302</v>
      </c>
      <c r="D17" s="5">
        <f t="shared" si="2"/>
        <v>30000</v>
      </c>
      <c r="E17" s="16">
        <f t="shared" si="3"/>
        <v>0</v>
      </c>
      <c r="F17" s="24">
        <v>27000</v>
      </c>
      <c r="G17" s="18">
        <f t="shared" si="12"/>
        <v>64780.119349362889</v>
      </c>
      <c r="H17" s="18">
        <f t="shared" si="13"/>
        <v>310843.57709866302</v>
      </c>
      <c r="I17" s="5">
        <f t="shared" si="4"/>
        <v>23000</v>
      </c>
      <c r="J17" s="16">
        <f t="shared" si="5"/>
        <v>0</v>
      </c>
      <c r="K17" s="19">
        <f t="shared" si="6"/>
        <v>100000</v>
      </c>
      <c r="L17" s="17">
        <f t="shared" si="7"/>
        <v>749982.10133765195</v>
      </c>
      <c r="M17" s="29">
        <f t="shared" si="14"/>
        <v>73</v>
      </c>
      <c r="O17">
        <v>24.7</v>
      </c>
      <c r="P17">
        <v>1000000000</v>
      </c>
      <c r="R17" s="32">
        <f t="shared" si="8"/>
        <v>0</v>
      </c>
      <c r="S17" s="32">
        <f t="shared" si="17"/>
        <v>0</v>
      </c>
      <c r="W17" s="32">
        <f t="shared" si="9"/>
        <v>0</v>
      </c>
      <c r="X17" s="32">
        <f>(H17-J17)*1.02+0.7*1.02*(MAX(I17+F17-$I$4,0))-H18</f>
        <v>0</v>
      </c>
    </row>
    <row r="18" spans="1:24" x14ac:dyDescent="0.25">
      <c r="A18" s="19">
        <f t="shared" si="15"/>
        <v>20000</v>
      </c>
      <c r="B18" s="18">
        <f t="shared" si="10"/>
        <v>34185.124346782177</v>
      </c>
      <c r="C18" s="18">
        <f t="shared" si="11"/>
        <v>317060.44864063628</v>
      </c>
      <c r="D18" s="5">
        <f t="shared" si="2"/>
        <v>30000</v>
      </c>
      <c r="E18" s="16">
        <f t="shared" si="3"/>
        <v>0</v>
      </c>
      <c r="F18" s="24">
        <f>F17</f>
        <v>27000</v>
      </c>
      <c r="G18" s="18">
        <f t="shared" si="12"/>
        <v>42615.721736350148</v>
      </c>
      <c r="H18" s="18">
        <f t="shared" si="13"/>
        <v>317060.44864063628</v>
      </c>
      <c r="I18" s="5">
        <f t="shared" si="4"/>
        <v>23000</v>
      </c>
      <c r="J18" s="16">
        <f t="shared" si="5"/>
        <v>0</v>
      </c>
      <c r="K18" s="19">
        <f t="shared" si="6"/>
        <v>100000</v>
      </c>
      <c r="L18" s="17">
        <f t="shared" si="7"/>
        <v>710921.74336440489</v>
      </c>
      <c r="M18" s="29">
        <f t="shared" si="14"/>
        <v>74</v>
      </c>
      <c r="O18">
        <v>23.8</v>
      </c>
      <c r="P18">
        <v>1000000000</v>
      </c>
      <c r="R18" s="32">
        <f t="shared" si="8"/>
        <v>0</v>
      </c>
      <c r="S18" s="32">
        <f t="shared" si="17"/>
        <v>0</v>
      </c>
      <c r="W18" s="32">
        <f t="shared" si="9"/>
        <v>0</v>
      </c>
      <c r="X18" s="32">
        <f t="shared" ref="X18:X53" si="18">(H18-J18)*1.02+0.7*1.02*(MAX(I18+F18-$I$4,0))-H19</f>
        <v>0</v>
      </c>
    </row>
    <row r="19" spans="1:24" x14ac:dyDescent="0.25">
      <c r="A19" s="19">
        <f t="shared" si="15"/>
        <v>20000</v>
      </c>
      <c r="B19" s="18">
        <f t="shared" si="10"/>
        <v>4268.8268337178206</v>
      </c>
      <c r="C19" s="18">
        <f t="shared" si="11"/>
        <v>323401.65761344903</v>
      </c>
      <c r="D19" s="5">
        <f t="shared" si="2"/>
        <v>4268.8268337178206</v>
      </c>
      <c r="E19" s="16">
        <f>MIN(MAX($D$4-D19-A19,0),C19)</f>
        <v>25731.173166282177</v>
      </c>
      <c r="F19" s="24">
        <f t="shared" si="16"/>
        <v>27000</v>
      </c>
      <c r="G19" s="18">
        <f t="shared" si="12"/>
        <v>20008.03617107715</v>
      </c>
      <c r="H19" s="18">
        <f t="shared" si="13"/>
        <v>323401.65761344903</v>
      </c>
      <c r="I19" s="5">
        <f t="shared" si="4"/>
        <v>20008.03617107715</v>
      </c>
      <c r="J19" s="16">
        <f>MIN(MAX($I$4-I19-F19,0),H19)</f>
        <v>2991.9638289228496</v>
      </c>
      <c r="K19" s="19">
        <f t="shared" si="6"/>
        <v>99999.999999999985</v>
      </c>
      <c r="L19" s="17">
        <f t="shared" si="7"/>
        <v>671080.17823169311</v>
      </c>
      <c r="M19" s="29">
        <f t="shared" si="14"/>
        <v>75</v>
      </c>
      <c r="O19">
        <v>22.9</v>
      </c>
      <c r="P19" s="47">
        <v>25.6</v>
      </c>
      <c r="R19" s="32">
        <f t="shared" si="8"/>
        <v>0</v>
      </c>
      <c r="S19" s="32">
        <f t="shared" si="17"/>
        <v>0</v>
      </c>
      <c r="W19" s="32">
        <f t="shared" si="9"/>
        <v>0</v>
      </c>
      <c r="X19" s="32">
        <f t="shared" si="18"/>
        <v>0</v>
      </c>
    </row>
    <row r="20" spans="1:24" x14ac:dyDescent="0.25">
      <c r="A20" s="19">
        <f t="shared" si="15"/>
        <v>20000</v>
      </c>
      <c r="B20" s="18">
        <f t="shared" si="10"/>
        <v>0</v>
      </c>
      <c r="C20" s="18">
        <f t="shared" si="11"/>
        <v>303623.8941361102</v>
      </c>
      <c r="D20" s="5">
        <f t="shared" si="2"/>
        <v>0</v>
      </c>
      <c r="E20" s="16">
        <f t="shared" ref="E20:E54" si="19">MIN(MAX($D$4-D20-A20,0),C20)</f>
        <v>30000</v>
      </c>
      <c r="F20" s="24">
        <f t="shared" si="16"/>
        <v>27000</v>
      </c>
      <c r="G20" s="18">
        <f t="shared" si="12"/>
        <v>0</v>
      </c>
      <c r="H20" s="18">
        <f t="shared" si="13"/>
        <v>326817.88766021671</v>
      </c>
      <c r="I20" s="5">
        <f t="shared" si="4"/>
        <v>0</v>
      </c>
      <c r="J20" s="16">
        <f t="shared" ref="J20:J54" si="20">MIN(MAX($I$4-I20-F20,0),H20)</f>
        <v>23000</v>
      </c>
      <c r="K20" s="19">
        <f t="shared" si="6"/>
        <v>100000</v>
      </c>
      <c r="L20" s="17">
        <f t="shared" si="7"/>
        <v>630441.78179632686</v>
      </c>
      <c r="M20" s="29">
        <f t="shared" si="14"/>
        <v>76</v>
      </c>
      <c r="O20">
        <v>22</v>
      </c>
      <c r="P20">
        <v>24.7</v>
      </c>
      <c r="R20" s="32">
        <f t="shared" si="8"/>
        <v>0</v>
      </c>
      <c r="S20" s="32">
        <f t="shared" si="17"/>
        <v>0</v>
      </c>
      <c r="W20" s="32">
        <f t="shared" si="9"/>
        <v>0</v>
      </c>
      <c r="X20" s="32">
        <f t="shared" si="18"/>
        <v>0</v>
      </c>
    </row>
    <row r="21" spans="1:24" x14ac:dyDescent="0.25">
      <c r="A21" s="19">
        <f t="shared" si="15"/>
        <v>20000</v>
      </c>
      <c r="B21" s="18">
        <f t="shared" si="10"/>
        <v>0</v>
      </c>
      <c r="C21" s="18">
        <f t="shared" si="11"/>
        <v>279096.37201883242</v>
      </c>
      <c r="D21" s="5">
        <f t="shared" si="2"/>
        <v>0</v>
      </c>
      <c r="E21" s="16">
        <f t="shared" si="19"/>
        <v>30000</v>
      </c>
      <c r="F21" s="24">
        <f t="shared" si="16"/>
        <v>27000</v>
      </c>
      <c r="G21" s="18">
        <f t="shared" si="12"/>
        <v>0</v>
      </c>
      <c r="H21" s="18">
        <f t="shared" si="13"/>
        <v>309894.24541342107</v>
      </c>
      <c r="I21" s="5">
        <f t="shared" si="4"/>
        <v>0</v>
      </c>
      <c r="J21" s="16">
        <f t="shared" si="20"/>
        <v>23000</v>
      </c>
      <c r="K21" s="19">
        <f t="shared" si="6"/>
        <v>100000</v>
      </c>
      <c r="L21" s="17">
        <f t="shared" si="7"/>
        <v>588990.61743225344</v>
      </c>
      <c r="M21" s="29">
        <f t="shared" si="14"/>
        <v>77</v>
      </c>
      <c r="O21">
        <v>21.2</v>
      </c>
      <c r="P21">
        <v>23.8</v>
      </c>
      <c r="R21" s="32">
        <f t="shared" si="8"/>
        <v>0</v>
      </c>
      <c r="S21" s="32">
        <f t="shared" si="17"/>
        <v>0</v>
      </c>
      <c r="W21" s="32">
        <f t="shared" si="9"/>
        <v>0</v>
      </c>
      <c r="X21" s="32">
        <f t="shared" si="18"/>
        <v>0</v>
      </c>
    </row>
    <row r="22" spans="1:24" x14ac:dyDescent="0.25">
      <c r="A22" s="19">
        <f t="shared" si="15"/>
        <v>20000</v>
      </c>
      <c r="B22" s="18">
        <f t="shared" si="10"/>
        <v>0</v>
      </c>
      <c r="C22" s="18">
        <f t="shared" si="11"/>
        <v>254078.29945920908</v>
      </c>
      <c r="D22" s="5">
        <f t="shared" si="2"/>
        <v>0</v>
      </c>
      <c r="E22" s="16">
        <f t="shared" si="19"/>
        <v>30000</v>
      </c>
      <c r="F22" s="24">
        <f t="shared" si="16"/>
        <v>27000</v>
      </c>
      <c r="G22" s="18">
        <f t="shared" si="12"/>
        <v>0</v>
      </c>
      <c r="H22" s="18">
        <f t="shared" si="13"/>
        <v>292632.13032168947</v>
      </c>
      <c r="I22" s="5">
        <f t="shared" si="4"/>
        <v>0</v>
      </c>
      <c r="J22" s="16">
        <f t="shared" si="20"/>
        <v>23000</v>
      </c>
      <c r="K22" s="19">
        <f t="shared" si="6"/>
        <v>100000</v>
      </c>
      <c r="L22" s="17">
        <f t="shared" si="7"/>
        <v>546710.42978089862</v>
      </c>
      <c r="M22" s="29">
        <f t="shared" si="14"/>
        <v>78</v>
      </c>
      <c r="O22">
        <v>20.3</v>
      </c>
      <c r="P22">
        <v>22.9</v>
      </c>
      <c r="R22" s="32">
        <f t="shared" si="8"/>
        <v>0</v>
      </c>
      <c r="S22" s="32">
        <f t="shared" si="17"/>
        <v>0</v>
      </c>
      <c r="W22" s="32">
        <f t="shared" si="9"/>
        <v>0</v>
      </c>
      <c r="X22" s="32">
        <f t="shared" si="18"/>
        <v>0</v>
      </c>
    </row>
    <row r="23" spans="1:24" x14ac:dyDescent="0.25">
      <c r="A23" s="19">
        <f t="shared" si="15"/>
        <v>20000</v>
      </c>
      <c r="B23" s="18">
        <f t="shared" si="10"/>
        <v>0</v>
      </c>
      <c r="C23" s="18">
        <f t="shared" si="11"/>
        <v>228559.86544839328</v>
      </c>
      <c r="D23" s="5">
        <f t="shared" si="2"/>
        <v>0</v>
      </c>
      <c r="E23" s="16">
        <f t="shared" si="19"/>
        <v>30000</v>
      </c>
      <c r="F23" s="24">
        <f t="shared" si="16"/>
        <v>27000</v>
      </c>
      <c r="G23" s="18">
        <f t="shared" si="12"/>
        <v>0</v>
      </c>
      <c r="H23" s="18">
        <f t="shared" si="13"/>
        <v>275024.77292812325</v>
      </c>
      <c r="I23" s="5">
        <f t="shared" si="4"/>
        <v>0</v>
      </c>
      <c r="J23" s="16">
        <f t="shared" si="20"/>
        <v>23000</v>
      </c>
      <c r="K23" s="19">
        <f t="shared" si="6"/>
        <v>100000</v>
      </c>
      <c r="L23" s="17">
        <f t="shared" si="7"/>
        <v>503584.63837651652</v>
      </c>
      <c r="M23" s="29">
        <f t="shared" si="14"/>
        <v>79</v>
      </c>
      <c r="O23">
        <v>19.5</v>
      </c>
      <c r="P23">
        <v>22</v>
      </c>
      <c r="R23" s="32">
        <f t="shared" si="8"/>
        <v>0</v>
      </c>
      <c r="S23" s="32">
        <f t="shared" si="17"/>
        <v>0</v>
      </c>
      <c r="W23" s="32">
        <f t="shared" si="9"/>
        <v>0</v>
      </c>
      <c r="X23" s="32">
        <f t="shared" si="18"/>
        <v>0</v>
      </c>
    </row>
    <row r="24" spans="1:24" x14ac:dyDescent="0.25">
      <c r="A24" s="19">
        <f t="shared" si="15"/>
        <v>20000</v>
      </c>
      <c r="B24" s="18">
        <f t="shared" si="10"/>
        <v>0</v>
      </c>
      <c r="C24" s="18">
        <f t="shared" si="11"/>
        <v>202531.06275736116</v>
      </c>
      <c r="D24" s="5">
        <f t="shared" si="2"/>
        <v>0</v>
      </c>
      <c r="E24" s="16">
        <f t="shared" si="19"/>
        <v>30000</v>
      </c>
      <c r="F24" s="24">
        <f t="shared" si="16"/>
        <v>27000</v>
      </c>
      <c r="G24" s="18">
        <f t="shared" si="12"/>
        <v>0</v>
      </c>
      <c r="H24" s="18">
        <f t="shared" si="13"/>
        <v>257065.26838668573</v>
      </c>
      <c r="I24" s="5">
        <f t="shared" si="4"/>
        <v>0</v>
      </c>
      <c r="J24" s="16">
        <f t="shared" si="20"/>
        <v>23000</v>
      </c>
      <c r="K24" s="19">
        <f t="shared" si="6"/>
        <v>100000</v>
      </c>
      <c r="L24" s="17">
        <f t="shared" si="7"/>
        <v>459596.33114404685</v>
      </c>
      <c r="M24" s="29">
        <f t="shared" si="14"/>
        <v>80</v>
      </c>
      <c r="O24">
        <v>18.7</v>
      </c>
      <c r="P24">
        <v>21.2</v>
      </c>
      <c r="R24" s="32">
        <f t="shared" si="8"/>
        <v>0</v>
      </c>
      <c r="S24" s="32">
        <f t="shared" si="17"/>
        <v>0</v>
      </c>
      <c r="W24" s="32">
        <f t="shared" si="9"/>
        <v>0</v>
      </c>
      <c r="X24" s="32">
        <f t="shared" si="18"/>
        <v>0</v>
      </c>
    </row>
    <row r="25" spans="1:24" x14ac:dyDescent="0.25">
      <c r="A25" s="19">
        <f t="shared" si="15"/>
        <v>20000</v>
      </c>
      <c r="B25" s="18">
        <f t="shared" si="10"/>
        <v>0</v>
      </c>
      <c r="C25" s="18">
        <f t="shared" si="11"/>
        <v>175981.68401250837</v>
      </c>
      <c r="D25" s="5">
        <f t="shared" si="2"/>
        <v>0</v>
      </c>
      <c r="E25" s="16">
        <f t="shared" si="19"/>
        <v>30000</v>
      </c>
      <c r="F25" s="24">
        <f t="shared" si="16"/>
        <v>27000</v>
      </c>
      <c r="G25" s="18">
        <f t="shared" si="12"/>
        <v>0</v>
      </c>
      <c r="H25" s="18">
        <f t="shared" si="13"/>
        <v>238746.57375441946</v>
      </c>
      <c r="I25" s="5">
        <f t="shared" si="4"/>
        <v>0</v>
      </c>
      <c r="J25" s="16">
        <f t="shared" si="20"/>
        <v>23000</v>
      </c>
      <c r="K25" s="19">
        <f t="shared" si="6"/>
        <v>100000</v>
      </c>
      <c r="L25" s="17">
        <f t="shared" si="7"/>
        <v>414728.25776692783</v>
      </c>
      <c r="M25" s="29">
        <f t="shared" si="14"/>
        <v>81</v>
      </c>
      <c r="O25">
        <v>17.899999999999999</v>
      </c>
      <c r="P25">
        <v>20.3</v>
      </c>
      <c r="R25" s="32">
        <f t="shared" si="8"/>
        <v>0</v>
      </c>
      <c r="S25" s="32">
        <f t="shared" si="17"/>
        <v>0</v>
      </c>
      <c r="W25" s="32">
        <f t="shared" si="9"/>
        <v>0</v>
      </c>
      <c r="X25" s="32">
        <f t="shared" si="18"/>
        <v>0</v>
      </c>
    </row>
    <row r="26" spans="1:24" x14ac:dyDescent="0.25">
      <c r="A26" s="19">
        <f t="shared" si="15"/>
        <v>20000</v>
      </c>
      <c r="B26" s="18">
        <f t="shared" si="10"/>
        <v>0</v>
      </c>
      <c r="C26" s="18">
        <f t="shared" si="11"/>
        <v>148901.31769275854</v>
      </c>
      <c r="D26" s="5">
        <f t="shared" si="2"/>
        <v>0</v>
      </c>
      <c r="E26" s="16">
        <f t="shared" si="19"/>
        <v>30000</v>
      </c>
      <c r="F26" s="24">
        <f t="shared" si="16"/>
        <v>27000</v>
      </c>
      <c r="G26" s="18">
        <f t="shared" si="12"/>
        <v>0</v>
      </c>
      <c r="H26" s="18">
        <f t="shared" si="13"/>
        <v>220061.50522950783</v>
      </c>
      <c r="I26" s="5">
        <f t="shared" si="4"/>
        <v>0</v>
      </c>
      <c r="J26" s="16">
        <f t="shared" si="20"/>
        <v>23000</v>
      </c>
      <c r="K26" s="19">
        <f t="shared" si="6"/>
        <v>100000</v>
      </c>
      <c r="L26" s="17">
        <f t="shared" si="7"/>
        <v>368962.82292226638</v>
      </c>
      <c r="M26" s="29">
        <f t="shared" si="14"/>
        <v>82</v>
      </c>
      <c r="O26">
        <v>17.100000000000001</v>
      </c>
      <c r="P26">
        <v>19.5</v>
      </c>
      <c r="R26" s="32">
        <f t="shared" si="8"/>
        <v>0</v>
      </c>
      <c r="S26" s="32">
        <f t="shared" si="17"/>
        <v>0</v>
      </c>
      <c r="W26" s="32">
        <f t="shared" si="9"/>
        <v>0</v>
      </c>
      <c r="X26" s="32">
        <f t="shared" si="18"/>
        <v>0</v>
      </c>
    </row>
    <row r="27" spans="1:24" x14ac:dyDescent="0.25">
      <c r="A27" s="19">
        <f t="shared" si="15"/>
        <v>20000</v>
      </c>
      <c r="B27" s="18">
        <f t="shared" si="10"/>
        <v>0</v>
      </c>
      <c r="C27" s="18">
        <f t="shared" si="11"/>
        <v>121279.34404661371</v>
      </c>
      <c r="D27" s="5">
        <f t="shared" si="2"/>
        <v>0</v>
      </c>
      <c r="E27" s="16">
        <f t="shared" si="19"/>
        <v>30000</v>
      </c>
      <c r="F27" s="24">
        <f t="shared" si="16"/>
        <v>27000</v>
      </c>
      <c r="G27" s="18">
        <f t="shared" si="12"/>
        <v>0</v>
      </c>
      <c r="H27" s="18">
        <f t="shared" si="13"/>
        <v>201002.73533409799</v>
      </c>
      <c r="I27" s="5">
        <f t="shared" si="4"/>
        <v>0</v>
      </c>
      <c r="J27" s="16">
        <f t="shared" si="20"/>
        <v>23000</v>
      </c>
      <c r="K27" s="19">
        <f t="shared" si="6"/>
        <v>100000</v>
      </c>
      <c r="L27" s="17">
        <f t="shared" si="7"/>
        <v>322282.07938071172</v>
      </c>
      <c r="M27" s="29">
        <f t="shared" si="14"/>
        <v>83</v>
      </c>
      <c r="O27">
        <v>16.3</v>
      </c>
      <c r="P27">
        <v>18.7</v>
      </c>
      <c r="R27" s="32">
        <f t="shared" si="8"/>
        <v>0</v>
      </c>
      <c r="S27" s="32">
        <f t="shared" si="17"/>
        <v>0</v>
      </c>
      <c r="W27" s="32">
        <f t="shared" si="9"/>
        <v>0</v>
      </c>
      <c r="X27" s="32">
        <f t="shared" si="18"/>
        <v>0</v>
      </c>
    </row>
    <row r="28" spans="1:24" x14ac:dyDescent="0.25">
      <c r="A28" s="19">
        <f t="shared" si="15"/>
        <v>20000</v>
      </c>
      <c r="B28" s="18">
        <f t="shared" si="10"/>
        <v>0</v>
      </c>
      <c r="C28" s="18">
        <f t="shared" si="11"/>
        <v>93104.930927545982</v>
      </c>
      <c r="D28" s="5">
        <f t="shared" si="2"/>
        <v>0</v>
      </c>
      <c r="E28" s="16">
        <f t="shared" si="19"/>
        <v>30000</v>
      </c>
      <c r="F28" s="24">
        <f t="shared" si="16"/>
        <v>27000</v>
      </c>
      <c r="G28" s="18">
        <f t="shared" si="12"/>
        <v>0</v>
      </c>
      <c r="H28" s="18">
        <f t="shared" si="13"/>
        <v>181562.79004077995</v>
      </c>
      <c r="I28" s="5">
        <f t="shared" si="4"/>
        <v>0</v>
      </c>
      <c r="J28" s="16">
        <f t="shared" si="20"/>
        <v>23000</v>
      </c>
      <c r="K28" s="19">
        <f t="shared" si="6"/>
        <v>100000</v>
      </c>
      <c r="L28" s="17">
        <f t="shared" si="7"/>
        <v>274667.72096832591</v>
      </c>
      <c r="M28" s="29">
        <f t="shared" si="14"/>
        <v>84</v>
      </c>
      <c r="O28">
        <v>15.5</v>
      </c>
      <c r="P28">
        <v>17.899999999999999</v>
      </c>
      <c r="R28" s="32">
        <f t="shared" si="8"/>
        <v>0</v>
      </c>
      <c r="S28" s="32">
        <f t="shared" si="17"/>
        <v>0</v>
      </c>
      <c r="W28" s="32">
        <f t="shared" si="9"/>
        <v>0</v>
      </c>
      <c r="X28" s="32">
        <f t="shared" si="18"/>
        <v>0</v>
      </c>
    </row>
    <row r="29" spans="1:24" x14ac:dyDescent="0.25">
      <c r="A29" s="19">
        <f t="shared" si="15"/>
        <v>20000</v>
      </c>
      <c r="B29" s="18">
        <f t="shared" si="10"/>
        <v>0</v>
      </c>
      <c r="C29" s="18">
        <f t="shared" si="11"/>
        <v>64367.029546096899</v>
      </c>
      <c r="D29" s="5">
        <f t="shared" si="2"/>
        <v>0</v>
      </c>
      <c r="E29" s="16">
        <f t="shared" si="19"/>
        <v>30000</v>
      </c>
      <c r="F29" s="24">
        <f t="shared" si="16"/>
        <v>27000</v>
      </c>
      <c r="G29" s="18">
        <f t="shared" si="12"/>
        <v>0</v>
      </c>
      <c r="H29" s="18">
        <f t="shared" si="13"/>
        <v>161734.04584159554</v>
      </c>
      <c r="I29" s="5">
        <f t="shared" si="4"/>
        <v>0</v>
      </c>
      <c r="J29" s="16">
        <f t="shared" si="20"/>
        <v>23000</v>
      </c>
      <c r="K29" s="19">
        <f t="shared" si="6"/>
        <v>100000</v>
      </c>
      <c r="L29" s="17">
        <f t="shared" si="7"/>
        <v>226101.07538769243</v>
      </c>
      <c r="M29" s="29">
        <f t="shared" si="14"/>
        <v>85</v>
      </c>
      <c r="O29">
        <v>14.8</v>
      </c>
      <c r="P29">
        <v>17.100000000000001</v>
      </c>
      <c r="R29" s="32">
        <f t="shared" si="8"/>
        <v>0</v>
      </c>
      <c r="S29" s="32">
        <f t="shared" si="17"/>
        <v>0</v>
      </c>
      <c r="W29" s="32">
        <f t="shared" si="9"/>
        <v>0</v>
      </c>
      <c r="X29" s="32">
        <f t="shared" si="18"/>
        <v>0</v>
      </c>
    </row>
    <row r="30" spans="1:24" x14ac:dyDescent="0.25">
      <c r="A30" s="19">
        <f t="shared" si="15"/>
        <v>20000</v>
      </c>
      <c r="B30" s="18">
        <f t="shared" si="10"/>
        <v>0</v>
      </c>
      <c r="C30" s="18">
        <f t="shared" si="11"/>
        <v>35054.370137018836</v>
      </c>
      <c r="D30" s="5">
        <f t="shared" si="2"/>
        <v>0</v>
      </c>
      <c r="E30" s="16">
        <f t="shared" si="19"/>
        <v>30000</v>
      </c>
      <c r="F30" s="24">
        <f t="shared" si="16"/>
        <v>27000</v>
      </c>
      <c r="G30" s="18">
        <f t="shared" si="12"/>
        <v>0</v>
      </c>
      <c r="H30" s="18">
        <f t="shared" si="13"/>
        <v>141508.72675842745</v>
      </c>
      <c r="I30" s="5">
        <f t="shared" si="4"/>
        <v>0</v>
      </c>
      <c r="J30" s="16">
        <f t="shared" si="20"/>
        <v>23000</v>
      </c>
      <c r="K30" s="19">
        <f t="shared" si="6"/>
        <v>100000</v>
      </c>
      <c r="L30" s="17">
        <f t="shared" si="7"/>
        <v>176563.0968954463</v>
      </c>
      <c r="M30" s="29">
        <f t="shared" si="14"/>
        <v>86</v>
      </c>
      <c r="O30">
        <v>14.1</v>
      </c>
      <c r="P30">
        <v>16.3</v>
      </c>
      <c r="R30" s="32">
        <f t="shared" si="8"/>
        <v>0</v>
      </c>
      <c r="S30" s="32">
        <f t="shared" si="17"/>
        <v>0</v>
      </c>
      <c r="W30" s="32">
        <f t="shared" si="9"/>
        <v>0</v>
      </c>
      <c r="X30" s="32">
        <f t="shared" si="18"/>
        <v>0</v>
      </c>
    </row>
    <row r="31" spans="1:24" x14ac:dyDescent="0.25">
      <c r="A31" s="19">
        <f t="shared" si="15"/>
        <v>20000</v>
      </c>
      <c r="B31" s="18">
        <f t="shared" si="10"/>
        <v>0</v>
      </c>
      <c r="C31" s="18">
        <f t="shared" si="11"/>
        <v>5155.4575397592125</v>
      </c>
      <c r="D31" s="5">
        <f t="shared" si="2"/>
        <v>0</v>
      </c>
      <c r="E31" s="16">
        <f t="shared" si="19"/>
        <v>5155.4575397592125</v>
      </c>
      <c r="F31" s="24">
        <f t="shared" si="16"/>
        <v>27000</v>
      </c>
      <c r="G31" s="18">
        <f t="shared" si="12"/>
        <v>0</v>
      </c>
      <c r="H31" s="18">
        <f t="shared" si="13"/>
        <v>120878.90129359601</v>
      </c>
      <c r="I31" s="5">
        <f t="shared" si="4"/>
        <v>0</v>
      </c>
      <c r="J31" s="16">
        <f t="shared" si="20"/>
        <v>23000</v>
      </c>
      <c r="K31" s="19">
        <f t="shared" si="6"/>
        <v>75155.457539759213</v>
      </c>
      <c r="L31" s="17">
        <f t="shared" si="7"/>
        <v>126034.35883335522</v>
      </c>
      <c r="M31" s="29">
        <f t="shared" si="14"/>
        <v>87</v>
      </c>
      <c r="O31">
        <v>13.4</v>
      </c>
      <c r="P31">
        <v>15.5</v>
      </c>
      <c r="R31" s="32">
        <f t="shared" si="8"/>
        <v>0</v>
      </c>
      <c r="S31" s="32">
        <f t="shared" si="17"/>
        <v>0</v>
      </c>
      <c r="W31" s="32">
        <f t="shared" si="9"/>
        <v>0</v>
      </c>
      <c r="X31" s="32">
        <f t="shared" si="18"/>
        <v>0</v>
      </c>
    </row>
    <row r="32" spans="1:24" x14ac:dyDescent="0.25">
      <c r="A32" s="19">
        <f t="shared" si="15"/>
        <v>20000</v>
      </c>
      <c r="B32" s="18">
        <f t="shared" si="10"/>
        <v>0</v>
      </c>
      <c r="C32" s="18">
        <f t="shared" si="11"/>
        <v>0</v>
      </c>
      <c r="D32" s="5">
        <f t="shared" si="2"/>
        <v>0</v>
      </c>
      <c r="E32" s="16">
        <f t="shared" si="19"/>
        <v>0</v>
      </c>
      <c r="F32" s="24">
        <f t="shared" si="16"/>
        <v>27000</v>
      </c>
      <c r="G32" s="18">
        <f t="shared" si="12"/>
        <v>0</v>
      </c>
      <c r="H32" s="18">
        <f t="shared" si="13"/>
        <v>99836.479319467922</v>
      </c>
      <c r="I32" s="5">
        <f t="shared" si="4"/>
        <v>0</v>
      </c>
      <c r="J32" s="16">
        <f t="shared" si="20"/>
        <v>23000</v>
      </c>
      <c r="K32" s="19">
        <f t="shared" si="6"/>
        <v>70000</v>
      </c>
      <c r="L32" s="17">
        <f t="shared" si="7"/>
        <v>99836.479319467922</v>
      </c>
      <c r="M32" s="29">
        <f t="shared" si="14"/>
        <v>88</v>
      </c>
      <c r="O32">
        <v>12.7</v>
      </c>
      <c r="P32">
        <v>14.8</v>
      </c>
      <c r="R32" s="32">
        <f t="shared" si="8"/>
        <v>0</v>
      </c>
      <c r="S32" s="32">
        <f t="shared" si="17"/>
        <v>0</v>
      </c>
      <c r="W32" s="32">
        <f t="shared" si="9"/>
        <v>0</v>
      </c>
      <c r="X32" s="32">
        <f t="shared" si="18"/>
        <v>0</v>
      </c>
    </row>
    <row r="33" spans="1:24" x14ac:dyDescent="0.25">
      <c r="A33" s="19">
        <f t="shared" si="15"/>
        <v>20000</v>
      </c>
      <c r="B33" s="18">
        <f t="shared" si="10"/>
        <v>0</v>
      </c>
      <c r="C33" s="18">
        <f t="shared" si="11"/>
        <v>0</v>
      </c>
      <c r="D33" s="5">
        <f t="shared" si="2"/>
        <v>0</v>
      </c>
      <c r="E33" s="16">
        <f t="shared" si="19"/>
        <v>0</v>
      </c>
      <c r="F33" s="24">
        <f t="shared" si="16"/>
        <v>27000</v>
      </c>
      <c r="G33" s="18">
        <f t="shared" si="12"/>
        <v>0</v>
      </c>
      <c r="H33" s="18">
        <f t="shared" si="13"/>
        <v>78373.208905857289</v>
      </c>
      <c r="I33" s="5">
        <f t="shared" si="4"/>
        <v>0</v>
      </c>
      <c r="J33" s="16">
        <f t="shared" si="20"/>
        <v>23000</v>
      </c>
      <c r="K33" s="19">
        <f t="shared" si="6"/>
        <v>70000</v>
      </c>
      <c r="L33" s="17">
        <f t="shared" si="7"/>
        <v>78373.208905857289</v>
      </c>
      <c r="M33" s="29">
        <f t="shared" si="14"/>
        <v>89</v>
      </c>
      <c r="O33">
        <v>12</v>
      </c>
      <c r="P33">
        <v>14.1</v>
      </c>
      <c r="R33" s="32">
        <f t="shared" si="8"/>
        <v>0</v>
      </c>
      <c r="S33" s="32">
        <f t="shared" si="17"/>
        <v>0</v>
      </c>
      <c r="W33" s="32">
        <f t="shared" si="9"/>
        <v>0</v>
      </c>
      <c r="X33" s="32">
        <f t="shared" si="18"/>
        <v>0</v>
      </c>
    </row>
    <row r="34" spans="1:24" x14ac:dyDescent="0.25">
      <c r="A34" s="19">
        <f t="shared" si="15"/>
        <v>20000</v>
      </c>
      <c r="B34" s="18">
        <f t="shared" si="10"/>
        <v>0</v>
      </c>
      <c r="C34" s="18">
        <f t="shared" si="11"/>
        <v>0</v>
      </c>
      <c r="D34" s="5">
        <f t="shared" si="2"/>
        <v>0</v>
      </c>
      <c r="E34" s="16">
        <f t="shared" si="19"/>
        <v>0</v>
      </c>
      <c r="F34" s="24">
        <f t="shared" si="16"/>
        <v>27000</v>
      </c>
      <c r="G34" s="18">
        <f t="shared" si="12"/>
        <v>0</v>
      </c>
      <c r="H34" s="18">
        <f t="shared" si="13"/>
        <v>56480.673083974434</v>
      </c>
      <c r="I34" s="5">
        <f t="shared" si="4"/>
        <v>0</v>
      </c>
      <c r="J34" s="16">
        <f t="shared" si="20"/>
        <v>23000</v>
      </c>
      <c r="K34" s="19">
        <f t="shared" si="6"/>
        <v>70000</v>
      </c>
      <c r="L34" s="17">
        <f t="shared" si="7"/>
        <v>56480.673083974434</v>
      </c>
      <c r="M34" s="29">
        <f t="shared" si="14"/>
        <v>90</v>
      </c>
      <c r="O34">
        <v>11.4</v>
      </c>
      <c r="P34">
        <v>13.4</v>
      </c>
      <c r="R34" s="32">
        <f t="shared" si="8"/>
        <v>0</v>
      </c>
      <c r="S34" s="32">
        <f t="shared" si="17"/>
        <v>0</v>
      </c>
      <c r="W34" s="32">
        <f t="shared" si="9"/>
        <v>0</v>
      </c>
      <c r="X34" s="32">
        <f t="shared" si="18"/>
        <v>0</v>
      </c>
    </row>
    <row r="35" spans="1:24" x14ac:dyDescent="0.25">
      <c r="A35" s="19">
        <f t="shared" si="15"/>
        <v>20000</v>
      </c>
      <c r="B35" s="18">
        <f t="shared" si="10"/>
        <v>0</v>
      </c>
      <c r="C35" s="18">
        <f t="shared" si="11"/>
        <v>0</v>
      </c>
      <c r="D35" s="5">
        <f t="shared" si="2"/>
        <v>0</v>
      </c>
      <c r="E35" s="16">
        <f t="shared" si="19"/>
        <v>0</v>
      </c>
      <c r="F35" s="24">
        <f t="shared" si="16"/>
        <v>27000</v>
      </c>
      <c r="G35" s="18">
        <f t="shared" si="12"/>
        <v>0</v>
      </c>
      <c r="H35" s="18">
        <f t="shared" si="13"/>
        <v>34150.286545653922</v>
      </c>
      <c r="I35" s="5">
        <f t="shared" si="4"/>
        <v>0</v>
      </c>
      <c r="J35" s="16">
        <f t="shared" si="20"/>
        <v>23000</v>
      </c>
      <c r="K35" s="19">
        <f t="shared" si="6"/>
        <v>70000</v>
      </c>
      <c r="L35" s="17">
        <f t="shared" si="7"/>
        <v>34150.286545653922</v>
      </c>
      <c r="M35" s="29">
        <f t="shared" si="14"/>
        <v>91</v>
      </c>
      <c r="O35">
        <v>10.8</v>
      </c>
      <c r="P35">
        <v>12.7</v>
      </c>
      <c r="R35" s="32">
        <f t="shared" si="8"/>
        <v>0</v>
      </c>
      <c r="S35" s="32">
        <f t="shared" si="17"/>
        <v>0</v>
      </c>
      <c r="W35" s="32">
        <f t="shared" si="9"/>
        <v>0</v>
      </c>
      <c r="X35" s="32">
        <f t="shared" si="18"/>
        <v>0</v>
      </c>
    </row>
    <row r="36" spans="1:24" x14ac:dyDescent="0.25">
      <c r="A36" s="19">
        <f t="shared" si="15"/>
        <v>20000</v>
      </c>
      <c r="B36" s="18">
        <f t="shared" si="10"/>
        <v>0</v>
      </c>
      <c r="C36" s="18">
        <f t="shared" si="11"/>
        <v>0</v>
      </c>
      <c r="D36" s="5">
        <f t="shared" si="2"/>
        <v>0</v>
      </c>
      <c r="E36" s="16">
        <f t="shared" si="19"/>
        <v>0</v>
      </c>
      <c r="F36" s="24">
        <f t="shared" si="16"/>
        <v>27000</v>
      </c>
      <c r="G36" s="18">
        <f t="shared" si="12"/>
        <v>0</v>
      </c>
      <c r="H36" s="18">
        <f t="shared" si="13"/>
        <v>11373.292276567001</v>
      </c>
      <c r="I36" s="5">
        <f t="shared" si="4"/>
        <v>0</v>
      </c>
      <c r="J36" s="16">
        <f t="shared" si="20"/>
        <v>11373.292276567001</v>
      </c>
      <c r="K36" s="19">
        <f t="shared" si="6"/>
        <v>58373.292276567001</v>
      </c>
      <c r="L36" s="17">
        <f t="shared" si="7"/>
        <v>11373.292276567001</v>
      </c>
      <c r="M36" s="29">
        <f t="shared" si="14"/>
        <v>92</v>
      </c>
      <c r="O36">
        <v>10.199999999999999</v>
      </c>
      <c r="P36">
        <v>12</v>
      </c>
      <c r="R36" s="32">
        <f t="shared" si="8"/>
        <v>0</v>
      </c>
      <c r="S36" s="32">
        <f t="shared" si="17"/>
        <v>0</v>
      </c>
      <c r="W36" s="32">
        <f t="shared" si="9"/>
        <v>0</v>
      </c>
      <c r="X36" s="32">
        <f t="shared" si="18"/>
        <v>0</v>
      </c>
    </row>
    <row r="37" spans="1:24" x14ac:dyDescent="0.25">
      <c r="A37" s="19">
        <f t="shared" si="15"/>
        <v>20000</v>
      </c>
      <c r="B37" s="18">
        <f t="shared" si="10"/>
        <v>0</v>
      </c>
      <c r="C37" s="18">
        <f t="shared" si="11"/>
        <v>0</v>
      </c>
      <c r="D37" s="5">
        <f t="shared" si="2"/>
        <v>0</v>
      </c>
      <c r="E37" s="16">
        <f t="shared" si="19"/>
        <v>0</v>
      </c>
      <c r="F37" s="24">
        <f t="shared" si="16"/>
        <v>27000</v>
      </c>
      <c r="G37" s="18">
        <f t="shared" si="12"/>
        <v>0</v>
      </c>
      <c r="H37" s="18">
        <f t="shared" si="13"/>
        <v>0</v>
      </c>
      <c r="I37" s="5">
        <f t="shared" si="4"/>
        <v>0</v>
      </c>
      <c r="J37" s="16">
        <f t="shared" si="20"/>
        <v>0</v>
      </c>
      <c r="K37" s="19">
        <f t="shared" si="6"/>
        <v>47000</v>
      </c>
      <c r="L37" s="17">
        <f t="shared" si="7"/>
        <v>0</v>
      </c>
      <c r="M37" s="29">
        <f t="shared" si="14"/>
        <v>93</v>
      </c>
      <c r="O37">
        <v>9.6</v>
      </c>
      <c r="P37">
        <v>11.4</v>
      </c>
      <c r="R37" s="32">
        <f t="shared" si="8"/>
        <v>0</v>
      </c>
      <c r="S37" s="32">
        <f t="shared" si="17"/>
        <v>0</v>
      </c>
      <c r="W37" s="32">
        <f t="shared" si="9"/>
        <v>0</v>
      </c>
      <c r="X37" s="32">
        <f t="shared" si="18"/>
        <v>0</v>
      </c>
    </row>
    <row r="38" spans="1:24" x14ac:dyDescent="0.25">
      <c r="A38" s="19">
        <f t="shared" si="15"/>
        <v>20000</v>
      </c>
      <c r="B38" s="18">
        <f t="shared" si="10"/>
        <v>0</v>
      </c>
      <c r="C38" s="18">
        <f t="shared" si="11"/>
        <v>0</v>
      </c>
      <c r="D38" s="5">
        <f t="shared" si="2"/>
        <v>0</v>
      </c>
      <c r="E38" s="16">
        <f t="shared" si="19"/>
        <v>0</v>
      </c>
      <c r="F38" s="24">
        <f t="shared" si="16"/>
        <v>27000</v>
      </c>
      <c r="G38" s="18">
        <f t="shared" si="12"/>
        <v>0</v>
      </c>
      <c r="H38" s="18">
        <f t="shared" si="13"/>
        <v>0</v>
      </c>
      <c r="I38" s="5">
        <f t="shared" si="4"/>
        <v>0</v>
      </c>
      <c r="J38" s="16">
        <f t="shared" si="20"/>
        <v>0</v>
      </c>
      <c r="K38" s="19">
        <f t="shared" si="6"/>
        <v>47000</v>
      </c>
      <c r="L38" s="17">
        <f t="shared" si="7"/>
        <v>0</v>
      </c>
      <c r="M38" s="29">
        <f t="shared" si="14"/>
        <v>94</v>
      </c>
      <c r="O38">
        <v>9.1</v>
      </c>
      <c r="P38">
        <v>10.8</v>
      </c>
      <c r="R38" s="32">
        <f t="shared" si="8"/>
        <v>0</v>
      </c>
      <c r="S38" s="32">
        <f t="shared" si="17"/>
        <v>0</v>
      </c>
      <c r="W38" s="32">
        <f t="shared" si="9"/>
        <v>0</v>
      </c>
      <c r="X38" s="32">
        <f t="shared" si="18"/>
        <v>0</v>
      </c>
    </row>
    <row r="39" spans="1:24" x14ac:dyDescent="0.25">
      <c r="A39" s="19">
        <f t="shared" si="15"/>
        <v>20000</v>
      </c>
      <c r="B39" s="18">
        <f t="shared" si="10"/>
        <v>0</v>
      </c>
      <c r="C39" s="18">
        <f t="shared" si="11"/>
        <v>0</v>
      </c>
      <c r="D39" s="5">
        <f t="shared" si="2"/>
        <v>0</v>
      </c>
      <c r="E39" s="16">
        <f t="shared" si="19"/>
        <v>0</v>
      </c>
      <c r="F39" s="24">
        <f t="shared" si="16"/>
        <v>27000</v>
      </c>
      <c r="G39" s="18">
        <f t="shared" si="12"/>
        <v>0</v>
      </c>
      <c r="H39" s="18">
        <f t="shared" si="13"/>
        <v>0</v>
      </c>
      <c r="I39" s="5">
        <f t="shared" si="4"/>
        <v>0</v>
      </c>
      <c r="J39" s="16">
        <f t="shared" si="20"/>
        <v>0</v>
      </c>
      <c r="K39" s="19">
        <f t="shared" si="6"/>
        <v>47000</v>
      </c>
      <c r="L39" s="17">
        <f t="shared" si="7"/>
        <v>0</v>
      </c>
      <c r="M39" s="29">
        <f t="shared" si="14"/>
        <v>95</v>
      </c>
      <c r="O39">
        <v>8.6</v>
      </c>
      <c r="P39">
        <v>10.199999999999999</v>
      </c>
      <c r="R39" s="32">
        <f t="shared" si="8"/>
        <v>0</v>
      </c>
      <c r="S39" s="32">
        <f t="shared" si="17"/>
        <v>0</v>
      </c>
      <c r="W39" s="32">
        <f t="shared" si="9"/>
        <v>0</v>
      </c>
      <c r="X39" s="32">
        <f t="shared" si="18"/>
        <v>0</v>
      </c>
    </row>
    <row r="40" spans="1:24" x14ac:dyDescent="0.25">
      <c r="A40" s="19">
        <f t="shared" si="15"/>
        <v>20000</v>
      </c>
      <c r="B40" s="18">
        <f t="shared" si="10"/>
        <v>0</v>
      </c>
      <c r="C40" s="18">
        <f t="shared" si="11"/>
        <v>0</v>
      </c>
      <c r="D40" s="5">
        <f t="shared" si="2"/>
        <v>0</v>
      </c>
      <c r="E40" s="16">
        <f t="shared" si="19"/>
        <v>0</v>
      </c>
      <c r="F40" s="24">
        <f t="shared" si="16"/>
        <v>27000</v>
      </c>
      <c r="G40" s="18">
        <f t="shared" si="12"/>
        <v>0</v>
      </c>
      <c r="H40" s="18">
        <f t="shared" si="13"/>
        <v>0</v>
      </c>
      <c r="I40" s="5">
        <f t="shared" si="4"/>
        <v>0</v>
      </c>
      <c r="J40" s="16">
        <f t="shared" si="20"/>
        <v>0</v>
      </c>
      <c r="K40" s="19">
        <f t="shared" si="6"/>
        <v>47000</v>
      </c>
      <c r="L40" s="17">
        <f t="shared" si="7"/>
        <v>0</v>
      </c>
      <c r="M40" s="29">
        <f t="shared" si="14"/>
        <v>96</v>
      </c>
      <c r="O40">
        <v>8.1</v>
      </c>
      <c r="P40">
        <v>9.6</v>
      </c>
      <c r="R40" s="32">
        <f t="shared" si="8"/>
        <v>0</v>
      </c>
      <c r="S40" s="32">
        <f t="shared" si="17"/>
        <v>0</v>
      </c>
      <c r="W40" s="32">
        <f t="shared" si="9"/>
        <v>0</v>
      </c>
      <c r="X40" s="32">
        <f t="shared" si="18"/>
        <v>0</v>
      </c>
    </row>
    <row r="41" spans="1:24" x14ac:dyDescent="0.25">
      <c r="A41" s="19">
        <f t="shared" si="15"/>
        <v>20000</v>
      </c>
      <c r="B41" s="18">
        <f t="shared" si="10"/>
        <v>0</v>
      </c>
      <c r="C41" s="18">
        <f t="shared" si="11"/>
        <v>0</v>
      </c>
      <c r="D41" s="5">
        <f t="shared" si="2"/>
        <v>0</v>
      </c>
      <c r="E41" s="16">
        <f t="shared" si="19"/>
        <v>0</v>
      </c>
      <c r="F41" s="24">
        <f t="shared" si="16"/>
        <v>27000</v>
      </c>
      <c r="G41" s="18">
        <f t="shared" si="12"/>
        <v>0</v>
      </c>
      <c r="H41" s="18">
        <f t="shared" si="13"/>
        <v>0</v>
      </c>
      <c r="I41" s="5">
        <f t="shared" si="4"/>
        <v>0</v>
      </c>
      <c r="J41" s="16">
        <f t="shared" si="20"/>
        <v>0</v>
      </c>
      <c r="K41" s="19">
        <f t="shared" si="6"/>
        <v>47000</v>
      </c>
      <c r="L41" s="17">
        <f t="shared" si="7"/>
        <v>0</v>
      </c>
      <c r="M41" s="29">
        <f t="shared" si="14"/>
        <v>97</v>
      </c>
      <c r="O41">
        <v>7.6</v>
      </c>
      <c r="P41">
        <v>9.1</v>
      </c>
      <c r="R41" s="32">
        <f t="shared" si="8"/>
        <v>0</v>
      </c>
      <c r="S41" s="32">
        <f t="shared" si="17"/>
        <v>0</v>
      </c>
      <c r="W41" s="32">
        <f t="shared" si="9"/>
        <v>0</v>
      </c>
      <c r="X41" s="32">
        <f t="shared" si="18"/>
        <v>0</v>
      </c>
    </row>
    <row r="42" spans="1:24" x14ac:dyDescent="0.25">
      <c r="A42" s="19">
        <f t="shared" si="15"/>
        <v>20000</v>
      </c>
      <c r="B42" s="18">
        <f t="shared" si="10"/>
        <v>0</v>
      </c>
      <c r="C42" s="18">
        <f t="shared" si="11"/>
        <v>0</v>
      </c>
      <c r="D42" s="5">
        <f t="shared" si="2"/>
        <v>0</v>
      </c>
      <c r="E42" s="16">
        <f t="shared" si="19"/>
        <v>0</v>
      </c>
      <c r="F42" s="24">
        <f t="shared" si="16"/>
        <v>27000</v>
      </c>
      <c r="G42" s="18">
        <f t="shared" si="12"/>
        <v>0</v>
      </c>
      <c r="H42" s="18">
        <f t="shared" si="13"/>
        <v>0</v>
      </c>
      <c r="I42" s="5">
        <f t="shared" si="4"/>
        <v>0</v>
      </c>
      <c r="J42" s="16">
        <f t="shared" si="20"/>
        <v>0</v>
      </c>
      <c r="K42" s="19">
        <f t="shared" si="6"/>
        <v>47000</v>
      </c>
      <c r="L42" s="17">
        <f t="shared" si="7"/>
        <v>0</v>
      </c>
      <c r="M42" s="29">
        <f t="shared" si="14"/>
        <v>98</v>
      </c>
      <c r="O42">
        <v>7.1</v>
      </c>
      <c r="P42">
        <v>8.6</v>
      </c>
      <c r="R42" s="32">
        <f t="shared" si="8"/>
        <v>0</v>
      </c>
      <c r="S42" s="32">
        <f t="shared" si="17"/>
        <v>0</v>
      </c>
      <c r="W42" s="32">
        <f t="shared" si="9"/>
        <v>0</v>
      </c>
      <c r="X42" s="32">
        <f t="shared" si="18"/>
        <v>0</v>
      </c>
    </row>
    <row r="43" spans="1:24" x14ac:dyDescent="0.25">
      <c r="A43" s="19">
        <f t="shared" si="15"/>
        <v>20000</v>
      </c>
      <c r="B43" s="18">
        <f t="shared" si="10"/>
        <v>0</v>
      </c>
      <c r="C43" s="18">
        <f t="shared" si="11"/>
        <v>0</v>
      </c>
      <c r="D43" s="5">
        <f t="shared" si="2"/>
        <v>0</v>
      </c>
      <c r="E43" s="16">
        <f t="shared" si="19"/>
        <v>0</v>
      </c>
      <c r="F43" s="24">
        <f t="shared" si="16"/>
        <v>27000</v>
      </c>
      <c r="G43" s="18">
        <f t="shared" si="12"/>
        <v>0</v>
      </c>
      <c r="H43" s="18">
        <f t="shared" si="13"/>
        <v>0</v>
      </c>
      <c r="I43" s="5">
        <f t="shared" si="4"/>
        <v>0</v>
      </c>
      <c r="J43" s="16">
        <f t="shared" si="20"/>
        <v>0</v>
      </c>
      <c r="K43" s="19">
        <f t="shared" si="6"/>
        <v>47000</v>
      </c>
      <c r="L43" s="17">
        <f t="shared" si="7"/>
        <v>0</v>
      </c>
      <c r="M43" s="29">
        <f t="shared" si="14"/>
        <v>99</v>
      </c>
      <c r="O43">
        <v>6.7</v>
      </c>
      <c r="P43">
        <v>8.1</v>
      </c>
      <c r="R43" s="32">
        <f t="shared" si="8"/>
        <v>0</v>
      </c>
      <c r="S43" s="32">
        <f t="shared" si="17"/>
        <v>0</v>
      </c>
      <c r="W43" s="32">
        <f t="shared" si="9"/>
        <v>0</v>
      </c>
      <c r="X43" s="32">
        <f t="shared" si="18"/>
        <v>0</v>
      </c>
    </row>
    <row r="44" spans="1:24" x14ac:dyDescent="0.25">
      <c r="A44" s="19">
        <f t="shared" si="15"/>
        <v>20000</v>
      </c>
      <c r="B44" s="18">
        <f t="shared" si="10"/>
        <v>0</v>
      </c>
      <c r="C44" s="18">
        <f t="shared" si="11"/>
        <v>0</v>
      </c>
      <c r="D44" s="5">
        <f t="shared" si="2"/>
        <v>0</v>
      </c>
      <c r="E44" s="16">
        <f t="shared" si="19"/>
        <v>0</v>
      </c>
      <c r="F44" s="24">
        <f t="shared" si="16"/>
        <v>27000</v>
      </c>
      <c r="G44" s="18">
        <f t="shared" si="12"/>
        <v>0</v>
      </c>
      <c r="H44" s="18">
        <f t="shared" si="13"/>
        <v>0</v>
      </c>
      <c r="I44" s="5">
        <f t="shared" si="4"/>
        <v>0</v>
      </c>
      <c r="J44" s="16">
        <f t="shared" si="20"/>
        <v>0</v>
      </c>
      <c r="K44" s="19">
        <f t="shared" si="6"/>
        <v>47000</v>
      </c>
      <c r="L44" s="17">
        <f t="shared" si="7"/>
        <v>0</v>
      </c>
      <c r="M44" s="29">
        <f t="shared" si="14"/>
        <v>100</v>
      </c>
      <c r="O44">
        <v>6.3</v>
      </c>
      <c r="P44">
        <v>7.6</v>
      </c>
      <c r="R44" s="32">
        <f t="shared" si="8"/>
        <v>0</v>
      </c>
      <c r="S44" s="32">
        <f t="shared" si="17"/>
        <v>0</v>
      </c>
      <c r="W44" s="32">
        <f t="shared" si="9"/>
        <v>0</v>
      </c>
      <c r="X44" s="32">
        <f t="shared" si="18"/>
        <v>0</v>
      </c>
    </row>
    <row r="45" spans="1:24" x14ac:dyDescent="0.25">
      <c r="A45" s="19">
        <f t="shared" si="15"/>
        <v>20000</v>
      </c>
      <c r="B45" s="18">
        <f t="shared" si="10"/>
        <v>0</v>
      </c>
      <c r="C45" s="18">
        <f t="shared" si="11"/>
        <v>0</v>
      </c>
      <c r="D45" s="5">
        <f t="shared" si="2"/>
        <v>0</v>
      </c>
      <c r="E45" s="16">
        <f t="shared" si="19"/>
        <v>0</v>
      </c>
      <c r="F45" s="24">
        <f t="shared" si="16"/>
        <v>27000</v>
      </c>
      <c r="G45" s="18">
        <f t="shared" si="12"/>
        <v>0</v>
      </c>
      <c r="H45" s="18">
        <f t="shared" si="13"/>
        <v>0</v>
      </c>
      <c r="I45" s="5">
        <f>MIN((MAX($I$4-F45,G45/P45)),G45)</f>
        <v>0</v>
      </c>
      <c r="J45" s="16">
        <f t="shared" si="20"/>
        <v>0</v>
      </c>
      <c r="K45" s="19">
        <f t="shared" si="6"/>
        <v>47000</v>
      </c>
      <c r="L45" s="17">
        <f t="shared" si="7"/>
        <v>0</v>
      </c>
      <c r="M45" s="29">
        <f t="shared" si="14"/>
        <v>101</v>
      </c>
      <c r="O45">
        <v>5.9</v>
      </c>
      <c r="P45">
        <v>7.1</v>
      </c>
      <c r="R45" s="32">
        <f t="shared" si="8"/>
        <v>0</v>
      </c>
      <c r="S45" s="32">
        <f t="shared" si="17"/>
        <v>0</v>
      </c>
      <c r="W45" s="32">
        <f>(G45-I45)*1.02-G46</f>
        <v>0</v>
      </c>
      <c r="X45" s="32">
        <f t="shared" si="18"/>
        <v>0</v>
      </c>
    </row>
    <row r="46" spans="1:24" x14ac:dyDescent="0.25">
      <c r="A46" s="19">
        <f t="shared" si="15"/>
        <v>20000</v>
      </c>
      <c r="B46" s="18">
        <f t="shared" si="10"/>
        <v>0</v>
      </c>
      <c r="C46" s="18">
        <f t="shared" si="11"/>
        <v>0</v>
      </c>
      <c r="D46" s="5">
        <f t="shared" si="2"/>
        <v>0</v>
      </c>
      <c r="E46" s="16">
        <f t="shared" si="19"/>
        <v>0</v>
      </c>
      <c r="F46" s="24">
        <f t="shared" si="16"/>
        <v>27000</v>
      </c>
      <c r="G46" s="18">
        <f t="shared" si="12"/>
        <v>0</v>
      </c>
      <c r="H46" s="18">
        <f t="shared" si="13"/>
        <v>0</v>
      </c>
      <c r="I46" s="5">
        <f t="shared" ref="I46:I54" si="21">MIN((MAX($I$4-F46,G46/P46)),G46)</f>
        <v>0</v>
      </c>
      <c r="J46" s="16">
        <f t="shared" si="20"/>
        <v>0</v>
      </c>
      <c r="K46" s="19">
        <f t="shared" si="6"/>
        <v>47000</v>
      </c>
      <c r="L46" s="17">
        <f t="shared" si="7"/>
        <v>0</v>
      </c>
      <c r="M46" s="29">
        <f t="shared" si="14"/>
        <v>102</v>
      </c>
      <c r="O46">
        <v>5.5</v>
      </c>
      <c r="P46">
        <v>6.7</v>
      </c>
      <c r="R46" s="32">
        <f t="shared" si="8"/>
        <v>0</v>
      </c>
      <c r="S46" s="32">
        <f t="shared" si="17"/>
        <v>0</v>
      </c>
      <c r="W46" s="32">
        <f t="shared" si="9"/>
        <v>0</v>
      </c>
      <c r="X46" s="32">
        <f t="shared" si="18"/>
        <v>0</v>
      </c>
    </row>
    <row r="47" spans="1:24" x14ac:dyDescent="0.25">
      <c r="A47" s="19">
        <f t="shared" si="15"/>
        <v>20000</v>
      </c>
      <c r="B47" s="18">
        <f t="shared" si="10"/>
        <v>0</v>
      </c>
      <c r="C47" s="18">
        <f t="shared" si="11"/>
        <v>0</v>
      </c>
      <c r="D47" s="5">
        <f t="shared" si="2"/>
        <v>0</v>
      </c>
      <c r="E47" s="16">
        <f t="shared" si="19"/>
        <v>0</v>
      </c>
      <c r="F47" s="24">
        <f t="shared" si="16"/>
        <v>27000</v>
      </c>
      <c r="G47" s="18">
        <f t="shared" si="12"/>
        <v>0</v>
      </c>
      <c r="H47" s="18">
        <f t="shared" si="13"/>
        <v>0</v>
      </c>
      <c r="I47" s="5">
        <f t="shared" si="21"/>
        <v>0</v>
      </c>
      <c r="J47" s="16">
        <f t="shared" si="20"/>
        <v>0</v>
      </c>
      <c r="K47" s="19">
        <f t="shared" si="6"/>
        <v>47000</v>
      </c>
      <c r="L47" s="17">
        <f t="shared" si="7"/>
        <v>0</v>
      </c>
      <c r="M47" s="29">
        <f t="shared" si="14"/>
        <v>103</v>
      </c>
      <c r="O47">
        <v>5.2</v>
      </c>
      <c r="P47">
        <v>6.3</v>
      </c>
      <c r="R47" s="32">
        <f t="shared" si="8"/>
        <v>0</v>
      </c>
      <c r="S47" s="32">
        <f t="shared" si="17"/>
        <v>0</v>
      </c>
      <c r="W47" s="32">
        <f t="shared" si="9"/>
        <v>0</v>
      </c>
      <c r="X47" s="32">
        <f t="shared" si="18"/>
        <v>0</v>
      </c>
    </row>
    <row r="48" spans="1:24" x14ac:dyDescent="0.25">
      <c r="A48" s="19">
        <f t="shared" si="15"/>
        <v>20000</v>
      </c>
      <c r="B48" s="18">
        <f t="shared" si="10"/>
        <v>0</v>
      </c>
      <c r="C48" s="18">
        <f t="shared" si="11"/>
        <v>0</v>
      </c>
      <c r="D48" s="5">
        <f t="shared" si="2"/>
        <v>0</v>
      </c>
      <c r="E48" s="16">
        <f t="shared" si="19"/>
        <v>0</v>
      </c>
      <c r="F48" s="24">
        <f t="shared" si="16"/>
        <v>27000</v>
      </c>
      <c r="G48" s="18">
        <f t="shared" si="12"/>
        <v>0</v>
      </c>
      <c r="H48" s="18">
        <f t="shared" si="13"/>
        <v>0</v>
      </c>
      <c r="I48" s="5">
        <f t="shared" si="21"/>
        <v>0</v>
      </c>
      <c r="J48" s="16">
        <f t="shared" si="20"/>
        <v>0</v>
      </c>
      <c r="K48" s="19">
        <f t="shared" si="6"/>
        <v>47000</v>
      </c>
      <c r="L48" s="17">
        <f t="shared" si="7"/>
        <v>0</v>
      </c>
      <c r="M48" s="29">
        <f t="shared" si="14"/>
        <v>104</v>
      </c>
      <c r="O48">
        <v>4.9000000000000004</v>
      </c>
      <c r="P48">
        <v>5.9</v>
      </c>
      <c r="R48" s="32">
        <f t="shared" si="8"/>
        <v>0</v>
      </c>
      <c r="S48" s="32">
        <f t="shared" si="17"/>
        <v>0</v>
      </c>
      <c r="W48" s="32">
        <f t="shared" si="9"/>
        <v>0</v>
      </c>
      <c r="X48" s="32">
        <f t="shared" si="18"/>
        <v>0</v>
      </c>
    </row>
    <row r="49" spans="1:24" x14ac:dyDescent="0.25">
      <c r="A49" s="19">
        <f t="shared" si="15"/>
        <v>20000</v>
      </c>
      <c r="B49" s="18">
        <f t="shared" si="10"/>
        <v>0</v>
      </c>
      <c r="C49" s="18">
        <f t="shared" si="11"/>
        <v>0</v>
      </c>
      <c r="D49" s="5">
        <f t="shared" si="2"/>
        <v>0</v>
      </c>
      <c r="E49" s="16">
        <f t="shared" si="19"/>
        <v>0</v>
      </c>
      <c r="F49" s="24">
        <f t="shared" si="16"/>
        <v>27000</v>
      </c>
      <c r="G49" s="18">
        <f t="shared" si="12"/>
        <v>0</v>
      </c>
      <c r="H49" s="18">
        <f t="shared" si="13"/>
        <v>0</v>
      </c>
      <c r="I49" s="5">
        <f t="shared" si="21"/>
        <v>0</v>
      </c>
      <c r="J49" s="16">
        <f t="shared" si="20"/>
        <v>0</v>
      </c>
      <c r="K49" s="19">
        <f t="shared" si="6"/>
        <v>47000</v>
      </c>
      <c r="L49" s="17">
        <f t="shared" si="7"/>
        <v>0</v>
      </c>
      <c r="M49" s="29">
        <f t="shared" si="14"/>
        <v>105</v>
      </c>
      <c r="O49">
        <v>4.5</v>
      </c>
      <c r="P49">
        <v>5.5</v>
      </c>
      <c r="R49" s="32">
        <f t="shared" si="8"/>
        <v>0</v>
      </c>
      <c r="S49" s="32">
        <f t="shared" si="17"/>
        <v>0</v>
      </c>
      <c r="W49" s="32">
        <f t="shared" si="9"/>
        <v>0</v>
      </c>
      <c r="X49" s="32">
        <f t="shared" si="18"/>
        <v>0</v>
      </c>
    </row>
    <row r="50" spans="1:24" x14ac:dyDescent="0.25">
      <c r="A50" s="19">
        <f t="shared" si="15"/>
        <v>20000</v>
      </c>
      <c r="B50" s="18">
        <f t="shared" si="10"/>
        <v>0</v>
      </c>
      <c r="C50" s="18">
        <f t="shared" si="11"/>
        <v>0</v>
      </c>
      <c r="D50" s="5">
        <f t="shared" si="2"/>
        <v>0</v>
      </c>
      <c r="E50" s="16">
        <f t="shared" si="19"/>
        <v>0</v>
      </c>
      <c r="F50" s="24">
        <f t="shared" si="16"/>
        <v>27000</v>
      </c>
      <c r="G50" s="18">
        <f t="shared" si="12"/>
        <v>0</v>
      </c>
      <c r="H50" s="18">
        <f t="shared" si="13"/>
        <v>0</v>
      </c>
      <c r="I50" s="5">
        <f t="shared" si="21"/>
        <v>0</v>
      </c>
      <c r="J50" s="16">
        <f t="shared" si="20"/>
        <v>0</v>
      </c>
      <c r="K50" s="19">
        <f t="shared" si="6"/>
        <v>47000</v>
      </c>
      <c r="L50" s="17">
        <f t="shared" si="7"/>
        <v>0</v>
      </c>
      <c r="M50" s="29">
        <f t="shared" si="14"/>
        <v>106</v>
      </c>
      <c r="O50">
        <v>4.2</v>
      </c>
      <c r="P50">
        <v>5.2</v>
      </c>
      <c r="R50" s="32">
        <f t="shared" si="8"/>
        <v>0</v>
      </c>
      <c r="S50" s="32">
        <f t="shared" si="17"/>
        <v>0</v>
      </c>
      <c r="W50" s="32">
        <f t="shared" si="9"/>
        <v>0</v>
      </c>
      <c r="X50" s="32">
        <f t="shared" si="18"/>
        <v>0</v>
      </c>
    </row>
    <row r="51" spans="1:24" x14ac:dyDescent="0.25">
      <c r="A51" s="19">
        <f t="shared" si="15"/>
        <v>20000</v>
      </c>
      <c r="B51" s="18">
        <f t="shared" si="10"/>
        <v>0</v>
      </c>
      <c r="C51" s="18">
        <f t="shared" si="11"/>
        <v>0</v>
      </c>
      <c r="D51" s="5">
        <f t="shared" si="2"/>
        <v>0</v>
      </c>
      <c r="E51" s="16">
        <f t="shared" si="19"/>
        <v>0</v>
      </c>
      <c r="F51" s="24">
        <f t="shared" si="16"/>
        <v>27000</v>
      </c>
      <c r="G51" s="18">
        <f t="shared" si="12"/>
        <v>0</v>
      </c>
      <c r="H51" s="18">
        <f t="shared" si="13"/>
        <v>0</v>
      </c>
      <c r="I51" s="5">
        <f t="shared" si="21"/>
        <v>0</v>
      </c>
      <c r="J51" s="16">
        <f t="shared" si="20"/>
        <v>0</v>
      </c>
      <c r="K51" s="19">
        <f t="shared" si="6"/>
        <v>47000</v>
      </c>
      <c r="L51" s="17">
        <f t="shared" si="7"/>
        <v>0</v>
      </c>
      <c r="M51" s="29">
        <f t="shared" si="14"/>
        <v>107</v>
      </c>
      <c r="O51">
        <v>3.9</v>
      </c>
      <c r="P51">
        <v>4.9000000000000004</v>
      </c>
      <c r="R51" s="32">
        <f t="shared" si="8"/>
        <v>0</v>
      </c>
      <c r="S51" s="32">
        <f t="shared" si="17"/>
        <v>0</v>
      </c>
      <c r="W51" s="32">
        <f t="shared" si="9"/>
        <v>0</v>
      </c>
      <c r="X51" s="32">
        <f t="shared" si="18"/>
        <v>0</v>
      </c>
    </row>
    <row r="52" spans="1:24" x14ac:dyDescent="0.25">
      <c r="A52" s="19">
        <f t="shared" si="15"/>
        <v>20000</v>
      </c>
      <c r="B52" s="18">
        <f t="shared" si="10"/>
        <v>0</v>
      </c>
      <c r="C52" s="18">
        <f t="shared" si="11"/>
        <v>0</v>
      </c>
      <c r="D52" s="5">
        <f t="shared" si="2"/>
        <v>0</v>
      </c>
      <c r="E52" s="16">
        <f t="shared" si="19"/>
        <v>0</v>
      </c>
      <c r="F52" s="24">
        <f t="shared" si="16"/>
        <v>27000</v>
      </c>
      <c r="G52" s="18">
        <f t="shared" si="12"/>
        <v>0</v>
      </c>
      <c r="H52" s="18">
        <f t="shared" si="13"/>
        <v>0</v>
      </c>
      <c r="I52" s="5">
        <f t="shared" si="21"/>
        <v>0</v>
      </c>
      <c r="J52" s="16">
        <f t="shared" si="20"/>
        <v>0</v>
      </c>
      <c r="K52" s="19">
        <f t="shared" si="6"/>
        <v>47000</v>
      </c>
      <c r="L52" s="17">
        <f t="shared" si="7"/>
        <v>0</v>
      </c>
      <c r="M52" s="29">
        <f t="shared" si="14"/>
        <v>108</v>
      </c>
      <c r="O52">
        <v>3.7</v>
      </c>
      <c r="P52">
        <v>4.5</v>
      </c>
      <c r="R52" s="32">
        <f t="shared" si="8"/>
        <v>0</v>
      </c>
      <c r="S52" s="32">
        <f t="shared" si="17"/>
        <v>0</v>
      </c>
      <c r="W52" s="32">
        <f t="shared" si="9"/>
        <v>0</v>
      </c>
      <c r="X52" s="32">
        <f t="shared" si="18"/>
        <v>0</v>
      </c>
    </row>
    <row r="53" spans="1:24" x14ac:dyDescent="0.25">
      <c r="A53" s="19">
        <f t="shared" si="15"/>
        <v>20000</v>
      </c>
      <c r="B53" s="18">
        <f t="shared" si="10"/>
        <v>0</v>
      </c>
      <c r="C53" s="18">
        <f t="shared" si="11"/>
        <v>0</v>
      </c>
      <c r="D53" s="5">
        <f>MIN((MAX($D$4-A53,B53/O53)),B53)</f>
        <v>0</v>
      </c>
      <c r="E53" s="16">
        <f t="shared" si="19"/>
        <v>0</v>
      </c>
      <c r="F53" s="24">
        <f t="shared" si="16"/>
        <v>27000</v>
      </c>
      <c r="G53" s="18">
        <f t="shared" si="12"/>
        <v>0</v>
      </c>
      <c r="H53" s="18">
        <f t="shared" si="13"/>
        <v>0</v>
      </c>
      <c r="I53" s="5">
        <f t="shared" si="21"/>
        <v>0</v>
      </c>
      <c r="J53" s="16">
        <f t="shared" si="20"/>
        <v>0</v>
      </c>
      <c r="K53" s="19">
        <f t="shared" si="6"/>
        <v>47000</v>
      </c>
      <c r="L53" s="17">
        <f t="shared" si="7"/>
        <v>0</v>
      </c>
      <c r="M53" s="29">
        <f t="shared" si="14"/>
        <v>109</v>
      </c>
      <c r="O53">
        <v>3.4</v>
      </c>
      <c r="P53">
        <v>4.2</v>
      </c>
      <c r="R53" s="32">
        <f t="shared" si="8"/>
        <v>0</v>
      </c>
      <c r="S53" s="32">
        <f t="shared" si="17"/>
        <v>0</v>
      </c>
      <c r="W53" s="32">
        <f t="shared" si="9"/>
        <v>0</v>
      </c>
      <c r="X53" s="32">
        <f t="shared" si="18"/>
        <v>0</v>
      </c>
    </row>
    <row r="54" spans="1:24" s="49" customFormat="1" ht="15.75" thickBot="1" x14ac:dyDescent="0.3">
      <c r="A54" s="20">
        <f t="shared" si="15"/>
        <v>20000</v>
      </c>
      <c r="B54" s="21">
        <f t="shared" si="10"/>
        <v>0</v>
      </c>
      <c r="C54" s="21">
        <f t="shared" si="11"/>
        <v>0</v>
      </c>
      <c r="D54" s="22">
        <f t="shared" ref="D54" si="22">MIN((MAX($D$4-A54,B54/O54)),B54)</f>
        <v>0</v>
      </c>
      <c r="E54" s="23">
        <f t="shared" si="19"/>
        <v>0</v>
      </c>
      <c r="F54" s="25">
        <f t="shared" si="16"/>
        <v>27000</v>
      </c>
      <c r="G54" s="21">
        <f t="shared" si="12"/>
        <v>0</v>
      </c>
      <c r="H54" s="21">
        <f t="shared" si="13"/>
        <v>0</v>
      </c>
      <c r="I54" s="22">
        <f t="shared" si="21"/>
        <v>0</v>
      </c>
      <c r="J54" s="23">
        <f t="shared" si="20"/>
        <v>0</v>
      </c>
      <c r="K54" s="20">
        <f t="shared" si="6"/>
        <v>47000</v>
      </c>
      <c r="L54" s="30">
        <f t="shared" si="7"/>
        <v>0</v>
      </c>
      <c r="M54" s="31">
        <f t="shared" si="14"/>
        <v>110</v>
      </c>
      <c r="O54" s="49">
        <v>3.1</v>
      </c>
      <c r="P54" s="49">
        <v>3.9</v>
      </c>
      <c r="R54" s="50" t="e">
        <f>(B54-D54)*1.02-#REF!</f>
        <v>#REF!</v>
      </c>
      <c r="S54" s="50" t="e">
        <f>(C54-E54)*1.02+0.7*1.02*(MAX(D54+A54-$D$4,0))-#REF!</f>
        <v>#REF!</v>
      </c>
      <c r="W54" s="50" t="e">
        <f>(G54-I54)*1.02-#REF!</f>
        <v>#REF!</v>
      </c>
      <c r="X54" s="50" t="e">
        <f>(H54-J54)*1.02+0.7*1.02*(MAX(I54+F54-$I$4,0))-#REF!</f>
        <v>#REF!</v>
      </c>
    </row>
  </sheetData>
  <pageMargins left="0.7" right="0.7" top="0.75" bottom="0.75" header="0.3" footer="0.3"/>
  <pageSetup scale="45"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D2B59-7228-4211-BCC6-841B4EA1B3D2}">
  <dimension ref="A1:X54"/>
  <sheetViews>
    <sheetView workbookViewId="0">
      <selection activeCell="D10" sqref="D10"/>
    </sheetView>
  </sheetViews>
  <sheetFormatPr defaultColWidth="8.85546875" defaultRowHeight="15" x14ac:dyDescent="0.25"/>
  <cols>
    <col min="1" max="1" width="11.85546875" customWidth="1"/>
    <col min="2" max="2" width="11.42578125" customWidth="1"/>
    <col min="3" max="3" width="11.7109375" customWidth="1"/>
    <col min="4" max="4" width="13.42578125" customWidth="1"/>
    <col min="5" max="5" width="15.42578125" bestFit="1" customWidth="1"/>
    <col min="6" max="6" width="12.42578125" customWidth="1"/>
    <col min="7" max="7" width="10.7109375" customWidth="1"/>
    <col min="8" max="8" width="12.140625" customWidth="1"/>
    <col min="9" max="9" width="12.28515625" customWidth="1"/>
    <col min="10" max="10" width="15.42578125" bestFit="1" customWidth="1"/>
    <col min="12" max="12" width="10.85546875" bestFit="1" customWidth="1"/>
    <col min="16" max="16" width="11" bestFit="1" customWidth="1"/>
    <col min="19" max="19" width="11.28515625" bestFit="1" customWidth="1"/>
    <col min="23" max="23" width="11.28515625" bestFit="1" customWidth="1"/>
    <col min="24" max="24" width="13.28515625" bestFit="1" customWidth="1"/>
  </cols>
  <sheetData>
    <row r="1" spans="1:24" ht="16.5" thickBot="1" x14ac:dyDescent="0.3">
      <c r="B1" s="1" t="s">
        <v>0</v>
      </c>
      <c r="H1" t="s">
        <v>1</v>
      </c>
      <c r="L1" s="2" t="s">
        <v>2</v>
      </c>
    </row>
    <row r="2" spans="1:24" s="2" customFormat="1" ht="15.75" x14ac:dyDescent="0.25">
      <c r="A2" s="9" t="s">
        <v>6</v>
      </c>
      <c r="B2" s="10" t="s">
        <v>7</v>
      </c>
      <c r="C2" s="10" t="s">
        <v>8</v>
      </c>
      <c r="D2" s="10" t="s">
        <v>9</v>
      </c>
      <c r="E2" s="11" t="s">
        <v>10</v>
      </c>
      <c r="F2" s="9" t="s">
        <v>11</v>
      </c>
      <c r="G2" s="10" t="s">
        <v>12</v>
      </c>
      <c r="H2" s="10" t="s">
        <v>13</v>
      </c>
      <c r="I2" s="10" t="s">
        <v>14</v>
      </c>
      <c r="J2" s="11" t="s">
        <v>15</v>
      </c>
      <c r="K2" s="9" t="s">
        <v>16</v>
      </c>
      <c r="L2" s="10" t="s">
        <v>17</v>
      </c>
      <c r="M2" s="26"/>
    </row>
    <row r="3" spans="1:24" ht="15.75" x14ac:dyDescent="0.25">
      <c r="A3" s="12"/>
      <c r="B3" s="13"/>
      <c r="C3" s="13"/>
      <c r="D3" s="13"/>
      <c r="E3" s="14"/>
      <c r="F3" s="12"/>
      <c r="G3" s="13"/>
      <c r="H3" s="13"/>
      <c r="I3" s="13"/>
      <c r="J3" s="14"/>
      <c r="K3" s="12"/>
      <c r="L3" s="27"/>
      <c r="M3" s="28"/>
      <c r="O3" s="3" t="s">
        <v>4</v>
      </c>
      <c r="P3" s="3" t="s">
        <v>5</v>
      </c>
    </row>
    <row r="4" spans="1:24" x14ac:dyDescent="0.25">
      <c r="A4" s="15" t="s">
        <v>18</v>
      </c>
      <c r="B4" s="33"/>
      <c r="C4" s="33"/>
      <c r="D4" s="48">
        <v>50000</v>
      </c>
      <c r="E4" s="34" t="s">
        <v>27</v>
      </c>
      <c r="F4" s="15" t="s">
        <v>24</v>
      </c>
      <c r="G4" s="33"/>
      <c r="H4" s="33"/>
      <c r="I4" s="48">
        <v>50000</v>
      </c>
      <c r="J4" s="34" t="s">
        <v>27</v>
      </c>
      <c r="K4" s="35" t="s">
        <v>22</v>
      </c>
      <c r="L4" s="36" t="s">
        <v>22</v>
      </c>
      <c r="M4" s="37" t="s">
        <v>4</v>
      </c>
      <c r="N4" s="6"/>
      <c r="O4" s="8"/>
      <c r="P4" s="8"/>
    </row>
    <row r="5" spans="1:24" ht="15.75" thickBot="1" x14ac:dyDescent="0.3">
      <c r="A5" s="38" t="s">
        <v>19</v>
      </c>
      <c r="B5" s="39" t="s">
        <v>20</v>
      </c>
      <c r="C5" s="39" t="s">
        <v>21</v>
      </c>
      <c r="D5" s="39" t="s">
        <v>26</v>
      </c>
      <c r="E5" s="40" t="s">
        <v>28</v>
      </c>
      <c r="F5" s="38" t="s">
        <v>19</v>
      </c>
      <c r="G5" s="39" t="s">
        <v>20</v>
      </c>
      <c r="H5" s="39" t="s">
        <v>21</v>
      </c>
      <c r="I5" s="39" t="s">
        <v>26</v>
      </c>
      <c r="J5" s="40" t="s">
        <v>28</v>
      </c>
      <c r="K5" s="38" t="s">
        <v>25</v>
      </c>
      <c r="L5" s="39" t="s">
        <v>23</v>
      </c>
      <c r="M5" s="40" t="s">
        <v>29</v>
      </c>
      <c r="N5" s="6"/>
      <c r="O5" s="7" t="s">
        <v>3</v>
      </c>
      <c r="P5" s="7" t="s">
        <v>3</v>
      </c>
    </row>
    <row r="6" spans="1:24" x14ac:dyDescent="0.25">
      <c r="A6" s="12"/>
      <c r="B6" s="42">
        <v>900000</v>
      </c>
      <c r="C6" s="42">
        <v>250000</v>
      </c>
      <c r="D6" s="43">
        <f>$D$4-A6</f>
        <v>50000</v>
      </c>
      <c r="E6" s="44"/>
      <c r="F6" s="41"/>
      <c r="G6" s="42">
        <v>500000</v>
      </c>
      <c r="H6" s="42">
        <v>250000</v>
      </c>
      <c r="I6" s="43">
        <f>$I$4-F6</f>
        <v>50000</v>
      </c>
      <c r="J6" s="44"/>
      <c r="K6" s="45">
        <f>A6+F6+D6+I6+E6+J6</f>
        <v>100000</v>
      </c>
      <c r="L6" s="46">
        <f>B6+C6+G6+H6</f>
        <v>1900000</v>
      </c>
      <c r="M6" s="26">
        <v>62</v>
      </c>
      <c r="O6">
        <v>1000000</v>
      </c>
      <c r="P6">
        <v>1000000000</v>
      </c>
      <c r="R6" s="32">
        <f>(B6-D6)*1.02-B7</f>
        <v>0</v>
      </c>
      <c r="S6" s="32">
        <f t="shared" ref="S6:S14" si="0">(C6-E6)*1.02+0.7*1.02*(MAX(D6+A6-$D$4,0))-C7</f>
        <v>0</v>
      </c>
      <c r="W6" s="32">
        <f>(G6-I6)*1.02-G7</f>
        <v>0</v>
      </c>
      <c r="X6" s="32">
        <f t="shared" ref="X6:X15" si="1">(H6-J6)*1.02+0.7*(MAX(I6+F6-$I$4,0))-H7</f>
        <v>0</v>
      </c>
    </row>
    <row r="7" spans="1:24" x14ac:dyDescent="0.25">
      <c r="A7" s="12"/>
      <c r="B7" s="18">
        <f>MAX((B6-D6)*1.02,0)</f>
        <v>867000</v>
      </c>
      <c r="C7" s="18">
        <f>MAX((C6-E6)*1.02,0)+MAX((D6+A6-$D$4)*0.7*1.02,0)</f>
        <v>255000</v>
      </c>
      <c r="D7" s="5">
        <f t="shared" ref="D7:D52" si="2">MIN((MAX($D$4-A7,B7/O7)),B7)</f>
        <v>50000</v>
      </c>
      <c r="E7" s="16">
        <f t="shared" ref="E7:E18" si="3">MIN(MAX($D$4-D7-A7,0),C7)</f>
        <v>0</v>
      </c>
      <c r="F7" s="12"/>
      <c r="G7" s="18">
        <f>MAX((G6-I6)*1.02,0)</f>
        <v>459000</v>
      </c>
      <c r="H7" s="18">
        <f>MAX((H6-J6)*1.02,0)+MAX((I6+F6-$I$4)*0.7*1.02,0)</f>
        <v>255000</v>
      </c>
      <c r="I7" s="5">
        <f t="shared" ref="I7:I44" si="4">MIN((MAX($I$4-F7,G7/P7)),G7)</f>
        <v>50000</v>
      </c>
      <c r="J7" s="16">
        <f t="shared" ref="J7:J18" si="5">MIN(MAX($I$4-I7-F7,0),H7)</f>
        <v>0</v>
      </c>
      <c r="K7" s="19">
        <f t="shared" ref="K7:K54" si="6">A7+F7+D7+I7+E7+J7</f>
        <v>100000</v>
      </c>
      <c r="L7" s="17">
        <f t="shared" ref="L7:L54" si="7">B7+C7+G7+H7</f>
        <v>1836000</v>
      </c>
      <c r="M7" s="29">
        <f>M6+1</f>
        <v>63</v>
      </c>
      <c r="O7">
        <v>1000000</v>
      </c>
      <c r="P7">
        <v>1000000000</v>
      </c>
      <c r="R7" s="32">
        <f t="shared" ref="R7:R53" si="8">(B7-D7)*1.02-B8</f>
        <v>0</v>
      </c>
      <c r="S7" s="32">
        <f t="shared" si="0"/>
        <v>0</v>
      </c>
      <c r="W7" s="32">
        <f t="shared" ref="W7:W53" si="9">(G7-I7)*1.02-G8</f>
        <v>0</v>
      </c>
      <c r="X7" s="32">
        <f t="shared" si="1"/>
        <v>0</v>
      </c>
    </row>
    <row r="8" spans="1:24" x14ac:dyDescent="0.25">
      <c r="A8" s="12"/>
      <c r="B8" s="18">
        <f t="shared" ref="B8:B54" si="10">MAX((B7-D7)*1.02,0)</f>
        <v>833340</v>
      </c>
      <c r="C8" s="18">
        <f t="shared" ref="C8:C54" si="11">MAX((C7-E7)*1.02,0)+MAX((D7+A7-$D$4)*0.7*1.02,0)</f>
        <v>260100</v>
      </c>
      <c r="D8" s="5">
        <f t="shared" si="2"/>
        <v>50000</v>
      </c>
      <c r="E8" s="16">
        <f t="shared" si="3"/>
        <v>0</v>
      </c>
      <c r="F8" s="12"/>
      <c r="G8" s="18">
        <f t="shared" ref="G8:G54" si="12">MAX((G7-I7)*1.02,0)</f>
        <v>417180</v>
      </c>
      <c r="H8" s="18">
        <f t="shared" ref="H8:H54" si="13">MAX((H7-J7)*1.02,0)+MAX((I7+F7-$I$4)*0.7*1.02,0)</f>
        <v>260100</v>
      </c>
      <c r="I8" s="5">
        <f t="shared" si="4"/>
        <v>50000</v>
      </c>
      <c r="J8" s="16">
        <f t="shared" si="5"/>
        <v>0</v>
      </c>
      <c r="K8" s="19">
        <f t="shared" si="6"/>
        <v>100000</v>
      </c>
      <c r="L8" s="17">
        <f t="shared" si="7"/>
        <v>1770720</v>
      </c>
      <c r="M8" s="29">
        <f t="shared" ref="M8:M54" si="14">M7+1</f>
        <v>64</v>
      </c>
      <c r="O8">
        <v>1000000</v>
      </c>
      <c r="P8">
        <v>1000000000</v>
      </c>
      <c r="R8" s="32">
        <f t="shared" si="8"/>
        <v>0</v>
      </c>
      <c r="S8" s="32">
        <f t="shared" si="0"/>
        <v>0</v>
      </c>
      <c r="W8" s="32">
        <f t="shared" si="9"/>
        <v>0</v>
      </c>
      <c r="X8" s="32">
        <f t="shared" si="1"/>
        <v>0</v>
      </c>
    </row>
    <row r="9" spans="1:24" x14ac:dyDescent="0.25">
      <c r="A9" s="12"/>
      <c r="B9" s="18">
        <f t="shared" si="10"/>
        <v>799006.8</v>
      </c>
      <c r="C9" s="18">
        <f t="shared" si="11"/>
        <v>265302</v>
      </c>
      <c r="D9" s="5">
        <f t="shared" si="2"/>
        <v>50000</v>
      </c>
      <c r="E9" s="16">
        <f t="shared" si="3"/>
        <v>0</v>
      </c>
      <c r="F9" s="12"/>
      <c r="G9" s="18">
        <f t="shared" si="12"/>
        <v>374523.60000000003</v>
      </c>
      <c r="H9" s="18">
        <f t="shared" si="13"/>
        <v>265302</v>
      </c>
      <c r="I9" s="5">
        <f t="shared" si="4"/>
        <v>50000</v>
      </c>
      <c r="J9" s="16">
        <f t="shared" si="5"/>
        <v>0</v>
      </c>
      <c r="K9" s="19">
        <f t="shared" si="6"/>
        <v>100000</v>
      </c>
      <c r="L9" s="17">
        <f t="shared" si="7"/>
        <v>1704134.4000000001</v>
      </c>
      <c r="M9" s="29">
        <f t="shared" si="14"/>
        <v>65</v>
      </c>
      <c r="O9">
        <v>1000000</v>
      </c>
      <c r="P9">
        <v>1000000000</v>
      </c>
      <c r="R9" s="32">
        <f t="shared" si="8"/>
        <v>0</v>
      </c>
      <c r="S9" s="32">
        <f t="shared" si="0"/>
        <v>0</v>
      </c>
      <c r="W9" s="32">
        <f t="shared" si="9"/>
        <v>0</v>
      </c>
      <c r="X9" s="32">
        <f t="shared" si="1"/>
        <v>0</v>
      </c>
    </row>
    <row r="10" spans="1:24" x14ac:dyDescent="0.25">
      <c r="A10" s="12"/>
      <c r="B10" s="18">
        <f t="shared" si="10"/>
        <v>763986.9360000001</v>
      </c>
      <c r="C10" s="18">
        <f t="shared" si="11"/>
        <v>270608.03999999998</v>
      </c>
      <c r="D10" s="5">
        <f t="shared" si="2"/>
        <v>50000</v>
      </c>
      <c r="E10" s="16">
        <f t="shared" si="3"/>
        <v>0</v>
      </c>
      <c r="F10" s="12"/>
      <c r="G10" s="18">
        <f t="shared" si="12"/>
        <v>331014.07200000004</v>
      </c>
      <c r="H10" s="18">
        <f t="shared" si="13"/>
        <v>270608.03999999998</v>
      </c>
      <c r="I10" s="5">
        <f t="shared" si="4"/>
        <v>50000</v>
      </c>
      <c r="J10" s="16">
        <f t="shared" si="5"/>
        <v>0</v>
      </c>
      <c r="K10" s="19">
        <f t="shared" si="6"/>
        <v>100000</v>
      </c>
      <c r="L10" s="17">
        <f t="shared" si="7"/>
        <v>1636217.088</v>
      </c>
      <c r="M10" s="29">
        <f t="shared" si="14"/>
        <v>66</v>
      </c>
      <c r="O10">
        <v>1000000</v>
      </c>
      <c r="P10">
        <v>1000000000</v>
      </c>
      <c r="R10" s="32">
        <f t="shared" si="8"/>
        <v>0</v>
      </c>
      <c r="S10" s="32">
        <f t="shared" si="0"/>
        <v>0</v>
      </c>
      <c r="W10" s="32">
        <f t="shared" si="9"/>
        <v>0</v>
      </c>
      <c r="X10" s="32">
        <f t="shared" si="1"/>
        <v>0</v>
      </c>
    </row>
    <row r="11" spans="1:24" x14ac:dyDescent="0.25">
      <c r="A11" s="12"/>
      <c r="B11" s="18">
        <f t="shared" si="10"/>
        <v>728266.67472000013</v>
      </c>
      <c r="C11" s="18">
        <f t="shared" si="11"/>
        <v>276020.20079999999</v>
      </c>
      <c r="D11" s="5">
        <f t="shared" si="2"/>
        <v>50000</v>
      </c>
      <c r="E11" s="16">
        <f t="shared" si="3"/>
        <v>0</v>
      </c>
      <c r="F11" s="12"/>
      <c r="G11" s="18">
        <f t="shared" si="12"/>
        <v>286634.35344000004</v>
      </c>
      <c r="H11" s="18">
        <f t="shared" si="13"/>
        <v>276020.20079999999</v>
      </c>
      <c r="I11" s="5">
        <f t="shared" si="4"/>
        <v>50000</v>
      </c>
      <c r="J11" s="16">
        <f t="shared" si="5"/>
        <v>0</v>
      </c>
      <c r="K11" s="19">
        <f t="shared" si="6"/>
        <v>100000</v>
      </c>
      <c r="L11" s="17">
        <f t="shared" si="7"/>
        <v>1566941.4297600002</v>
      </c>
      <c r="M11" s="29">
        <f t="shared" si="14"/>
        <v>67</v>
      </c>
      <c r="O11">
        <v>1000000</v>
      </c>
      <c r="P11">
        <v>1000000000</v>
      </c>
      <c r="R11" s="32">
        <f t="shared" si="8"/>
        <v>0</v>
      </c>
      <c r="S11" s="32">
        <f t="shared" si="0"/>
        <v>0</v>
      </c>
      <c r="W11" s="32">
        <f t="shared" si="9"/>
        <v>0</v>
      </c>
      <c r="X11" s="32">
        <f t="shared" si="1"/>
        <v>0</v>
      </c>
    </row>
    <row r="12" spans="1:24" x14ac:dyDescent="0.25">
      <c r="A12" s="12"/>
      <c r="B12" s="18">
        <f t="shared" si="10"/>
        <v>691832.00821440015</v>
      </c>
      <c r="C12" s="18">
        <f t="shared" si="11"/>
        <v>281540.60481599998</v>
      </c>
      <c r="D12" s="5">
        <f t="shared" si="2"/>
        <v>50000</v>
      </c>
      <c r="E12" s="16">
        <f t="shared" si="3"/>
        <v>0</v>
      </c>
      <c r="F12" s="19">
        <v>12000</v>
      </c>
      <c r="G12" s="18">
        <f t="shared" si="12"/>
        <v>241367.04050880004</v>
      </c>
      <c r="H12" s="18">
        <f t="shared" si="13"/>
        <v>281540.60481599998</v>
      </c>
      <c r="I12" s="5">
        <f t="shared" si="4"/>
        <v>38000</v>
      </c>
      <c r="J12" s="16">
        <f t="shared" si="5"/>
        <v>0</v>
      </c>
      <c r="K12" s="19">
        <f t="shared" si="6"/>
        <v>100000</v>
      </c>
      <c r="L12" s="17">
        <f t="shared" si="7"/>
        <v>1496280.2583552001</v>
      </c>
      <c r="M12" s="29">
        <f t="shared" si="14"/>
        <v>68</v>
      </c>
      <c r="O12">
        <v>1000000</v>
      </c>
      <c r="P12">
        <v>1000000000</v>
      </c>
      <c r="R12" s="32">
        <f t="shared" si="8"/>
        <v>0</v>
      </c>
      <c r="S12" s="32">
        <f t="shared" si="0"/>
        <v>0</v>
      </c>
      <c r="W12" s="32">
        <f t="shared" si="9"/>
        <v>0</v>
      </c>
      <c r="X12" s="32">
        <f t="shared" si="1"/>
        <v>0</v>
      </c>
    </row>
    <row r="13" spans="1:24" x14ac:dyDescent="0.25">
      <c r="A13" s="12"/>
      <c r="B13" s="18">
        <f t="shared" si="10"/>
        <v>654668.64837868814</v>
      </c>
      <c r="C13" s="18">
        <f t="shared" si="11"/>
        <v>287171.41691231995</v>
      </c>
      <c r="D13" s="5">
        <f t="shared" si="2"/>
        <v>50000</v>
      </c>
      <c r="E13" s="16">
        <f t="shared" si="3"/>
        <v>0</v>
      </c>
      <c r="F13" s="19">
        <f>F12</f>
        <v>12000</v>
      </c>
      <c r="G13" s="18">
        <f t="shared" si="12"/>
        <v>207434.38131897605</v>
      </c>
      <c r="H13" s="18">
        <f t="shared" si="13"/>
        <v>287171.41691231995</v>
      </c>
      <c r="I13" s="5">
        <f t="shared" si="4"/>
        <v>38000</v>
      </c>
      <c r="J13" s="16">
        <f t="shared" si="5"/>
        <v>0</v>
      </c>
      <c r="K13" s="19">
        <f t="shared" si="6"/>
        <v>100000</v>
      </c>
      <c r="L13" s="17">
        <f t="shared" si="7"/>
        <v>1436445.8635223042</v>
      </c>
      <c r="M13" s="29">
        <f t="shared" si="14"/>
        <v>69</v>
      </c>
      <c r="O13">
        <v>1000000</v>
      </c>
      <c r="P13">
        <v>1000000000</v>
      </c>
      <c r="R13" s="32">
        <f t="shared" si="8"/>
        <v>0</v>
      </c>
      <c r="S13" s="32">
        <f t="shared" si="0"/>
        <v>0</v>
      </c>
      <c r="W13" s="32">
        <f t="shared" si="9"/>
        <v>0</v>
      </c>
      <c r="X13" s="32">
        <f t="shared" si="1"/>
        <v>0</v>
      </c>
    </row>
    <row r="14" spans="1:24" x14ac:dyDescent="0.25">
      <c r="A14" s="19">
        <v>20000</v>
      </c>
      <c r="B14" s="18">
        <f t="shared" si="10"/>
        <v>616762.02134626196</v>
      </c>
      <c r="C14" s="18">
        <f t="shared" si="11"/>
        <v>292914.84525056637</v>
      </c>
      <c r="D14" s="5">
        <f t="shared" si="2"/>
        <v>30000</v>
      </c>
      <c r="E14" s="16">
        <f t="shared" si="3"/>
        <v>0</v>
      </c>
      <c r="F14" s="24">
        <f>F13</f>
        <v>12000</v>
      </c>
      <c r="G14" s="18">
        <f t="shared" si="12"/>
        <v>172823.06894535557</v>
      </c>
      <c r="H14" s="18">
        <f t="shared" si="13"/>
        <v>292914.84525056637</v>
      </c>
      <c r="I14" s="5">
        <f t="shared" si="4"/>
        <v>38000</v>
      </c>
      <c r="J14" s="16">
        <f t="shared" si="5"/>
        <v>0</v>
      </c>
      <c r="K14" s="19">
        <f t="shared" si="6"/>
        <v>100000</v>
      </c>
      <c r="L14" s="17">
        <f t="shared" si="7"/>
        <v>1375414.7807927504</v>
      </c>
      <c r="M14" s="29">
        <f t="shared" si="14"/>
        <v>70</v>
      </c>
      <c r="O14">
        <v>1000000</v>
      </c>
      <c r="P14">
        <v>1000000000</v>
      </c>
      <c r="R14" s="32">
        <f t="shared" si="8"/>
        <v>0</v>
      </c>
      <c r="S14" s="32">
        <f t="shared" si="0"/>
        <v>0</v>
      </c>
      <c r="W14" s="32">
        <f t="shared" si="9"/>
        <v>0</v>
      </c>
      <c r="X14" s="32">
        <f t="shared" si="1"/>
        <v>0</v>
      </c>
    </row>
    <row r="15" spans="1:24" ht="15.75" x14ac:dyDescent="0.25">
      <c r="A15" s="19">
        <f>A14</f>
        <v>20000</v>
      </c>
      <c r="B15" s="18">
        <f t="shared" si="10"/>
        <v>598497.2617731872</v>
      </c>
      <c r="C15" s="18">
        <f t="shared" si="11"/>
        <v>298773.14215557772</v>
      </c>
      <c r="D15" s="5">
        <f t="shared" si="2"/>
        <v>30000</v>
      </c>
      <c r="E15" s="16">
        <f t="shared" si="3"/>
        <v>0</v>
      </c>
      <c r="F15" s="24">
        <f>F14</f>
        <v>12000</v>
      </c>
      <c r="G15" s="18">
        <f t="shared" si="12"/>
        <v>137519.53032426268</v>
      </c>
      <c r="H15" s="18">
        <f t="shared" si="13"/>
        <v>298773.14215557772</v>
      </c>
      <c r="I15" s="5">
        <f t="shared" si="4"/>
        <v>38000</v>
      </c>
      <c r="J15" s="16">
        <f t="shared" si="5"/>
        <v>0</v>
      </c>
      <c r="K15" s="19">
        <f t="shared" si="6"/>
        <v>100000</v>
      </c>
      <c r="L15" s="17">
        <f t="shared" si="7"/>
        <v>1333563.0764086053</v>
      </c>
      <c r="M15" s="29">
        <f t="shared" si="14"/>
        <v>71</v>
      </c>
      <c r="N15" s="1"/>
      <c r="O15">
        <v>1000000</v>
      </c>
      <c r="P15">
        <v>1000000000</v>
      </c>
      <c r="R15" s="32">
        <f t="shared" si="8"/>
        <v>0</v>
      </c>
      <c r="S15" s="32">
        <f>(C15-E15)*1.02+0.7*1.02*(MAX(D15+A15-$D$4,0))-C16</f>
        <v>0</v>
      </c>
      <c r="W15" s="32">
        <f t="shared" si="9"/>
        <v>0</v>
      </c>
      <c r="X15" s="32">
        <f t="shared" si="1"/>
        <v>0</v>
      </c>
    </row>
    <row r="16" spans="1:24" x14ac:dyDescent="0.25">
      <c r="A16" s="19">
        <f t="shared" ref="A16:A54" si="15">A15</f>
        <v>20000</v>
      </c>
      <c r="B16" s="18">
        <f t="shared" si="10"/>
        <v>579867.20700865099</v>
      </c>
      <c r="C16" s="18">
        <f t="shared" si="11"/>
        <v>304748.60499868926</v>
      </c>
      <c r="D16" s="5">
        <f t="shared" si="2"/>
        <v>30000</v>
      </c>
      <c r="E16" s="16">
        <f t="shared" si="3"/>
        <v>0</v>
      </c>
      <c r="F16" s="24">
        <f t="shared" ref="F16:F54" si="16">F15</f>
        <v>12000</v>
      </c>
      <c r="G16" s="18">
        <f t="shared" si="12"/>
        <v>101509.92093074793</v>
      </c>
      <c r="H16" s="18">
        <f t="shared" si="13"/>
        <v>304748.60499868926</v>
      </c>
      <c r="I16" s="5">
        <f t="shared" si="4"/>
        <v>38000</v>
      </c>
      <c r="J16" s="16">
        <f t="shared" si="5"/>
        <v>0</v>
      </c>
      <c r="K16" s="19">
        <f t="shared" si="6"/>
        <v>100000</v>
      </c>
      <c r="L16" s="17">
        <f t="shared" si="7"/>
        <v>1290874.3379367776</v>
      </c>
      <c r="M16" s="29">
        <f t="shared" si="14"/>
        <v>72</v>
      </c>
      <c r="O16" s="47">
        <v>25.6</v>
      </c>
      <c r="P16">
        <v>1000000000</v>
      </c>
      <c r="R16" s="32">
        <f t="shared" si="8"/>
        <v>0</v>
      </c>
      <c r="S16" s="32">
        <f t="shared" ref="S16:S53" si="17">(C16-E16)*1.02+0.7*1.02*(MAX(D16+A16-$D$4,0))-C17</f>
        <v>0</v>
      </c>
      <c r="W16" s="32">
        <f t="shared" si="9"/>
        <v>0</v>
      </c>
      <c r="X16" s="4">
        <f>(H16-J16)*1.02+0.7*(MAX(I16+F16-$I$4,0))-H17</f>
        <v>0</v>
      </c>
    </row>
    <row r="17" spans="1:24" x14ac:dyDescent="0.25">
      <c r="A17" s="19">
        <f t="shared" si="15"/>
        <v>20000</v>
      </c>
      <c r="B17" s="18">
        <f t="shared" si="10"/>
        <v>560864.55114882404</v>
      </c>
      <c r="C17" s="18">
        <f t="shared" si="11"/>
        <v>310843.57709866302</v>
      </c>
      <c r="D17" s="5">
        <f t="shared" si="2"/>
        <v>30000</v>
      </c>
      <c r="E17" s="16">
        <f t="shared" si="3"/>
        <v>0</v>
      </c>
      <c r="F17" s="24">
        <v>27000</v>
      </c>
      <c r="G17" s="18">
        <f t="shared" si="12"/>
        <v>64780.119349362889</v>
      </c>
      <c r="H17" s="18">
        <f t="shared" si="13"/>
        <v>310843.57709866302</v>
      </c>
      <c r="I17" s="5">
        <f t="shared" si="4"/>
        <v>23000</v>
      </c>
      <c r="J17" s="16">
        <f t="shared" si="5"/>
        <v>0</v>
      </c>
      <c r="K17" s="19">
        <f t="shared" si="6"/>
        <v>100000</v>
      </c>
      <c r="L17" s="17">
        <f t="shared" si="7"/>
        <v>1247331.8246955131</v>
      </c>
      <c r="M17" s="29">
        <f t="shared" si="14"/>
        <v>73</v>
      </c>
      <c r="O17">
        <v>24.7</v>
      </c>
      <c r="P17">
        <v>1000000000</v>
      </c>
      <c r="R17" s="32">
        <f t="shared" si="8"/>
        <v>0</v>
      </c>
      <c r="S17" s="32">
        <f t="shared" si="17"/>
        <v>0</v>
      </c>
      <c r="W17" s="32">
        <f t="shared" si="9"/>
        <v>0</v>
      </c>
      <c r="X17" s="32">
        <f>(H17-J17)*1.02+0.7*1.02*(MAX(I17+F17-$I$4,0))-H18</f>
        <v>0</v>
      </c>
    </row>
    <row r="18" spans="1:24" x14ac:dyDescent="0.25">
      <c r="A18" s="19">
        <f t="shared" si="15"/>
        <v>20000</v>
      </c>
      <c r="B18" s="18">
        <f t="shared" si="10"/>
        <v>541481.84217180056</v>
      </c>
      <c r="C18" s="18">
        <f t="shared" si="11"/>
        <v>317060.44864063628</v>
      </c>
      <c r="D18" s="5">
        <f t="shared" si="2"/>
        <v>30000</v>
      </c>
      <c r="E18" s="16">
        <f t="shared" si="3"/>
        <v>0</v>
      </c>
      <c r="F18" s="24">
        <f>F17</f>
        <v>27000</v>
      </c>
      <c r="G18" s="18">
        <f t="shared" si="12"/>
        <v>42615.721736350148</v>
      </c>
      <c r="H18" s="18">
        <f t="shared" si="13"/>
        <v>317060.44864063628</v>
      </c>
      <c r="I18" s="5">
        <f t="shared" si="4"/>
        <v>23000</v>
      </c>
      <c r="J18" s="16">
        <f t="shared" si="5"/>
        <v>0</v>
      </c>
      <c r="K18" s="19">
        <f t="shared" si="6"/>
        <v>100000</v>
      </c>
      <c r="L18" s="17">
        <f t="shared" si="7"/>
        <v>1218218.4611894232</v>
      </c>
      <c r="M18" s="29">
        <f t="shared" si="14"/>
        <v>74</v>
      </c>
      <c r="O18">
        <v>23.8</v>
      </c>
      <c r="P18">
        <v>1000000000</v>
      </c>
      <c r="R18" s="32">
        <f t="shared" si="8"/>
        <v>0</v>
      </c>
      <c r="S18" s="32">
        <f t="shared" si="17"/>
        <v>0</v>
      </c>
      <c r="W18" s="32">
        <f t="shared" si="9"/>
        <v>0</v>
      </c>
      <c r="X18" s="32">
        <f t="shared" ref="X18:X53" si="18">(H18-J18)*1.02+0.7*1.02*(MAX(I18+F18-$I$4,0))-H19</f>
        <v>0</v>
      </c>
    </row>
    <row r="19" spans="1:24" x14ac:dyDescent="0.25">
      <c r="A19" s="19">
        <f t="shared" si="15"/>
        <v>20000</v>
      </c>
      <c r="B19" s="18">
        <f t="shared" si="10"/>
        <v>521711.4790152366</v>
      </c>
      <c r="C19" s="18">
        <f t="shared" si="11"/>
        <v>323401.65761344903</v>
      </c>
      <c r="D19" s="5">
        <f t="shared" si="2"/>
        <v>30000</v>
      </c>
      <c r="E19" s="16">
        <f>MIN(MAX($D$4-D19-A19,0),C19)</f>
        <v>0</v>
      </c>
      <c r="F19" s="24">
        <f t="shared" si="16"/>
        <v>27000</v>
      </c>
      <c r="G19" s="18">
        <f t="shared" si="12"/>
        <v>20008.03617107715</v>
      </c>
      <c r="H19" s="18">
        <f t="shared" si="13"/>
        <v>323401.65761344903</v>
      </c>
      <c r="I19" s="5">
        <f t="shared" si="4"/>
        <v>20008.03617107715</v>
      </c>
      <c r="J19" s="16">
        <f>MIN(MAX($I$4-I19-F19,0),H19)</f>
        <v>2991.9638289228496</v>
      </c>
      <c r="K19" s="19">
        <f t="shared" si="6"/>
        <v>100000</v>
      </c>
      <c r="L19" s="17">
        <f t="shared" si="7"/>
        <v>1188522.8304132118</v>
      </c>
      <c r="M19" s="29">
        <f t="shared" si="14"/>
        <v>75</v>
      </c>
      <c r="O19">
        <v>22.9</v>
      </c>
      <c r="P19" s="47">
        <v>25.6</v>
      </c>
      <c r="R19" s="32">
        <f t="shared" si="8"/>
        <v>0</v>
      </c>
      <c r="S19" s="32">
        <f t="shared" si="17"/>
        <v>0</v>
      </c>
      <c r="W19" s="32">
        <f t="shared" si="9"/>
        <v>0</v>
      </c>
      <c r="X19" s="32">
        <f t="shared" si="18"/>
        <v>0</v>
      </c>
    </row>
    <row r="20" spans="1:24" x14ac:dyDescent="0.25">
      <c r="A20" s="19">
        <f t="shared" si="15"/>
        <v>20000</v>
      </c>
      <c r="B20" s="18">
        <f t="shared" si="10"/>
        <v>501545.70859554136</v>
      </c>
      <c r="C20" s="18">
        <f t="shared" si="11"/>
        <v>329869.690765718</v>
      </c>
      <c r="D20" s="5">
        <f t="shared" si="2"/>
        <v>30000</v>
      </c>
      <c r="E20" s="16">
        <f t="shared" ref="E20:E54" si="19">MIN(MAX($D$4-D20-A20,0),C20)</f>
        <v>0</v>
      </c>
      <c r="F20" s="24">
        <f t="shared" si="16"/>
        <v>27000</v>
      </c>
      <c r="G20" s="18">
        <f t="shared" si="12"/>
        <v>0</v>
      </c>
      <c r="H20" s="18">
        <f t="shared" si="13"/>
        <v>326817.88766021671</v>
      </c>
      <c r="I20" s="5">
        <f t="shared" si="4"/>
        <v>0</v>
      </c>
      <c r="J20" s="16">
        <f t="shared" ref="J20:J54" si="20">MIN(MAX($I$4-I20-F20,0),H20)</f>
        <v>23000</v>
      </c>
      <c r="K20" s="19">
        <f t="shared" si="6"/>
        <v>100000</v>
      </c>
      <c r="L20" s="17">
        <f t="shared" si="7"/>
        <v>1158233.2870214761</v>
      </c>
      <c r="M20" s="29">
        <f t="shared" si="14"/>
        <v>76</v>
      </c>
      <c r="O20">
        <v>22</v>
      </c>
      <c r="P20">
        <v>24.7</v>
      </c>
      <c r="R20" s="32">
        <f t="shared" si="8"/>
        <v>0</v>
      </c>
      <c r="S20" s="32">
        <f t="shared" si="17"/>
        <v>0</v>
      </c>
      <c r="W20" s="32">
        <f t="shared" si="9"/>
        <v>0</v>
      </c>
      <c r="X20" s="32">
        <f t="shared" si="18"/>
        <v>0</v>
      </c>
    </row>
    <row r="21" spans="1:24" x14ac:dyDescent="0.25">
      <c r="A21" s="19">
        <f t="shared" si="15"/>
        <v>20000</v>
      </c>
      <c r="B21" s="18">
        <f t="shared" si="10"/>
        <v>480976.62276745221</v>
      </c>
      <c r="C21" s="18">
        <f t="shared" si="11"/>
        <v>336467.08458103234</v>
      </c>
      <c r="D21" s="5">
        <f t="shared" si="2"/>
        <v>30000</v>
      </c>
      <c r="E21" s="16">
        <f t="shared" si="19"/>
        <v>0</v>
      </c>
      <c r="F21" s="24">
        <f t="shared" si="16"/>
        <v>27000</v>
      </c>
      <c r="G21" s="18">
        <f t="shared" si="12"/>
        <v>0</v>
      </c>
      <c r="H21" s="18">
        <f t="shared" si="13"/>
        <v>309894.24541342107</v>
      </c>
      <c r="I21" s="5">
        <f t="shared" si="4"/>
        <v>0</v>
      </c>
      <c r="J21" s="16">
        <f t="shared" si="20"/>
        <v>23000</v>
      </c>
      <c r="K21" s="19">
        <f t="shared" si="6"/>
        <v>100000</v>
      </c>
      <c r="L21" s="17">
        <f t="shared" si="7"/>
        <v>1127337.9527619057</v>
      </c>
      <c r="M21" s="29">
        <f t="shared" si="14"/>
        <v>77</v>
      </c>
      <c r="O21">
        <v>21.2</v>
      </c>
      <c r="P21">
        <v>23.8</v>
      </c>
      <c r="R21" s="32">
        <f t="shared" si="8"/>
        <v>0</v>
      </c>
      <c r="S21" s="32">
        <f t="shared" si="17"/>
        <v>0</v>
      </c>
      <c r="W21" s="32">
        <f t="shared" si="9"/>
        <v>0</v>
      </c>
      <c r="X21" s="32">
        <f t="shared" si="18"/>
        <v>0</v>
      </c>
    </row>
    <row r="22" spans="1:24" x14ac:dyDescent="0.25">
      <c r="A22" s="19">
        <f t="shared" si="15"/>
        <v>20000</v>
      </c>
      <c r="B22" s="18">
        <f t="shared" si="10"/>
        <v>459996.15522280126</v>
      </c>
      <c r="C22" s="18">
        <f t="shared" si="11"/>
        <v>343196.42627265299</v>
      </c>
      <c r="D22" s="5">
        <f t="shared" si="2"/>
        <v>30000</v>
      </c>
      <c r="E22" s="16">
        <f t="shared" si="19"/>
        <v>0</v>
      </c>
      <c r="F22" s="24">
        <f t="shared" si="16"/>
        <v>27000</v>
      </c>
      <c r="G22" s="18">
        <f t="shared" si="12"/>
        <v>0</v>
      </c>
      <c r="H22" s="18">
        <f t="shared" si="13"/>
        <v>292632.13032168947</v>
      </c>
      <c r="I22" s="5">
        <f t="shared" si="4"/>
        <v>0</v>
      </c>
      <c r="J22" s="16">
        <f t="shared" si="20"/>
        <v>23000</v>
      </c>
      <c r="K22" s="19">
        <f t="shared" si="6"/>
        <v>100000</v>
      </c>
      <c r="L22" s="17">
        <f t="shared" si="7"/>
        <v>1095824.7118171437</v>
      </c>
      <c r="M22" s="29">
        <f t="shared" si="14"/>
        <v>78</v>
      </c>
      <c r="O22">
        <v>20.3</v>
      </c>
      <c r="P22">
        <v>22.9</v>
      </c>
      <c r="R22" s="32">
        <f t="shared" si="8"/>
        <v>0</v>
      </c>
      <c r="S22" s="32">
        <f t="shared" si="17"/>
        <v>0</v>
      </c>
      <c r="W22" s="32">
        <f t="shared" si="9"/>
        <v>0</v>
      </c>
      <c r="X22" s="32">
        <f t="shared" si="18"/>
        <v>0</v>
      </c>
    </row>
    <row r="23" spans="1:24" x14ac:dyDescent="0.25">
      <c r="A23" s="19">
        <f t="shared" si="15"/>
        <v>20000</v>
      </c>
      <c r="B23" s="18">
        <f t="shared" si="10"/>
        <v>438596.0783272573</v>
      </c>
      <c r="C23" s="18">
        <f t="shared" si="11"/>
        <v>350060.35479810607</v>
      </c>
      <c r="D23" s="5">
        <f t="shared" si="2"/>
        <v>30000</v>
      </c>
      <c r="E23" s="16">
        <f t="shared" si="19"/>
        <v>0</v>
      </c>
      <c r="F23" s="24">
        <f t="shared" si="16"/>
        <v>27000</v>
      </c>
      <c r="G23" s="18">
        <f t="shared" si="12"/>
        <v>0</v>
      </c>
      <c r="H23" s="18">
        <f t="shared" si="13"/>
        <v>275024.77292812325</v>
      </c>
      <c r="I23" s="5">
        <f t="shared" si="4"/>
        <v>0</v>
      </c>
      <c r="J23" s="16">
        <f t="shared" si="20"/>
        <v>23000</v>
      </c>
      <c r="K23" s="19">
        <f t="shared" si="6"/>
        <v>100000</v>
      </c>
      <c r="L23" s="17">
        <f t="shared" si="7"/>
        <v>1063681.2060534866</v>
      </c>
      <c r="M23" s="29">
        <f t="shared" si="14"/>
        <v>79</v>
      </c>
      <c r="O23">
        <v>19.5</v>
      </c>
      <c r="P23">
        <v>22</v>
      </c>
      <c r="R23" s="32">
        <f t="shared" si="8"/>
        <v>0</v>
      </c>
      <c r="S23" s="32">
        <f t="shared" si="17"/>
        <v>0</v>
      </c>
      <c r="W23" s="32">
        <f t="shared" si="9"/>
        <v>0</v>
      </c>
      <c r="X23" s="32">
        <f t="shared" si="18"/>
        <v>0</v>
      </c>
    </row>
    <row r="24" spans="1:24" x14ac:dyDescent="0.25">
      <c r="A24" s="19">
        <f t="shared" si="15"/>
        <v>20000</v>
      </c>
      <c r="B24" s="18">
        <f t="shared" si="10"/>
        <v>416767.99989380245</v>
      </c>
      <c r="C24" s="18">
        <f t="shared" si="11"/>
        <v>357061.5618940682</v>
      </c>
      <c r="D24" s="5">
        <f t="shared" si="2"/>
        <v>30000</v>
      </c>
      <c r="E24" s="16">
        <f t="shared" si="19"/>
        <v>0</v>
      </c>
      <c r="F24" s="24">
        <f t="shared" si="16"/>
        <v>27000</v>
      </c>
      <c r="G24" s="18">
        <f t="shared" si="12"/>
        <v>0</v>
      </c>
      <c r="H24" s="18">
        <f t="shared" si="13"/>
        <v>257065.26838668573</v>
      </c>
      <c r="I24" s="5">
        <f t="shared" si="4"/>
        <v>0</v>
      </c>
      <c r="J24" s="16">
        <f t="shared" si="20"/>
        <v>23000</v>
      </c>
      <c r="K24" s="19">
        <f t="shared" si="6"/>
        <v>100000</v>
      </c>
      <c r="L24" s="17">
        <f t="shared" si="7"/>
        <v>1030894.8301745565</v>
      </c>
      <c r="M24" s="29">
        <f t="shared" si="14"/>
        <v>80</v>
      </c>
      <c r="O24">
        <v>18.7</v>
      </c>
      <c r="P24">
        <v>21.2</v>
      </c>
      <c r="R24" s="32">
        <f t="shared" si="8"/>
        <v>0</v>
      </c>
      <c r="S24" s="32">
        <f t="shared" si="17"/>
        <v>0</v>
      </c>
      <c r="W24" s="32">
        <f t="shared" si="9"/>
        <v>0</v>
      </c>
      <c r="X24" s="32">
        <f t="shared" si="18"/>
        <v>0</v>
      </c>
    </row>
    <row r="25" spans="1:24" x14ac:dyDescent="0.25">
      <c r="A25" s="19">
        <f t="shared" si="15"/>
        <v>20000</v>
      </c>
      <c r="B25" s="18">
        <f t="shared" si="10"/>
        <v>394503.3598916785</v>
      </c>
      <c r="C25" s="18">
        <f t="shared" si="11"/>
        <v>364202.79313194955</v>
      </c>
      <c r="D25" s="5">
        <f t="shared" si="2"/>
        <v>30000</v>
      </c>
      <c r="E25" s="16">
        <f t="shared" si="19"/>
        <v>0</v>
      </c>
      <c r="F25" s="24">
        <f t="shared" si="16"/>
        <v>27000</v>
      </c>
      <c r="G25" s="18">
        <f t="shared" si="12"/>
        <v>0</v>
      </c>
      <c r="H25" s="18">
        <f t="shared" si="13"/>
        <v>238746.57375441946</v>
      </c>
      <c r="I25" s="5">
        <f t="shared" si="4"/>
        <v>0</v>
      </c>
      <c r="J25" s="16">
        <f t="shared" si="20"/>
        <v>23000</v>
      </c>
      <c r="K25" s="19">
        <f t="shared" si="6"/>
        <v>100000</v>
      </c>
      <c r="L25" s="17">
        <f t="shared" si="7"/>
        <v>997452.72677804751</v>
      </c>
      <c r="M25" s="29">
        <f t="shared" si="14"/>
        <v>81</v>
      </c>
      <c r="O25">
        <v>17.899999999999999</v>
      </c>
      <c r="P25">
        <v>20.3</v>
      </c>
      <c r="R25" s="32">
        <f t="shared" si="8"/>
        <v>0</v>
      </c>
      <c r="S25" s="32">
        <f t="shared" si="17"/>
        <v>0</v>
      </c>
      <c r="W25" s="32">
        <f t="shared" si="9"/>
        <v>0</v>
      </c>
      <c r="X25" s="32">
        <f t="shared" si="18"/>
        <v>0</v>
      </c>
    </row>
    <row r="26" spans="1:24" x14ac:dyDescent="0.25">
      <c r="A26" s="19">
        <f t="shared" si="15"/>
        <v>20000</v>
      </c>
      <c r="B26" s="18">
        <f t="shared" si="10"/>
        <v>371793.42708951206</v>
      </c>
      <c r="C26" s="18">
        <f t="shared" si="11"/>
        <v>371486.84899458854</v>
      </c>
      <c r="D26" s="5">
        <f t="shared" si="2"/>
        <v>30000</v>
      </c>
      <c r="E26" s="16">
        <f t="shared" si="19"/>
        <v>0</v>
      </c>
      <c r="F26" s="24">
        <f t="shared" si="16"/>
        <v>27000</v>
      </c>
      <c r="G26" s="18">
        <f t="shared" si="12"/>
        <v>0</v>
      </c>
      <c r="H26" s="18">
        <f t="shared" si="13"/>
        <v>220061.50522950783</v>
      </c>
      <c r="I26" s="5">
        <f t="shared" si="4"/>
        <v>0</v>
      </c>
      <c r="J26" s="16">
        <f t="shared" si="20"/>
        <v>23000</v>
      </c>
      <c r="K26" s="19">
        <f t="shared" si="6"/>
        <v>100000</v>
      </c>
      <c r="L26" s="17">
        <f t="shared" si="7"/>
        <v>963341.7813136084</v>
      </c>
      <c r="M26" s="29">
        <f t="shared" si="14"/>
        <v>82</v>
      </c>
      <c r="O26">
        <v>17.100000000000001</v>
      </c>
      <c r="P26">
        <v>19.5</v>
      </c>
      <c r="R26" s="32">
        <f t="shared" si="8"/>
        <v>0</v>
      </c>
      <c r="S26" s="32">
        <f t="shared" si="17"/>
        <v>0</v>
      </c>
      <c r="W26" s="32">
        <f t="shared" si="9"/>
        <v>0</v>
      </c>
      <c r="X26" s="32">
        <f t="shared" si="18"/>
        <v>0</v>
      </c>
    </row>
    <row r="27" spans="1:24" x14ac:dyDescent="0.25">
      <c r="A27" s="19">
        <f t="shared" si="15"/>
        <v>20000</v>
      </c>
      <c r="B27" s="18">
        <f t="shared" si="10"/>
        <v>348629.29563130229</v>
      </c>
      <c r="C27" s="18">
        <f t="shared" si="11"/>
        <v>378916.58597448032</v>
      </c>
      <c r="D27" s="5">
        <f t="shared" si="2"/>
        <v>30000</v>
      </c>
      <c r="E27" s="16">
        <f t="shared" si="19"/>
        <v>0</v>
      </c>
      <c r="F27" s="24">
        <f t="shared" si="16"/>
        <v>27000</v>
      </c>
      <c r="G27" s="18">
        <f t="shared" si="12"/>
        <v>0</v>
      </c>
      <c r="H27" s="18">
        <f t="shared" si="13"/>
        <v>201002.73533409799</v>
      </c>
      <c r="I27" s="5">
        <f t="shared" si="4"/>
        <v>0</v>
      </c>
      <c r="J27" s="16">
        <f t="shared" si="20"/>
        <v>23000</v>
      </c>
      <c r="K27" s="19">
        <f t="shared" si="6"/>
        <v>100000</v>
      </c>
      <c r="L27" s="17">
        <f t="shared" si="7"/>
        <v>928548.61693988054</v>
      </c>
      <c r="M27" s="29">
        <f t="shared" si="14"/>
        <v>83</v>
      </c>
      <c r="O27">
        <v>16.3</v>
      </c>
      <c r="P27">
        <v>18.7</v>
      </c>
      <c r="R27" s="32">
        <f t="shared" si="8"/>
        <v>0</v>
      </c>
      <c r="S27" s="32">
        <f t="shared" si="17"/>
        <v>0</v>
      </c>
      <c r="W27" s="32">
        <f t="shared" si="9"/>
        <v>0</v>
      </c>
      <c r="X27" s="32">
        <f t="shared" si="18"/>
        <v>0</v>
      </c>
    </row>
    <row r="28" spans="1:24" x14ac:dyDescent="0.25">
      <c r="A28" s="19">
        <f t="shared" si="15"/>
        <v>20000</v>
      </c>
      <c r="B28" s="18">
        <f t="shared" si="10"/>
        <v>325001.88154392835</v>
      </c>
      <c r="C28" s="18">
        <f t="shared" si="11"/>
        <v>386494.91769396991</v>
      </c>
      <c r="D28" s="5">
        <f t="shared" si="2"/>
        <v>30000</v>
      </c>
      <c r="E28" s="16">
        <f t="shared" si="19"/>
        <v>0</v>
      </c>
      <c r="F28" s="24">
        <f t="shared" si="16"/>
        <v>27000</v>
      </c>
      <c r="G28" s="18">
        <f t="shared" si="12"/>
        <v>0</v>
      </c>
      <c r="H28" s="18">
        <f t="shared" si="13"/>
        <v>181562.79004077995</v>
      </c>
      <c r="I28" s="5">
        <f t="shared" si="4"/>
        <v>0</v>
      </c>
      <c r="J28" s="16">
        <f t="shared" si="20"/>
        <v>23000</v>
      </c>
      <c r="K28" s="19">
        <f t="shared" si="6"/>
        <v>100000</v>
      </c>
      <c r="L28" s="17">
        <f t="shared" si="7"/>
        <v>893059.58927867829</v>
      </c>
      <c r="M28" s="29">
        <f t="shared" si="14"/>
        <v>84</v>
      </c>
      <c r="O28">
        <v>15.5</v>
      </c>
      <c r="P28">
        <v>17.899999999999999</v>
      </c>
      <c r="R28" s="32">
        <f t="shared" si="8"/>
        <v>0</v>
      </c>
      <c r="S28" s="32">
        <f t="shared" si="17"/>
        <v>0</v>
      </c>
      <c r="W28" s="32">
        <f t="shared" si="9"/>
        <v>0</v>
      </c>
      <c r="X28" s="32">
        <f t="shared" si="18"/>
        <v>0</v>
      </c>
    </row>
    <row r="29" spans="1:24" x14ac:dyDescent="0.25">
      <c r="A29" s="19">
        <f t="shared" si="15"/>
        <v>20000</v>
      </c>
      <c r="B29" s="18">
        <f t="shared" si="10"/>
        <v>300901.91917480691</v>
      </c>
      <c r="C29" s="18">
        <f t="shared" si="11"/>
        <v>394224.81604784931</v>
      </c>
      <c r="D29" s="5">
        <f t="shared" si="2"/>
        <v>30000</v>
      </c>
      <c r="E29" s="16">
        <f t="shared" si="19"/>
        <v>0</v>
      </c>
      <c r="F29" s="24">
        <f t="shared" si="16"/>
        <v>27000</v>
      </c>
      <c r="G29" s="18">
        <f t="shared" si="12"/>
        <v>0</v>
      </c>
      <c r="H29" s="18">
        <f t="shared" si="13"/>
        <v>161734.04584159554</v>
      </c>
      <c r="I29" s="5">
        <f t="shared" si="4"/>
        <v>0</v>
      </c>
      <c r="J29" s="16">
        <f t="shared" si="20"/>
        <v>23000</v>
      </c>
      <c r="K29" s="19">
        <f t="shared" si="6"/>
        <v>100000</v>
      </c>
      <c r="L29" s="17">
        <f t="shared" si="7"/>
        <v>856860.78106425179</v>
      </c>
      <c r="M29" s="29">
        <f t="shared" si="14"/>
        <v>85</v>
      </c>
      <c r="O29">
        <v>14.8</v>
      </c>
      <c r="P29">
        <v>17.100000000000001</v>
      </c>
      <c r="R29" s="32">
        <f t="shared" si="8"/>
        <v>0</v>
      </c>
      <c r="S29" s="32">
        <f t="shared" si="17"/>
        <v>0</v>
      </c>
      <c r="W29" s="32">
        <f t="shared" si="9"/>
        <v>0</v>
      </c>
      <c r="X29" s="32">
        <f t="shared" si="18"/>
        <v>0</v>
      </c>
    </row>
    <row r="30" spans="1:24" x14ac:dyDescent="0.25">
      <c r="A30" s="19">
        <f t="shared" si="15"/>
        <v>20000</v>
      </c>
      <c r="B30" s="18">
        <f t="shared" si="10"/>
        <v>276319.95755830308</v>
      </c>
      <c r="C30" s="18">
        <f t="shared" si="11"/>
        <v>402109.31236880628</v>
      </c>
      <c r="D30" s="5">
        <f t="shared" si="2"/>
        <v>30000</v>
      </c>
      <c r="E30" s="16">
        <f t="shared" si="19"/>
        <v>0</v>
      </c>
      <c r="F30" s="24">
        <f t="shared" si="16"/>
        <v>27000</v>
      </c>
      <c r="G30" s="18">
        <f t="shared" si="12"/>
        <v>0</v>
      </c>
      <c r="H30" s="18">
        <f t="shared" si="13"/>
        <v>141508.72675842745</v>
      </c>
      <c r="I30" s="5">
        <f t="shared" si="4"/>
        <v>0</v>
      </c>
      <c r="J30" s="16">
        <f t="shared" si="20"/>
        <v>23000</v>
      </c>
      <c r="K30" s="19">
        <f t="shared" si="6"/>
        <v>100000</v>
      </c>
      <c r="L30" s="17">
        <f t="shared" si="7"/>
        <v>819937.99668553681</v>
      </c>
      <c r="M30" s="29">
        <f t="shared" si="14"/>
        <v>86</v>
      </c>
      <c r="O30">
        <v>14.1</v>
      </c>
      <c r="P30">
        <v>16.3</v>
      </c>
      <c r="R30" s="32">
        <f t="shared" si="8"/>
        <v>0</v>
      </c>
      <c r="S30" s="32">
        <f t="shared" si="17"/>
        <v>0</v>
      </c>
      <c r="W30" s="32">
        <f t="shared" si="9"/>
        <v>0</v>
      </c>
      <c r="X30" s="32">
        <f t="shared" si="18"/>
        <v>0</v>
      </c>
    </row>
    <row r="31" spans="1:24" x14ac:dyDescent="0.25">
      <c r="A31" s="19">
        <f t="shared" si="15"/>
        <v>20000</v>
      </c>
      <c r="B31" s="18">
        <f t="shared" si="10"/>
        <v>251246.35670946914</v>
      </c>
      <c r="C31" s="18">
        <f t="shared" si="11"/>
        <v>410151.49861618242</v>
      </c>
      <c r="D31" s="5">
        <f t="shared" si="2"/>
        <v>30000</v>
      </c>
      <c r="E31" s="16">
        <f t="shared" si="19"/>
        <v>0</v>
      </c>
      <c r="F31" s="24">
        <f t="shared" si="16"/>
        <v>27000</v>
      </c>
      <c r="G31" s="18">
        <f t="shared" si="12"/>
        <v>0</v>
      </c>
      <c r="H31" s="18">
        <f t="shared" si="13"/>
        <v>120878.90129359601</v>
      </c>
      <c r="I31" s="5">
        <f t="shared" si="4"/>
        <v>0</v>
      </c>
      <c r="J31" s="16">
        <f t="shared" si="20"/>
        <v>23000</v>
      </c>
      <c r="K31" s="19">
        <f t="shared" si="6"/>
        <v>100000</v>
      </c>
      <c r="L31" s="17">
        <f t="shared" si="7"/>
        <v>782276.75661924761</v>
      </c>
      <c r="M31" s="29">
        <f t="shared" si="14"/>
        <v>87</v>
      </c>
      <c r="O31">
        <v>13.4</v>
      </c>
      <c r="P31">
        <v>15.5</v>
      </c>
      <c r="R31" s="32">
        <f t="shared" si="8"/>
        <v>0</v>
      </c>
      <c r="S31" s="32">
        <f t="shared" si="17"/>
        <v>0</v>
      </c>
      <c r="W31" s="32">
        <f t="shared" si="9"/>
        <v>0</v>
      </c>
      <c r="X31" s="32">
        <f t="shared" si="18"/>
        <v>0</v>
      </c>
    </row>
    <row r="32" spans="1:24" x14ac:dyDescent="0.25">
      <c r="A32" s="19">
        <f t="shared" si="15"/>
        <v>20000</v>
      </c>
      <c r="B32" s="18">
        <f t="shared" si="10"/>
        <v>225671.28384365852</v>
      </c>
      <c r="C32" s="18">
        <f t="shared" si="11"/>
        <v>418354.5285885061</v>
      </c>
      <c r="D32" s="5">
        <f t="shared" si="2"/>
        <v>30000</v>
      </c>
      <c r="E32" s="16">
        <f t="shared" si="19"/>
        <v>0</v>
      </c>
      <c r="F32" s="24">
        <f t="shared" si="16"/>
        <v>27000</v>
      </c>
      <c r="G32" s="18">
        <f t="shared" si="12"/>
        <v>0</v>
      </c>
      <c r="H32" s="18">
        <f t="shared" si="13"/>
        <v>99836.479319467922</v>
      </c>
      <c r="I32" s="5">
        <f t="shared" si="4"/>
        <v>0</v>
      </c>
      <c r="J32" s="16">
        <f t="shared" si="20"/>
        <v>23000</v>
      </c>
      <c r="K32" s="19">
        <f t="shared" si="6"/>
        <v>100000</v>
      </c>
      <c r="L32" s="17">
        <f t="shared" si="7"/>
        <v>743862.29175163247</v>
      </c>
      <c r="M32" s="29">
        <f t="shared" si="14"/>
        <v>88</v>
      </c>
      <c r="O32">
        <v>12.7</v>
      </c>
      <c r="P32">
        <v>14.8</v>
      </c>
      <c r="R32" s="32">
        <f t="shared" si="8"/>
        <v>0</v>
      </c>
      <c r="S32" s="32">
        <f t="shared" si="17"/>
        <v>0</v>
      </c>
      <c r="W32" s="32">
        <f t="shared" si="9"/>
        <v>0</v>
      </c>
      <c r="X32" s="32">
        <f t="shared" si="18"/>
        <v>0</v>
      </c>
    </row>
    <row r="33" spans="1:24" x14ac:dyDescent="0.25">
      <c r="A33" s="19">
        <f t="shared" si="15"/>
        <v>20000</v>
      </c>
      <c r="B33" s="18">
        <f t="shared" si="10"/>
        <v>199584.7095205317</v>
      </c>
      <c r="C33" s="18">
        <f t="shared" si="11"/>
        <v>426721.61916027626</v>
      </c>
      <c r="D33" s="5">
        <f t="shared" si="2"/>
        <v>30000</v>
      </c>
      <c r="E33" s="16">
        <f t="shared" si="19"/>
        <v>0</v>
      </c>
      <c r="F33" s="24">
        <f t="shared" si="16"/>
        <v>27000</v>
      </c>
      <c r="G33" s="18">
        <f t="shared" si="12"/>
        <v>0</v>
      </c>
      <c r="H33" s="18">
        <f t="shared" si="13"/>
        <v>78373.208905857289</v>
      </c>
      <c r="I33" s="5">
        <f t="shared" si="4"/>
        <v>0</v>
      </c>
      <c r="J33" s="16">
        <f t="shared" si="20"/>
        <v>23000</v>
      </c>
      <c r="K33" s="19">
        <f t="shared" si="6"/>
        <v>100000</v>
      </c>
      <c r="L33" s="17">
        <f t="shared" si="7"/>
        <v>704679.53758666525</v>
      </c>
      <c r="M33" s="29">
        <f t="shared" si="14"/>
        <v>89</v>
      </c>
      <c r="O33">
        <v>12</v>
      </c>
      <c r="P33">
        <v>14.1</v>
      </c>
      <c r="R33" s="32">
        <f t="shared" si="8"/>
        <v>0</v>
      </c>
      <c r="S33" s="32">
        <f t="shared" si="17"/>
        <v>0</v>
      </c>
      <c r="W33" s="32">
        <f t="shared" si="9"/>
        <v>0</v>
      </c>
      <c r="X33" s="32">
        <f t="shared" si="18"/>
        <v>0</v>
      </c>
    </row>
    <row r="34" spans="1:24" x14ac:dyDescent="0.25">
      <c r="A34" s="19">
        <f t="shared" si="15"/>
        <v>20000</v>
      </c>
      <c r="B34" s="18">
        <f t="shared" si="10"/>
        <v>172976.40371094234</v>
      </c>
      <c r="C34" s="18">
        <f t="shared" si="11"/>
        <v>435256.05154348176</v>
      </c>
      <c r="D34" s="5">
        <f t="shared" si="2"/>
        <v>30000</v>
      </c>
      <c r="E34" s="16">
        <f t="shared" si="19"/>
        <v>0</v>
      </c>
      <c r="F34" s="24">
        <f t="shared" si="16"/>
        <v>27000</v>
      </c>
      <c r="G34" s="18">
        <f t="shared" si="12"/>
        <v>0</v>
      </c>
      <c r="H34" s="18">
        <f t="shared" si="13"/>
        <v>56480.673083974434</v>
      </c>
      <c r="I34" s="5">
        <f t="shared" si="4"/>
        <v>0</v>
      </c>
      <c r="J34" s="16">
        <f t="shared" si="20"/>
        <v>23000</v>
      </c>
      <c r="K34" s="19">
        <f t="shared" si="6"/>
        <v>100000</v>
      </c>
      <c r="L34" s="17">
        <f t="shared" si="7"/>
        <v>664713.12833839853</v>
      </c>
      <c r="M34" s="29">
        <f t="shared" si="14"/>
        <v>90</v>
      </c>
      <c r="O34">
        <v>11.4</v>
      </c>
      <c r="P34">
        <v>13.4</v>
      </c>
      <c r="R34" s="32">
        <f t="shared" si="8"/>
        <v>0</v>
      </c>
      <c r="S34" s="32">
        <f t="shared" si="17"/>
        <v>0</v>
      </c>
      <c r="W34" s="32">
        <f t="shared" si="9"/>
        <v>0</v>
      </c>
      <c r="X34" s="32">
        <f t="shared" si="18"/>
        <v>0</v>
      </c>
    </row>
    <row r="35" spans="1:24" x14ac:dyDescent="0.25">
      <c r="A35" s="19">
        <f t="shared" si="15"/>
        <v>20000</v>
      </c>
      <c r="B35" s="18">
        <f t="shared" si="10"/>
        <v>145835.9317851612</v>
      </c>
      <c r="C35" s="18">
        <f t="shared" si="11"/>
        <v>443961.17257435143</v>
      </c>
      <c r="D35" s="5">
        <f t="shared" si="2"/>
        <v>30000</v>
      </c>
      <c r="E35" s="16">
        <f t="shared" si="19"/>
        <v>0</v>
      </c>
      <c r="F35" s="24">
        <f t="shared" si="16"/>
        <v>27000</v>
      </c>
      <c r="G35" s="18">
        <f t="shared" si="12"/>
        <v>0</v>
      </c>
      <c r="H35" s="18">
        <f t="shared" si="13"/>
        <v>34150.286545653922</v>
      </c>
      <c r="I35" s="5">
        <f t="shared" si="4"/>
        <v>0</v>
      </c>
      <c r="J35" s="16">
        <f t="shared" si="20"/>
        <v>23000</v>
      </c>
      <c r="K35" s="19">
        <f t="shared" si="6"/>
        <v>100000</v>
      </c>
      <c r="L35" s="17">
        <f t="shared" si="7"/>
        <v>623947.39090516663</v>
      </c>
      <c r="M35" s="29">
        <f t="shared" si="14"/>
        <v>91</v>
      </c>
      <c r="O35">
        <v>10.8</v>
      </c>
      <c r="P35">
        <v>12.7</v>
      </c>
      <c r="R35" s="32">
        <f t="shared" si="8"/>
        <v>0</v>
      </c>
      <c r="S35" s="32">
        <f t="shared" si="17"/>
        <v>0</v>
      </c>
      <c r="W35" s="32">
        <f t="shared" si="9"/>
        <v>0</v>
      </c>
      <c r="X35" s="32">
        <f t="shared" si="18"/>
        <v>0</v>
      </c>
    </row>
    <row r="36" spans="1:24" x14ac:dyDescent="0.25">
      <c r="A36" s="19">
        <f t="shared" si="15"/>
        <v>20000</v>
      </c>
      <c r="B36" s="18">
        <f t="shared" si="10"/>
        <v>118152.65042086443</v>
      </c>
      <c r="C36" s="18">
        <f t="shared" si="11"/>
        <v>452840.39602583845</v>
      </c>
      <c r="D36" s="5">
        <f t="shared" si="2"/>
        <v>30000</v>
      </c>
      <c r="E36" s="16">
        <f t="shared" si="19"/>
        <v>0</v>
      </c>
      <c r="F36" s="24">
        <f t="shared" si="16"/>
        <v>27000</v>
      </c>
      <c r="G36" s="18">
        <f t="shared" si="12"/>
        <v>0</v>
      </c>
      <c r="H36" s="18">
        <f t="shared" si="13"/>
        <v>11373.292276567001</v>
      </c>
      <c r="I36" s="5">
        <f t="shared" si="4"/>
        <v>0</v>
      </c>
      <c r="J36" s="16">
        <f t="shared" si="20"/>
        <v>11373.292276567001</v>
      </c>
      <c r="K36" s="19">
        <f t="shared" si="6"/>
        <v>88373.292276566994</v>
      </c>
      <c r="L36" s="17">
        <f t="shared" si="7"/>
        <v>582366.33872326987</v>
      </c>
      <c r="M36" s="29">
        <f t="shared" si="14"/>
        <v>92</v>
      </c>
      <c r="O36">
        <v>10.199999999999999</v>
      </c>
      <c r="P36">
        <v>12</v>
      </c>
      <c r="R36" s="32">
        <f t="shared" si="8"/>
        <v>0</v>
      </c>
      <c r="S36" s="32">
        <f t="shared" si="17"/>
        <v>0</v>
      </c>
      <c r="W36" s="32">
        <f t="shared" si="9"/>
        <v>0</v>
      </c>
      <c r="X36" s="32">
        <f t="shared" si="18"/>
        <v>0</v>
      </c>
    </row>
    <row r="37" spans="1:24" x14ac:dyDescent="0.25">
      <c r="A37" s="19">
        <f t="shared" si="15"/>
        <v>20000</v>
      </c>
      <c r="B37" s="18">
        <f t="shared" si="10"/>
        <v>89915.703429281726</v>
      </c>
      <c r="C37" s="18">
        <f t="shared" si="11"/>
        <v>461897.20394635521</v>
      </c>
      <c r="D37" s="5">
        <f t="shared" si="2"/>
        <v>30000</v>
      </c>
      <c r="E37" s="16">
        <f t="shared" si="19"/>
        <v>0</v>
      </c>
      <c r="F37" s="24">
        <f t="shared" si="16"/>
        <v>27000</v>
      </c>
      <c r="G37" s="18">
        <f t="shared" si="12"/>
        <v>0</v>
      </c>
      <c r="H37" s="18">
        <f t="shared" si="13"/>
        <v>0</v>
      </c>
      <c r="I37" s="5">
        <f t="shared" si="4"/>
        <v>0</v>
      </c>
      <c r="J37" s="16">
        <f t="shared" si="20"/>
        <v>0</v>
      </c>
      <c r="K37" s="19">
        <f t="shared" si="6"/>
        <v>77000</v>
      </c>
      <c r="L37" s="17">
        <f t="shared" si="7"/>
        <v>551812.90737563698</v>
      </c>
      <c r="M37" s="29">
        <f t="shared" si="14"/>
        <v>93</v>
      </c>
      <c r="O37">
        <v>9.6</v>
      </c>
      <c r="P37">
        <v>11.4</v>
      </c>
      <c r="R37" s="32">
        <f t="shared" si="8"/>
        <v>0</v>
      </c>
      <c r="S37" s="32">
        <f t="shared" si="17"/>
        <v>0</v>
      </c>
      <c r="W37" s="32">
        <f t="shared" si="9"/>
        <v>0</v>
      </c>
      <c r="X37" s="32">
        <f t="shared" si="18"/>
        <v>0</v>
      </c>
    </row>
    <row r="38" spans="1:24" x14ac:dyDescent="0.25">
      <c r="A38" s="19">
        <f t="shared" si="15"/>
        <v>20000</v>
      </c>
      <c r="B38" s="18">
        <f t="shared" si="10"/>
        <v>61114.01749786736</v>
      </c>
      <c r="C38" s="18">
        <f t="shared" si="11"/>
        <v>471135.14802528231</v>
      </c>
      <c r="D38" s="5">
        <f t="shared" si="2"/>
        <v>30000</v>
      </c>
      <c r="E38" s="16">
        <f t="shared" si="19"/>
        <v>0</v>
      </c>
      <c r="F38" s="24">
        <f t="shared" si="16"/>
        <v>27000</v>
      </c>
      <c r="G38" s="18">
        <f t="shared" si="12"/>
        <v>0</v>
      </c>
      <c r="H38" s="18">
        <f t="shared" si="13"/>
        <v>0</v>
      </c>
      <c r="I38" s="5">
        <f t="shared" si="4"/>
        <v>0</v>
      </c>
      <c r="J38" s="16">
        <f t="shared" si="20"/>
        <v>0</v>
      </c>
      <c r="K38" s="19">
        <f t="shared" si="6"/>
        <v>77000</v>
      </c>
      <c r="L38" s="17">
        <f t="shared" si="7"/>
        <v>532249.16552314966</v>
      </c>
      <c r="M38" s="29">
        <f t="shared" si="14"/>
        <v>94</v>
      </c>
      <c r="O38">
        <v>9.1</v>
      </c>
      <c r="P38">
        <v>10.8</v>
      </c>
      <c r="R38" s="32">
        <f t="shared" si="8"/>
        <v>0</v>
      </c>
      <c r="S38" s="32">
        <f t="shared" si="17"/>
        <v>0</v>
      </c>
      <c r="W38" s="32">
        <f t="shared" si="9"/>
        <v>0</v>
      </c>
      <c r="X38" s="32">
        <f t="shared" si="18"/>
        <v>0</v>
      </c>
    </row>
    <row r="39" spans="1:24" x14ac:dyDescent="0.25">
      <c r="A39" s="19">
        <f t="shared" si="15"/>
        <v>20000</v>
      </c>
      <c r="B39" s="18">
        <f t="shared" si="10"/>
        <v>31736.29784782471</v>
      </c>
      <c r="C39" s="18">
        <f t="shared" si="11"/>
        <v>480557.85098578798</v>
      </c>
      <c r="D39" s="5">
        <f t="shared" si="2"/>
        <v>30000</v>
      </c>
      <c r="E39" s="16">
        <f t="shared" si="19"/>
        <v>0</v>
      </c>
      <c r="F39" s="24">
        <f t="shared" si="16"/>
        <v>27000</v>
      </c>
      <c r="G39" s="18">
        <f t="shared" si="12"/>
        <v>0</v>
      </c>
      <c r="H39" s="18">
        <f t="shared" si="13"/>
        <v>0</v>
      </c>
      <c r="I39" s="5">
        <f t="shared" si="4"/>
        <v>0</v>
      </c>
      <c r="J39" s="16">
        <f t="shared" si="20"/>
        <v>0</v>
      </c>
      <c r="K39" s="19">
        <f t="shared" si="6"/>
        <v>77000</v>
      </c>
      <c r="L39" s="17">
        <f t="shared" si="7"/>
        <v>512294.14883361268</v>
      </c>
      <c r="M39" s="29">
        <f t="shared" si="14"/>
        <v>95</v>
      </c>
      <c r="O39">
        <v>8.6</v>
      </c>
      <c r="P39">
        <v>10.199999999999999</v>
      </c>
      <c r="R39" s="32">
        <f t="shared" si="8"/>
        <v>0</v>
      </c>
      <c r="S39" s="32">
        <f t="shared" si="17"/>
        <v>0</v>
      </c>
      <c r="W39" s="32">
        <f t="shared" si="9"/>
        <v>0</v>
      </c>
      <c r="X39" s="32">
        <f t="shared" si="18"/>
        <v>0</v>
      </c>
    </row>
    <row r="40" spans="1:24" x14ac:dyDescent="0.25">
      <c r="A40" s="19">
        <f t="shared" si="15"/>
        <v>20000</v>
      </c>
      <c r="B40" s="18">
        <f t="shared" si="10"/>
        <v>1771.0238047812038</v>
      </c>
      <c r="C40" s="18">
        <f t="shared" si="11"/>
        <v>490169.00800550374</v>
      </c>
      <c r="D40" s="5">
        <f t="shared" si="2"/>
        <v>1771.0238047812038</v>
      </c>
      <c r="E40" s="16">
        <f t="shared" si="19"/>
        <v>28228.976195218798</v>
      </c>
      <c r="F40" s="24">
        <f t="shared" si="16"/>
        <v>27000</v>
      </c>
      <c r="G40" s="18">
        <f t="shared" si="12"/>
        <v>0</v>
      </c>
      <c r="H40" s="18">
        <f t="shared" si="13"/>
        <v>0</v>
      </c>
      <c r="I40" s="5">
        <f t="shared" si="4"/>
        <v>0</v>
      </c>
      <c r="J40" s="16">
        <f t="shared" si="20"/>
        <v>0</v>
      </c>
      <c r="K40" s="19">
        <f t="shared" si="6"/>
        <v>77000</v>
      </c>
      <c r="L40" s="17">
        <f t="shared" si="7"/>
        <v>491940.03181028494</v>
      </c>
      <c r="M40" s="29">
        <f t="shared" si="14"/>
        <v>96</v>
      </c>
      <c r="O40">
        <v>8.1</v>
      </c>
      <c r="P40">
        <v>9.6</v>
      </c>
      <c r="R40" s="32">
        <f t="shared" si="8"/>
        <v>0</v>
      </c>
      <c r="S40" s="32">
        <f t="shared" si="17"/>
        <v>0</v>
      </c>
      <c r="W40" s="32">
        <f t="shared" si="9"/>
        <v>0</v>
      </c>
      <c r="X40" s="32">
        <f t="shared" si="18"/>
        <v>0</v>
      </c>
    </row>
    <row r="41" spans="1:24" x14ac:dyDescent="0.25">
      <c r="A41" s="19">
        <f t="shared" si="15"/>
        <v>20000</v>
      </c>
      <c r="B41" s="18">
        <f t="shared" si="10"/>
        <v>0</v>
      </c>
      <c r="C41" s="18">
        <f t="shared" si="11"/>
        <v>471178.83244649065</v>
      </c>
      <c r="D41" s="5">
        <f t="shared" si="2"/>
        <v>0</v>
      </c>
      <c r="E41" s="16">
        <f t="shared" si="19"/>
        <v>30000</v>
      </c>
      <c r="F41" s="24">
        <f t="shared" si="16"/>
        <v>27000</v>
      </c>
      <c r="G41" s="18">
        <f t="shared" si="12"/>
        <v>0</v>
      </c>
      <c r="H41" s="18">
        <f t="shared" si="13"/>
        <v>0</v>
      </c>
      <c r="I41" s="5">
        <f t="shared" si="4"/>
        <v>0</v>
      </c>
      <c r="J41" s="16">
        <f t="shared" si="20"/>
        <v>0</v>
      </c>
      <c r="K41" s="19">
        <f t="shared" si="6"/>
        <v>77000</v>
      </c>
      <c r="L41" s="17">
        <f t="shared" si="7"/>
        <v>471178.83244649065</v>
      </c>
      <c r="M41" s="29">
        <f t="shared" si="14"/>
        <v>97</v>
      </c>
      <c r="O41">
        <v>7.6</v>
      </c>
      <c r="P41">
        <v>9.1</v>
      </c>
      <c r="R41" s="32">
        <f t="shared" si="8"/>
        <v>0</v>
      </c>
      <c r="S41" s="32">
        <f t="shared" si="17"/>
        <v>0</v>
      </c>
      <c r="W41" s="32">
        <f t="shared" si="9"/>
        <v>0</v>
      </c>
      <c r="X41" s="32">
        <f t="shared" si="18"/>
        <v>0</v>
      </c>
    </row>
    <row r="42" spans="1:24" x14ac:dyDescent="0.25">
      <c r="A42" s="19">
        <f t="shared" si="15"/>
        <v>20000</v>
      </c>
      <c r="B42" s="18">
        <f t="shared" si="10"/>
        <v>0</v>
      </c>
      <c r="C42" s="18">
        <f t="shared" si="11"/>
        <v>450002.40909542044</v>
      </c>
      <c r="D42" s="5">
        <f t="shared" si="2"/>
        <v>0</v>
      </c>
      <c r="E42" s="16">
        <f t="shared" si="19"/>
        <v>30000</v>
      </c>
      <c r="F42" s="24">
        <f t="shared" si="16"/>
        <v>27000</v>
      </c>
      <c r="G42" s="18">
        <f t="shared" si="12"/>
        <v>0</v>
      </c>
      <c r="H42" s="18">
        <f t="shared" si="13"/>
        <v>0</v>
      </c>
      <c r="I42" s="5">
        <f t="shared" si="4"/>
        <v>0</v>
      </c>
      <c r="J42" s="16">
        <f t="shared" si="20"/>
        <v>0</v>
      </c>
      <c r="K42" s="19">
        <f t="shared" si="6"/>
        <v>77000</v>
      </c>
      <c r="L42" s="17">
        <f t="shared" si="7"/>
        <v>450002.40909542044</v>
      </c>
      <c r="M42" s="29">
        <f t="shared" si="14"/>
        <v>98</v>
      </c>
      <c r="O42">
        <v>7.1</v>
      </c>
      <c r="P42">
        <v>8.6</v>
      </c>
      <c r="R42" s="32">
        <f t="shared" si="8"/>
        <v>0</v>
      </c>
      <c r="S42" s="32">
        <f t="shared" si="17"/>
        <v>0</v>
      </c>
      <c r="W42" s="32">
        <f t="shared" si="9"/>
        <v>0</v>
      </c>
      <c r="X42" s="32">
        <f t="shared" si="18"/>
        <v>0</v>
      </c>
    </row>
    <row r="43" spans="1:24" x14ac:dyDescent="0.25">
      <c r="A43" s="19">
        <f t="shared" si="15"/>
        <v>20000</v>
      </c>
      <c r="B43" s="18">
        <f t="shared" si="10"/>
        <v>0</v>
      </c>
      <c r="C43" s="18">
        <f t="shared" si="11"/>
        <v>428402.45727732888</v>
      </c>
      <c r="D43" s="5">
        <f t="shared" si="2"/>
        <v>0</v>
      </c>
      <c r="E43" s="16">
        <f t="shared" si="19"/>
        <v>30000</v>
      </c>
      <c r="F43" s="24">
        <f t="shared" si="16"/>
        <v>27000</v>
      </c>
      <c r="G43" s="18">
        <f t="shared" si="12"/>
        <v>0</v>
      </c>
      <c r="H43" s="18">
        <f t="shared" si="13"/>
        <v>0</v>
      </c>
      <c r="I43" s="5">
        <f t="shared" si="4"/>
        <v>0</v>
      </c>
      <c r="J43" s="16">
        <f t="shared" si="20"/>
        <v>0</v>
      </c>
      <c r="K43" s="19">
        <f t="shared" si="6"/>
        <v>77000</v>
      </c>
      <c r="L43" s="17">
        <f t="shared" si="7"/>
        <v>428402.45727732888</v>
      </c>
      <c r="M43" s="29">
        <f t="shared" si="14"/>
        <v>99</v>
      </c>
      <c r="O43">
        <v>6.7</v>
      </c>
      <c r="P43">
        <v>8.1</v>
      </c>
      <c r="R43" s="32">
        <f t="shared" si="8"/>
        <v>0</v>
      </c>
      <c r="S43" s="32">
        <f t="shared" si="17"/>
        <v>0</v>
      </c>
      <c r="W43" s="32">
        <f t="shared" si="9"/>
        <v>0</v>
      </c>
      <c r="X43" s="32">
        <f t="shared" si="18"/>
        <v>0</v>
      </c>
    </row>
    <row r="44" spans="1:24" x14ac:dyDescent="0.25">
      <c r="A44" s="19">
        <f t="shared" si="15"/>
        <v>20000</v>
      </c>
      <c r="B44" s="18">
        <f t="shared" si="10"/>
        <v>0</v>
      </c>
      <c r="C44" s="18">
        <f t="shared" si="11"/>
        <v>406370.50642287545</v>
      </c>
      <c r="D44" s="5">
        <f t="shared" si="2"/>
        <v>0</v>
      </c>
      <c r="E44" s="16">
        <f t="shared" si="19"/>
        <v>30000</v>
      </c>
      <c r="F44" s="24">
        <f t="shared" si="16"/>
        <v>27000</v>
      </c>
      <c r="G44" s="18">
        <f t="shared" si="12"/>
        <v>0</v>
      </c>
      <c r="H44" s="18">
        <f t="shared" si="13"/>
        <v>0</v>
      </c>
      <c r="I44" s="5">
        <f t="shared" si="4"/>
        <v>0</v>
      </c>
      <c r="J44" s="16">
        <f t="shared" si="20"/>
        <v>0</v>
      </c>
      <c r="K44" s="19">
        <f t="shared" si="6"/>
        <v>77000</v>
      </c>
      <c r="L44" s="17">
        <f t="shared" si="7"/>
        <v>406370.50642287545</v>
      </c>
      <c r="M44" s="29">
        <f t="shared" si="14"/>
        <v>100</v>
      </c>
      <c r="O44">
        <v>6.3</v>
      </c>
      <c r="P44">
        <v>7.6</v>
      </c>
      <c r="R44" s="32">
        <f t="shared" si="8"/>
        <v>0</v>
      </c>
      <c r="S44" s="32">
        <f t="shared" si="17"/>
        <v>0</v>
      </c>
      <c r="W44" s="32">
        <f t="shared" si="9"/>
        <v>0</v>
      </c>
      <c r="X44" s="32">
        <f t="shared" si="18"/>
        <v>0</v>
      </c>
    </row>
    <row r="45" spans="1:24" x14ac:dyDescent="0.25">
      <c r="A45" s="19">
        <f t="shared" si="15"/>
        <v>20000</v>
      </c>
      <c r="B45" s="18">
        <f t="shared" si="10"/>
        <v>0</v>
      </c>
      <c r="C45" s="18">
        <f t="shared" si="11"/>
        <v>383897.91655133298</v>
      </c>
      <c r="D45" s="5">
        <f t="shared" si="2"/>
        <v>0</v>
      </c>
      <c r="E45" s="16">
        <f t="shared" si="19"/>
        <v>30000</v>
      </c>
      <c r="F45" s="24">
        <f t="shared" si="16"/>
        <v>27000</v>
      </c>
      <c r="G45" s="18">
        <f t="shared" si="12"/>
        <v>0</v>
      </c>
      <c r="H45" s="18">
        <f t="shared" si="13"/>
        <v>0</v>
      </c>
      <c r="I45" s="5">
        <f>MIN((MAX($I$4-F45,G45/P45)),G45)</f>
        <v>0</v>
      </c>
      <c r="J45" s="16">
        <f t="shared" si="20"/>
        <v>0</v>
      </c>
      <c r="K45" s="19">
        <f t="shared" si="6"/>
        <v>77000</v>
      </c>
      <c r="L45" s="17">
        <f t="shared" si="7"/>
        <v>383897.91655133298</v>
      </c>
      <c r="M45" s="29">
        <f t="shared" si="14"/>
        <v>101</v>
      </c>
      <c r="O45">
        <v>5.9</v>
      </c>
      <c r="P45">
        <v>7.1</v>
      </c>
      <c r="R45" s="32">
        <f t="shared" si="8"/>
        <v>0</v>
      </c>
      <c r="S45" s="32">
        <f t="shared" si="17"/>
        <v>0</v>
      </c>
      <c r="W45" s="32">
        <f>(G45-I45)*1.02-G46</f>
        <v>0</v>
      </c>
      <c r="X45" s="32">
        <f t="shared" si="18"/>
        <v>0</v>
      </c>
    </row>
    <row r="46" spans="1:24" x14ac:dyDescent="0.25">
      <c r="A46" s="19">
        <f t="shared" si="15"/>
        <v>20000</v>
      </c>
      <c r="B46" s="18">
        <f t="shared" si="10"/>
        <v>0</v>
      </c>
      <c r="C46" s="18">
        <f t="shared" si="11"/>
        <v>360975.87488235964</v>
      </c>
      <c r="D46" s="5">
        <f t="shared" si="2"/>
        <v>0</v>
      </c>
      <c r="E46" s="16">
        <f t="shared" si="19"/>
        <v>30000</v>
      </c>
      <c r="F46" s="24">
        <f t="shared" si="16"/>
        <v>27000</v>
      </c>
      <c r="G46" s="18">
        <f t="shared" si="12"/>
        <v>0</v>
      </c>
      <c r="H46" s="18">
        <f t="shared" si="13"/>
        <v>0</v>
      </c>
      <c r="I46" s="5">
        <f t="shared" ref="I46:I54" si="21">MIN((MAX($I$4-F46,G46/P46)),G46)</f>
        <v>0</v>
      </c>
      <c r="J46" s="16">
        <f t="shared" si="20"/>
        <v>0</v>
      </c>
      <c r="K46" s="19">
        <f t="shared" si="6"/>
        <v>77000</v>
      </c>
      <c r="L46" s="17">
        <f t="shared" si="7"/>
        <v>360975.87488235964</v>
      </c>
      <c r="M46" s="29">
        <f t="shared" si="14"/>
        <v>102</v>
      </c>
      <c r="O46">
        <v>5.5</v>
      </c>
      <c r="P46">
        <v>6.7</v>
      </c>
      <c r="R46" s="32">
        <f t="shared" si="8"/>
        <v>0</v>
      </c>
      <c r="S46" s="32">
        <f t="shared" si="17"/>
        <v>0</v>
      </c>
      <c r="W46" s="32">
        <f t="shared" si="9"/>
        <v>0</v>
      </c>
      <c r="X46" s="32">
        <f t="shared" si="18"/>
        <v>0</v>
      </c>
    </row>
    <row r="47" spans="1:24" x14ac:dyDescent="0.25">
      <c r="A47" s="19">
        <f t="shared" si="15"/>
        <v>20000</v>
      </c>
      <c r="B47" s="18">
        <f t="shared" si="10"/>
        <v>0</v>
      </c>
      <c r="C47" s="18">
        <f t="shared" si="11"/>
        <v>337595.39238000684</v>
      </c>
      <c r="D47" s="5">
        <f t="shared" si="2"/>
        <v>0</v>
      </c>
      <c r="E47" s="16">
        <f t="shared" si="19"/>
        <v>30000</v>
      </c>
      <c r="F47" s="24">
        <f t="shared" si="16"/>
        <v>27000</v>
      </c>
      <c r="G47" s="18">
        <f t="shared" si="12"/>
        <v>0</v>
      </c>
      <c r="H47" s="18">
        <f t="shared" si="13"/>
        <v>0</v>
      </c>
      <c r="I47" s="5">
        <f t="shared" si="21"/>
        <v>0</v>
      </c>
      <c r="J47" s="16">
        <f t="shared" si="20"/>
        <v>0</v>
      </c>
      <c r="K47" s="19">
        <f t="shared" si="6"/>
        <v>77000</v>
      </c>
      <c r="L47" s="17">
        <f t="shared" si="7"/>
        <v>337595.39238000684</v>
      </c>
      <c r="M47" s="29">
        <f t="shared" si="14"/>
        <v>103</v>
      </c>
      <c r="O47">
        <v>5.2</v>
      </c>
      <c r="P47">
        <v>6.3</v>
      </c>
      <c r="R47" s="32">
        <f t="shared" si="8"/>
        <v>0</v>
      </c>
      <c r="S47" s="32">
        <f t="shared" si="17"/>
        <v>0</v>
      </c>
      <c r="W47" s="32">
        <f t="shared" si="9"/>
        <v>0</v>
      </c>
      <c r="X47" s="32">
        <f t="shared" si="18"/>
        <v>0</v>
      </c>
    </row>
    <row r="48" spans="1:24" x14ac:dyDescent="0.25">
      <c r="A48" s="19">
        <f t="shared" si="15"/>
        <v>20000</v>
      </c>
      <c r="B48" s="18">
        <f t="shared" si="10"/>
        <v>0</v>
      </c>
      <c r="C48" s="18">
        <f t="shared" si="11"/>
        <v>313747.30022760696</v>
      </c>
      <c r="D48" s="5">
        <f t="shared" si="2"/>
        <v>0</v>
      </c>
      <c r="E48" s="16">
        <f t="shared" si="19"/>
        <v>30000</v>
      </c>
      <c r="F48" s="24">
        <f t="shared" si="16"/>
        <v>27000</v>
      </c>
      <c r="G48" s="18">
        <f t="shared" si="12"/>
        <v>0</v>
      </c>
      <c r="H48" s="18">
        <f t="shared" si="13"/>
        <v>0</v>
      </c>
      <c r="I48" s="5">
        <f t="shared" si="21"/>
        <v>0</v>
      </c>
      <c r="J48" s="16">
        <f t="shared" si="20"/>
        <v>0</v>
      </c>
      <c r="K48" s="19">
        <f t="shared" si="6"/>
        <v>77000</v>
      </c>
      <c r="L48" s="17">
        <f t="shared" si="7"/>
        <v>313747.30022760696</v>
      </c>
      <c r="M48" s="29">
        <f t="shared" si="14"/>
        <v>104</v>
      </c>
      <c r="O48">
        <v>4.9000000000000004</v>
      </c>
      <c r="P48">
        <v>5.9</v>
      </c>
      <c r="R48" s="32">
        <f t="shared" si="8"/>
        <v>0</v>
      </c>
      <c r="S48" s="32">
        <f t="shared" si="17"/>
        <v>0</v>
      </c>
      <c r="W48" s="32">
        <f t="shared" si="9"/>
        <v>0</v>
      </c>
      <c r="X48" s="32">
        <f t="shared" si="18"/>
        <v>0</v>
      </c>
    </row>
    <row r="49" spans="1:24" x14ac:dyDescent="0.25">
      <c r="A49" s="19">
        <f t="shared" si="15"/>
        <v>20000</v>
      </c>
      <c r="B49" s="18">
        <f t="shared" si="10"/>
        <v>0</v>
      </c>
      <c r="C49" s="18">
        <f t="shared" si="11"/>
        <v>289422.24623215909</v>
      </c>
      <c r="D49" s="5">
        <f t="shared" si="2"/>
        <v>0</v>
      </c>
      <c r="E49" s="16">
        <f t="shared" si="19"/>
        <v>30000</v>
      </c>
      <c r="F49" s="24">
        <f t="shared" si="16"/>
        <v>27000</v>
      </c>
      <c r="G49" s="18">
        <f t="shared" si="12"/>
        <v>0</v>
      </c>
      <c r="H49" s="18">
        <f t="shared" si="13"/>
        <v>0</v>
      </c>
      <c r="I49" s="5">
        <f t="shared" si="21"/>
        <v>0</v>
      </c>
      <c r="J49" s="16">
        <f t="shared" si="20"/>
        <v>0</v>
      </c>
      <c r="K49" s="19">
        <f t="shared" si="6"/>
        <v>77000</v>
      </c>
      <c r="L49" s="17">
        <f t="shared" si="7"/>
        <v>289422.24623215909</v>
      </c>
      <c r="M49" s="29">
        <f t="shared" si="14"/>
        <v>105</v>
      </c>
      <c r="O49">
        <v>4.5</v>
      </c>
      <c r="P49">
        <v>5.5</v>
      </c>
      <c r="R49" s="32">
        <f t="shared" si="8"/>
        <v>0</v>
      </c>
      <c r="S49" s="32">
        <f t="shared" si="17"/>
        <v>0</v>
      </c>
      <c r="W49" s="32">
        <f t="shared" si="9"/>
        <v>0</v>
      </c>
      <c r="X49" s="32">
        <f t="shared" si="18"/>
        <v>0</v>
      </c>
    </row>
    <row r="50" spans="1:24" x14ac:dyDescent="0.25">
      <c r="A50" s="19">
        <f t="shared" si="15"/>
        <v>20000</v>
      </c>
      <c r="B50" s="18">
        <f t="shared" si="10"/>
        <v>0</v>
      </c>
      <c r="C50" s="18">
        <f t="shared" si="11"/>
        <v>264610.69115680229</v>
      </c>
      <c r="D50" s="5">
        <f t="shared" si="2"/>
        <v>0</v>
      </c>
      <c r="E50" s="16">
        <f t="shared" si="19"/>
        <v>30000</v>
      </c>
      <c r="F50" s="24">
        <f t="shared" si="16"/>
        <v>27000</v>
      </c>
      <c r="G50" s="18">
        <f t="shared" si="12"/>
        <v>0</v>
      </c>
      <c r="H50" s="18">
        <f t="shared" si="13"/>
        <v>0</v>
      </c>
      <c r="I50" s="5">
        <f t="shared" si="21"/>
        <v>0</v>
      </c>
      <c r="J50" s="16">
        <f t="shared" si="20"/>
        <v>0</v>
      </c>
      <c r="K50" s="19">
        <f t="shared" si="6"/>
        <v>77000</v>
      </c>
      <c r="L50" s="17">
        <f t="shared" si="7"/>
        <v>264610.69115680229</v>
      </c>
      <c r="M50" s="29">
        <f t="shared" si="14"/>
        <v>106</v>
      </c>
      <c r="O50">
        <v>4.2</v>
      </c>
      <c r="P50">
        <v>5.2</v>
      </c>
      <c r="R50" s="32">
        <f t="shared" si="8"/>
        <v>0</v>
      </c>
      <c r="S50" s="32">
        <f t="shared" si="17"/>
        <v>0</v>
      </c>
      <c r="W50" s="32">
        <f t="shared" si="9"/>
        <v>0</v>
      </c>
      <c r="X50" s="32">
        <f t="shared" si="18"/>
        <v>0</v>
      </c>
    </row>
    <row r="51" spans="1:24" x14ac:dyDescent="0.25">
      <c r="A51" s="19">
        <f t="shared" si="15"/>
        <v>20000</v>
      </c>
      <c r="B51" s="18">
        <f t="shared" si="10"/>
        <v>0</v>
      </c>
      <c r="C51" s="18">
        <f t="shared" si="11"/>
        <v>239302.90497993835</v>
      </c>
      <c r="D51" s="5">
        <f t="shared" si="2"/>
        <v>0</v>
      </c>
      <c r="E51" s="16">
        <f t="shared" si="19"/>
        <v>30000</v>
      </c>
      <c r="F51" s="24">
        <f t="shared" si="16"/>
        <v>27000</v>
      </c>
      <c r="G51" s="18">
        <f t="shared" si="12"/>
        <v>0</v>
      </c>
      <c r="H51" s="18">
        <f t="shared" si="13"/>
        <v>0</v>
      </c>
      <c r="I51" s="5">
        <f t="shared" si="21"/>
        <v>0</v>
      </c>
      <c r="J51" s="16">
        <f t="shared" si="20"/>
        <v>0</v>
      </c>
      <c r="K51" s="19">
        <f t="shared" si="6"/>
        <v>77000</v>
      </c>
      <c r="L51" s="17">
        <f t="shared" si="7"/>
        <v>239302.90497993835</v>
      </c>
      <c r="M51" s="29">
        <f t="shared" si="14"/>
        <v>107</v>
      </c>
      <c r="O51">
        <v>3.9</v>
      </c>
      <c r="P51">
        <v>4.9000000000000004</v>
      </c>
      <c r="R51" s="32">
        <f t="shared" si="8"/>
        <v>0</v>
      </c>
      <c r="S51" s="32">
        <f t="shared" si="17"/>
        <v>0</v>
      </c>
      <c r="W51" s="32">
        <f t="shared" si="9"/>
        <v>0</v>
      </c>
      <c r="X51" s="32">
        <f t="shared" si="18"/>
        <v>0</v>
      </c>
    </row>
    <row r="52" spans="1:24" x14ac:dyDescent="0.25">
      <c r="A52" s="19">
        <f t="shared" si="15"/>
        <v>20000</v>
      </c>
      <c r="B52" s="18">
        <f t="shared" si="10"/>
        <v>0</v>
      </c>
      <c r="C52" s="18">
        <f t="shared" si="11"/>
        <v>213488.96307953712</v>
      </c>
      <c r="D52" s="5">
        <f t="shared" si="2"/>
        <v>0</v>
      </c>
      <c r="E52" s="16">
        <f t="shared" si="19"/>
        <v>30000</v>
      </c>
      <c r="F52" s="24">
        <f t="shared" si="16"/>
        <v>27000</v>
      </c>
      <c r="G52" s="18">
        <f t="shared" si="12"/>
        <v>0</v>
      </c>
      <c r="H52" s="18">
        <f t="shared" si="13"/>
        <v>0</v>
      </c>
      <c r="I52" s="5">
        <f t="shared" si="21"/>
        <v>0</v>
      </c>
      <c r="J52" s="16">
        <f t="shared" si="20"/>
        <v>0</v>
      </c>
      <c r="K52" s="19">
        <f t="shared" si="6"/>
        <v>77000</v>
      </c>
      <c r="L52" s="17">
        <f t="shared" si="7"/>
        <v>213488.96307953712</v>
      </c>
      <c r="M52" s="29">
        <f t="shared" si="14"/>
        <v>108</v>
      </c>
      <c r="O52">
        <v>3.7</v>
      </c>
      <c r="P52">
        <v>4.5</v>
      </c>
      <c r="R52" s="32">
        <f t="shared" si="8"/>
        <v>0</v>
      </c>
      <c r="S52" s="32">
        <f t="shared" si="17"/>
        <v>0</v>
      </c>
      <c r="W52" s="32">
        <f t="shared" si="9"/>
        <v>0</v>
      </c>
      <c r="X52" s="32">
        <f t="shared" si="18"/>
        <v>0</v>
      </c>
    </row>
    <row r="53" spans="1:24" x14ac:dyDescent="0.25">
      <c r="A53" s="19">
        <f t="shared" si="15"/>
        <v>20000</v>
      </c>
      <c r="B53" s="18">
        <f t="shared" si="10"/>
        <v>0</v>
      </c>
      <c r="C53" s="18">
        <f t="shared" si="11"/>
        <v>187158.74234112786</v>
      </c>
      <c r="D53" s="5">
        <f>MIN((MAX($D$4-A53,B53/O53)),B53)</f>
        <v>0</v>
      </c>
      <c r="E53" s="16">
        <f t="shared" si="19"/>
        <v>30000</v>
      </c>
      <c r="F53" s="24">
        <f t="shared" si="16"/>
        <v>27000</v>
      </c>
      <c r="G53" s="18">
        <f t="shared" si="12"/>
        <v>0</v>
      </c>
      <c r="H53" s="18">
        <f t="shared" si="13"/>
        <v>0</v>
      </c>
      <c r="I53" s="5">
        <f t="shared" si="21"/>
        <v>0</v>
      </c>
      <c r="J53" s="16">
        <f t="shared" si="20"/>
        <v>0</v>
      </c>
      <c r="K53" s="19">
        <f t="shared" si="6"/>
        <v>77000</v>
      </c>
      <c r="L53" s="17">
        <f t="shared" si="7"/>
        <v>187158.74234112786</v>
      </c>
      <c r="M53" s="29">
        <f t="shared" si="14"/>
        <v>109</v>
      </c>
      <c r="O53">
        <v>3.4</v>
      </c>
      <c r="P53">
        <v>4.2</v>
      </c>
      <c r="R53" s="32">
        <f t="shared" si="8"/>
        <v>0</v>
      </c>
      <c r="S53" s="32">
        <f t="shared" si="17"/>
        <v>0</v>
      </c>
      <c r="W53" s="32">
        <f t="shared" si="9"/>
        <v>0</v>
      </c>
      <c r="X53" s="32">
        <f t="shared" si="18"/>
        <v>0</v>
      </c>
    </row>
    <row r="54" spans="1:24" s="49" customFormat="1" ht="15.75" thickBot="1" x14ac:dyDescent="0.3">
      <c r="A54" s="20">
        <f t="shared" si="15"/>
        <v>20000</v>
      </c>
      <c r="B54" s="21">
        <f t="shared" si="10"/>
        <v>0</v>
      </c>
      <c r="C54" s="21">
        <f t="shared" si="11"/>
        <v>160301.91718795043</v>
      </c>
      <c r="D54" s="22">
        <f t="shared" ref="D54" si="22">MIN((MAX($D$4-A54,B54/O54)),B54)</f>
        <v>0</v>
      </c>
      <c r="E54" s="23">
        <f t="shared" si="19"/>
        <v>30000</v>
      </c>
      <c r="F54" s="25">
        <f t="shared" si="16"/>
        <v>27000</v>
      </c>
      <c r="G54" s="21">
        <f t="shared" si="12"/>
        <v>0</v>
      </c>
      <c r="H54" s="21">
        <f t="shared" si="13"/>
        <v>0</v>
      </c>
      <c r="I54" s="22">
        <f t="shared" si="21"/>
        <v>0</v>
      </c>
      <c r="J54" s="23">
        <f t="shared" si="20"/>
        <v>0</v>
      </c>
      <c r="K54" s="20">
        <f t="shared" si="6"/>
        <v>77000</v>
      </c>
      <c r="L54" s="30">
        <f t="shared" si="7"/>
        <v>160301.91718795043</v>
      </c>
      <c r="M54" s="31">
        <f t="shared" si="14"/>
        <v>110</v>
      </c>
      <c r="O54" s="49">
        <v>3.1</v>
      </c>
      <c r="P54" s="49">
        <v>3.9</v>
      </c>
      <c r="R54" s="50" t="e">
        <f>(B54-D54)*1.02-#REF!</f>
        <v>#REF!</v>
      </c>
      <c r="S54" s="50" t="e">
        <f>(C54-E54)*1.02+0.7*1.02*(MAX(D54+A54-$D$4,0))-#REF!</f>
        <v>#REF!</v>
      </c>
      <c r="W54" s="50" t="e">
        <f>(G54-I54)*1.02-#REF!</f>
        <v>#REF!</v>
      </c>
      <c r="X54" s="50" t="e">
        <f>(H54-J54)*1.02+0.7*1.02*(MAX(I54+F54-$I$4,0))-#REF!</f>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4C956-AFEC-460C-8567-1DD2BC7B3ECE}">
  <dimension ref="A1:X54"/>
  <sheetViews>
    <sheetView workbookViewId="0">
      <selection activeCell="D11" sqref="D11"/>
    </sheetView>
  </sheetViews>
  <sheetFormatPr defaultColWidth="8.85546875" defaultRowHeight="15" x14ac:dyDescent="0.25"/>
  <cols>
    <col min="1" max="1" width="11.85546875" customWidth="1"/>
    <col min="2" max="2" width="11.42578125" customWidth="1"/>
    <col min="3" max="3" width="11.7109375" customWidth="1"/>
    <col min="4" max="4" width="13.42578125" customWidth="1"/>
    <col min="5" max="5" width="15.42578125" bestFit="1" customWidth="1"/>
    <col min="6" max="6" width="12.42578125" customWidth="1"/>
    <col min="7" max="7" width="10.7109375" customWidth="1"/>
    <col min="8" max="8" width="12.140625" customWidth="1"/>
    <col min="9" max="9" width="12.28515625" customWidth="1"/>
    <col min="10" max="10" width="15.42578125" bestFit="1" customWidth="1"/>
    <col min="12" max="12" width="10.85546875" bestFit="1" customWidth="1"/>
    <col min="16" max="16" width="11" bestFit="1" customWidth="1"/>
    <col min="19" max="19" width="11.28515625" bestFit="1" customWidth="1"/>
    <col min="23" max="23" width="11.28515625" bestFit="1" customWidth="1"/>
    <col min="24" max="24" width="13.28515625" bestFit="1" customWidth="1"/>
  </cols>
  <sheetData>
    <row r="1" spans="1:24" ht="16.5" thickBot="1" x14ac:dyDescent="0.3">
      <c r="B1" s="1" t="s">
        <v>0</v>
      </c>
      <c r="H1" t="s">
        <v>1</v>
      </c>
      <c r="L1" s="2" t="s">
        <v>2</v>
      </c>
    </row>
    <row r="2" spans="1:24" s="2" customFormat="1" ht="15.75" x14ac:dyDescent="0.25">
      <c r="A2" s="9" t="s">
        <v>6</v>
      </c>
      <c r="B2" s="10" t="s">
        <v>7</v>
      </c>
      <c r="C2" s="10" t="s">
        <v>8</v>
      </c>
      <c r="D2" s="10" t="s">
        <v>9</v>
      </c>
      <c r="E2" s="11" t="s">
        <v>10</v>
      </c>
      <c r="F2" s="9" t="s">
        <v>11</v>
      </c>
      <c r="G2" s="10" t="s">
        <v>12</v>
      </c>
      <c r="H2" s="10" t="s">
        <v>13</v>
      </c>
      <c r="I2" s="10" t="s">
        <v>14</v>
      </c>
      <c r="J2" s="11" t="s">
        <v>15</v>
      </c>
      <c r="K2" s="9" t="s">
        <v>16</v>
      </c>
      <c r="L2" s="10" t="s">
        <v>17</v>
      </c>
      <c r="M2" s="26"/>
    </row>
    <row r="3" spans="1:24" ht="15.75" x14ac:dyDescent="0.25">
      <c r="A3" s="12"/>
      <c r="B3" s="13"/>
      <c r="C3" s="13"/>
      <c r="D3" s="13"/>
      <c r="E3" s="14"/>
      <c r="F3" s="12"/>
      <c r="G3" s="13"/>
      <c r="H3" s="13"/>
      <c r="I3" s="13"/>
      <c r="J3" s="14"/>
      <c r="K3" s="12"/>
      <c r="L3" s="27"/>
      <c r="M3" s="28"/>
      <c r="O3" s="3" t="s">
        <v>4</v>
      </c>
      <c r="P3" s="3" t="s">
        <v>5</v>
      </c>
    </row>
    <row r="4" spans="1:24" x14ac:dyDescent="0.25">
      <c r="A4" s="15" t="s">
        <v>18</v>
      </c>
      <c r="B4" s="33"/>
      <c r="C4" s="33"/>
      <c r="D4" s="48">
        <v>50000</v>
      </c>
      <c r="E4" s="34" t="s">
        <v>27</v>
      </c>
      <c r="F4" s="15" t="s">
        <v>24</v>
      </c>
      <c r="G4" s="33"/>
      <c r="H4" s="33"/>
      <c r="I4" s="48">
        <v>75000</v>
      </c>
      <c r="J4" s="34" t="s">
        <v>27</v>
      </c>
      <c r="K4" s="35" t="s">
        <v>22</v>
      </c>
      <c r="L4" s="36" t="s">
        <v>22</v>
      </c>
      <c r="M4" s="37" t="s">
        <v>4</v>
      </c>
      <c r="N4" s="6"/>
      <c r="O4" s="8"/>
      <c r="P4" s="8"/>
    </row>
    <row r="5" spans="1:24" ht="15.75" thickBot="1" x14ac:dyDescent="0.3">
      <c r="A5" s="38" t="s">
        <v>19</v>
      </c>
      <c r="B5" s="39" t="s">
        <v>20</v>
      </c>
      <c r="C5" s="39" t="s">
        <v>21</v>
      </c>
      <c r="D5" s="39" t="s">
        <v>26</v>
      </c>
      <c r="E5" s="40" t="s">
        <v>28</v>
      </c>
      <c r="F5" s="38" t="s">
        <v>19</v>
      </c>
      <c r="G5" s="39" t="s">
        <v>20</v>
      </c>
      <c r="H5" s="39" t="s">
        <v>21</v>
      </c>
      <c r="I5" s="39" t="s">
        <v>26</v>
      </c>
      <c r="J5" s="40" t="s">
        <v>28</v>
      </c>
      <c r="K5" s="38" t="s">
        <v>25</v>
      </c>
      <c r="L5" s="39" t="s">
        <v>23</v>
      </c>
      <c r="M5" s="40" t="s">
        <v>29</v>
      </c>
      <c r="N5" s="6"/>
      <c r="O5" s="7" t="s">
        <v>3</v>
      </c>
      <c r="P5" s="7" t="s">
        <v>3</v>
      </c>
    </row>
    <row r="6" spans="1:24" x14ac:dyDescent="0.25">
      <c r="A6" s="12"/>
      <c r="B6" s="42">
        <v>500000</v>
      </c>
      <c r="C6" s="42">
        <v>250000</v>
      </c>
      <c r="D6" s="43">
        <f>$D$4-A6</f>
        <v>50000</v>
      </c>
      <c r="E6" s="44"/>
      <c r="F6" s="41"/>
      <c r="G6" s="42">
        <v>500000</v>
      </c>
      <c r="H6" s="42">
        <v>250000</v>
      </c>
      <c r="I6" s="43">
        <f>$I$4-F6</f>
        <v>75000</v>
      </c>
      <c r="J6" s="44"/>
      <c r="K6" s="45">
        <f>A6+F6+D6+I6+E6+J6</f>
        <v>125000</v>
      </c>
      <c r="L6" s="46">
        <f>B6+C6+G6+H6</f>
        <v>1500000</v>
      </c>
      <c r="M6" s="26">
        <v>62</v>
      </c>
      <c r="O6">
        <v>1000000</v>
      </c>
      <c r="P6">
        <v>1000000000</v>
      </c>
      <c r="R6" s="32">
        <f>(B6-D6)*1.02-B7</f>
        <v>0</v>
      </c>
      <c r="S6" s="32">
        <f t="shared" ref="S6:S14" si="0">(C6-E6)*1.02+0.7*1.02*(MAX(D6+A6-$D$4,0))-C7</f>
        <v>0</v>
      </c>
      <c r="W6" s="32">
        <f>(G6-I6)*1.02-G7</f>
        <v>0</v>
      </c>
      <c r="X6" s="32">
        <f t="shared" ref="X6:X15" si="1">(H6-J6)*1.02+0.7*(MAX(I6+F6-$I$4,0))-H7</f>
        <v>0</v>
      </c>
    </row>
    <row r="7" spans="1:24" x14ac:dyDescent="0.25">
      <c r="A7" s="12"/>
      <c r="B7" s="18">
        <f>MAX((B6-D6)*1.02,0)</f>
        <v>459000</v>
      </c>
      <c r="C7" s="18">
        <f>MAX((C6-E6)*1.02,0)+MAX((D6+A6-$D$4)*0.7*1.02,0)</f>
        <v>255000</v>
      </c>
      <c r="D7" s="5">
        <f t="shared" ref="D7:D52" si="2">MIN((MAX($D$4-A7,B7/O7)),B7)</f>
        <v>50000</v>
      </c>
      <c r="E7" s="16">
        <f t="shared" ref="E7:E18" si="3">MIN(MAX($D$4-D7-A7,0),C7)</f>
        <v>0</v>
      </c>
      <c r="F7" s="12"/>
      <c r="G7" s="18">
        <f>MAX((G6-I6)*1.02,0)</f>
        <v>433500</v>
      </c>
      <c r="H7" s="18">
        <f>MAX((H6-J6)*1.02,0)+MAX((I6+F6-$I$4)*0.7*1.02,0)</f>
        <v>255000</v>
      </c>
      <c r="I7" s="5">
        <f t="shared" ref="I7:I44" si="4">MIN((MAX($I$4-F7,G7/P7)),G7)</f>
        <v>75000</v>
      </c>
      <c r="J7" s="16">
        <f t="shared" ref="J7:J18" si="5">MIN(MAX($I$4-I7-F7,0),H7)</f>
        <v>0</v>
      </c>
      <c r="K7" s="19">
        <f t="shared" ref="K7:K54" si="6">A7+F7+D7+I7+E7+J7</f>
        <v>125000</v>
      </c>
      <c r="L7" s="17">
        <f t="shared" ref="L7:L54" si="7">B7+C7+G7+H7</f>
        <v>1402500</v>
      </c>
      <c r="M7" s="29">
        <f>M6+1</f>
        <v>63</v>
      </c>
      <c r="O7">
        <v>1000000</v>
      </c>
      <c r="P7">
        <v>1000000000</v>
      </c>
      <c r="R7" s="32">
        <f t="shared" ref="R7:R53" si="8">(B7-D7)*1.02-B8</f>
        <v>0</v>
      </c>
      <c r="S7" s="32">
        <f t="shared" si="0"/>
        <v>0</v>
      </c>
      <c r="W7" s="32">
        <f t="shared" ref="W7:W53" si="9">(G7-I7)*1.02-G8</f>
        <v>0</v>
      </c>
      <c r="X7" s="32">
        <f t="shared" si="1"/>
        <v>0</v>
      </c>
    </row>
    <row r="8" spans="1:24" x14ac:dyDescent="0.25">
      <c r="A8" s="12"/>
      <c r="B8" s="18">
        <f t="shared" ref="B8:B54" si="10">MAX((B7-D7)*1.02,0)</f>
        <v>417180</v>
      </c>
      <c r="C8" s="18">
        <f t="shared" ref="C8:C54" si="11">MAX((C7-E7)*1.02,0)+MAX((D7+A7-$D$4)*0.7*1.02,0)</f>
        <v>260100</v>
      </c>
      <c r="D8" s="5">
        <f t="shared" si="2"/>
        <v>50000</v>
      </c>
      <c r="E8" s="16">
        <f t="shared" si="3"/>
        <v>0</v>
      </c>
      <c r="F8" s="12"/>
      <c r="G8" s="18">
        <f t="shared" ref="G8:G54" si="12">MAX((G7-I7)*1.02,0)</f>
        <v>365670</v>
      </c>
      <c r="H8" s="18">
        <f t="shared" ref="H8:H54" si="13">MAX((H7-J7)*1.02,0)+MAX((I7+F7-$I$4)*0.7*1.02,0)</f>
        <v>260100</v>
      </c>
      <c r="I8" s="5">
        <f t="shared" si="4"/>
        <v>75000</v>
      </c>
      <c r="J8" s="16">
        <f t="shared" si="5"/>
        <v>0</v>
      </c>
      <c r="K8" s="19">
        <f t="shared" si="6"/>
        <v>125000</v>
      </c>
      <c r="L8" s="17">
        <f t="shared" si="7"/>
        <v>1303050</v>
      </c>
      <c r="M8" s="29">
        <f t="shared" ref="M8:M54" si="14">M7+1</f>
        <v>64</v>
      </c>
      <c r="O8">
        <v>1000000</v>
      </c>
      <c r="P8">
        <v>1000000000</v>
      </c>
      <c r="R8" s="32">
        <f t="shared" si="8"/>
        <v>0</v>
      </c>
      <c r="S8" s="32">
        <f t="shared" si="0"/>
        <v>0</v>
      </c>
      <c r="W8" s="32">
        <f t="shared" si="9"/>
        <v>0</v>
      </c>
      <c r="X8" s="32">
        <f t="shared" si="1"/>
        <v>0</v>
      </c>
    </row>
    <row r="9" spans="1:24" x14ac:dyDescent="0.25">
      <c r="A9" s="12"/>
      <c r="B9" s="18">
        <f t="shared" si="10"/>
        <v>374523.60000000003</v>
      </c>
      <c r="C9" s="18">
        <f t="shared" si="11"/>
        <v>265302</v>
      </c>
      <c r="D9" s="5">
        <f t="shared" si="2"/>
        <v>50000</v>
      </c>
      <c r="E9" s="16">
        <f t="shared" si="3"/>
        <v>0</v>
      </c>
      <c r="F9" s="12"/>
      <c r="G9" s="18">
        <f t="shared" si="12"/>
        <v>296483.40000000002</v>
      </c>
      <c r="H9" s="18">
        <f t="shared" si="13"/>
        <v>265302</v>
      </c>
      <c r="I9" s="5">
        <f t="shared" si="4"/>
        <v>75000</v>
      </c>
      <c r="J9" s="16">
        <f t="shared" si="5"/>
        <v>0</v>
      </c>
      <c r="K9" s="19">
        <f t="shared" si="6"/>
        <v>125000</v>
      </c>
      <c r="L9" s="17">
        <f t="shared" si="7"/>
        <v>1201611</v>
      </c>
      <c r="M9" s="29">
        <f t="shared" si="14"/>
        <v>65</v>
      </c>
      <c r="O9">
        <v>1000000</v>
      </c>
      <c r="P9">
        <v>1000000000</v>
      </c>
      <c r="R9" s="32">
        <f t="shared" si="8"/>
        <v>0</v>
      </c>
      <c r="S9" s="32">
        <f t="shared" si="0"/>
        <v>0</v>
      </c>
      <c r="W9" s="32">
        <f t="shared" si="9"/>
        <v>0</v>
      </c>
      <c r="X9" s="32">
        <f t="shared" si="1"/>
        <v>0</v>
      </c>
    </row>
    <row r="10" spans="1:24" x14ac:dyDescent="0.25">
      <c r="A10" s="12"/>
      <c r="B10" s="18">
        <f t="shared" si="10"/>
        <v>331014.07200000004</v>
      </c>
      <c r="C10" s="18">
        <f t="shared" si="11"/>
        <v>270608.03999999998</v>
      </c>
      <c r="D10" s="5">
        <f t="shared" si="2"/>
        <v>50000</v>
      </c>
      <c r="E10" s="16">
        <f t="shared" si="3"/>
        <v>0</v>
      </c>
      <c r="F10" s="12"/>
      <c r="G10" s="18">
        <f t="shared" si="12"/>
        <v>225913.06800000003</v>
      </c>
      <c r="H10" s="18">
        <f t="shared" si="13"/>
        <v>270608.03999999998</v>
      </c>
      <c r="I10" s="5">
        <f t="shared" si="4"/>
        <v>75000</v>
      </c>
      <c r="J10" s="16">
        <f t="shared" si="5"/>
        <v>0</v>
      </c>
      <c r="K10" s="19">
        <f t="shared" si="6"/>
        <v>125000</v>
      </c>
      <c r="L10" s="17">
        <f t="shared" si="7"/>
        <v>1098143.22</v>
      </c>
      <c r="M10" s="29">
        <f t="shared" si="14"/>
        <v>66</v>
      </c>
      <c r="O10">
        <v>1000000</v>
      </c>
      <c r="P10">
        <v>1000000000</v>
      </c>
      <c r="R10" s="32">
        <f t="shared" si="8"/>
        <v>0</v>
      </c>
      <c r="S10" s="32">
        <f t="shared" si="0"/>
        <v>0</v>
      </c>
      <c r="W10" s="32">
        <f t="shared" si="9"/>
        <v>0</v>
      </c>
      <c r="X10" s="32">
        <f t="shared" si="1"/>
        <v>0</v>
      </c>
    </row>
    <row r="11" spans="1:24" x14ac:dyDescent="0.25">
      <c r="A11" s="12"/>
      <c r="B11" s="18">
        <f t="shared" si="10"/>
        <v>286634.35344000004</v>
      </c>
      <c r="C11" s="18">
        <f t="shared" si="11"/>
        <v>276020.20079999999</v>
      </c>
      <c r="D11" s="5">
        <f t="shared" si="2"/>
        <v>50000</v>
      </c>
      <c r="E11" s="16">
        <f t="shared" si="3"/>
        <v>0</v>
      </c>
      <c r="F11" s="12"/>
      <c r="G11" s="18">
        <f t="shared" si="12"/>
        <v>153931.32936000003</v>
      </c>
      <c r="H11" s="18">
        <f t="shared" si="13"/>
        <v>276020.20079999999</v>
      </c>
      <c r="I11" s="5">
        <f t="shared" si="4"/>
        <v>75000</v>
      </c>
      <c r="J11" s="16">
        <f t="shared" si="5"/>
        <v>0</v>
      </c>
      <c r="K11" s="19">
        <f t="shared" si="6"/>
        <v>125000</v>
      </c>
      <c r="L11" s="17">
        <f t="shared" si="7"/>
        <v>992606.08440000005</v>
      </c>
      <c r="M11" s="29">
        <f t="shared" si="14"/>
        <v>67</v>
      </c>
      <c r="O11">
        <v>1000000</v>
      </c>
      <c r="P11">
        <v>1000000000</v>
      </c>
      <c r="R11" s="32">
        <f t="shared" si="8"/>
        <v>0</v>
      </c>
      <c r="S11" s="32">
        <f t="shared" si="0"/>
        <v>0</v>
      </c>
      <c r="W11" s="32">
        <f t="shared" si="9"/>
        <v>0</v>
      </c>
      <c r="X11" s="32">
        <f t="shared" si="1"/>
        <v>0</v>
      </c>
    </row>
    <row r="12" spans="1:24" x14ac:dyDescent="0.25">
      <c r="A12" s="12"/>
      <c r="B12" s="18">
        <f t="shared" si="10"/>
        <v>241367.04050880004</v>
      </c>
      <c r="C12" s="18">
        <f t="shared" si="11"/>
        <v>281540.60481599998</v>
      </c>
      <c r="D12" s="5">
        <f t="shared" si="2"/>
        <v>50000</v>
      </c>
      <c r="E12" s="16">
        <f t="shared" si="3"/>
        <v>0</v>
      </c>
      <c r="F12" s="19">
        <v>12000</v>
      </c>
      <c r="G12" s="18">
        <f t="shared" si="12"/>
        <v>80509.95594720004</v>
      </c>
      <c r="H12" s="18">
        <f t="shared" si="13"/>
        <v>281540.60481599998</v>
      </c>
      <c r="I12" s="5">
        <f t="shared" si="4"/>
        <v>63000</v>
      </c>
      <c r="J12" s="16">
        <f t="shared" si="5"/>
        <v>0</v>
      </c>
      <c r="K12" s="19">
        <f t="shared" si="6"/>
        <v>125000</v>
      </c>
      <c r="L12" s="17">
        <f t="shared" si="7"/>
        <v>884958.20608800009</v>
      </c>
      <c r="M12" s="29">
        <f t="shared" si="14"/>
        <v>68</v>
      </c>
      <c r="O12">
        <v>1000000</v>
      </c>
      <c r="P12">
        <v>1000000000</v>
      </c>
      <c r="R12" s="32">
        <f t="shared" si="8"/>
        <v>0</v>
      </c>
      <c r="S12" s="32">
        <f t="shared" si="0"/>
        <v>0</v>
      </c>
      <c r="W12" s="32">
        <f t="shared" si="9"/>
        <v>0</v>
      </c>
      <c r="X12" s="32">
        <f t="shared" si="1"/>
        <v>0</v>
      </c>
    </row>
    <row r="13" spans="1:24" x14ac:dyDescent="0.25">
      <c r="A13" s="12"/>
      <c r="B13" s="18">
        <f t="shared" si="10"/>
        <v>195194.38131897605</v>
      </c>
      <c r="C13" s="18">
        <f t="shared" si="11"/>
        <v>287171.41691231995</v>
      </c>
      <c r="D13" s="5">
        <f t="shared" si="2"/>
        <v>50000</v>
      </c>
      <c r="E13" s="16">
        <f t="shared" si="3"/>
        <v>0</v>
      </c>
      <c r="F13" s="19">
        <f>F12</f>
        <v>12000</v>
      </c>
      <c r="G13" s="18">
        <f t="shared" si="12"/>
        <v>17860.155066144041</v>
      </c>
      <c r="H13" s="18">
        <f t="shared" si="13"/>
        <v>287171.41691231995</v>
      </c>
      <c r="I13" s="5">
        <f t="shared" si="4"/>
        <v>17860.155066144041</v>
      </c>
      <c r="J13" s="16">
        <f t="shared" si="5"/>
        <v>45139.844933855959</v>
      </c>
      <c r="K13" s="19">
        <f t="shared" si="6"/>
        <v>125000</v>
      </c>
      <c r="L13" s="17">
        <f t="shared" si="7"/>
        <v>787397.37020976003</v>
      </c>
      <c r="M13" s="29">
        <f t="shared" si="14"/>
        <v>69</v>
      </c>
      <c r="O13">
        <v>1000000</v>
      </c>
      <c r="P13">
        <v>1000000000</v>
      </c>
      <c r="R13" s="32">
        <f t="shared" si="8"/>
        <v>0</v>
      </c>
      <c r="S13" s="32">
        <f t="shared" si="0"/>
        <v>0</v>
      </c>
      <c r="W13" s="32">
        <f t="shared" si="9"/>
        <v>0</v>
      </c>
      <c r="X13" s="32">
        <f t="shared" si="1"/>
        <v>0</v>
      </c>
    </row>
    <row r="14" spans="1:24" x14ac:dyDescent="0.25">
      <c r="A14" s="19">
        <v>20000</v>
      </c>
      <c r="B14" s="18">
        <f t="shared" si="10"/>
        <v>148098.26894535558</v>
      </c>
      <c r="C14" s="18">
        <f t="shared" si="11"/>
        <v>292914.84525056637</v>
      </c>
      <c r="D14" s="5">
        <f t="shared" si="2"/>
        <v>30000</v>
      </c>
      <c r="E14" s="16">
        <f t="shared" si="3"/>
        <v>0</v>
      </c>
      <c r="F14" s="24">
        <f>F13</f>
        <v>12000</v>
      </c>
      <c r="G14" s="18">
        <f t="shared" si="12"/>
        <v>0</v>
      </c>
      <c r="H14" s="18">
        <f t="shared" si="13"/>
        <v>246872.20341803328</v>
      </c>
      <c r="I14" s="5">
        <f t="shared" si="4"/>
        <v>0</v>
      </c>
      <c r="J14" s="16">
        <f t="shared" si="5"/>
        <v>63000</v>
      </c>
      <c r="K14" s="19">
        <f t="shared" si="6"/>
        <v>125000</v>
      </c>
      <c r="L14" s="17">
        <f t="shared" si="7"/>
        <v>687885.31761395524</v>
      </c>
      <c r="M14" s="29">
        <f t="shared" si="14"/>
        <v>70</v>
      </c>
      <c r="O14">
        <v>1000000</v>
      </c>
      <c r="P14">
        <v>1000000000</v>
      </c>
      <c r="R14" s="32">
        <f t="shared" si="8"/>
        <v>0</v>
      </c>
      <c r="S14" s="32">
        <f t="shared" si="0"/>
        <v>0</v>
      </c>
      <c r="W14" s="32">
        <f t="shared" si="9"/>
        <v>0</v>
      </c>
      <c r="X14" s="32">
        <f t="shared" si="1"/>
        <v>0</v>
      </c>
    </row>
    <row r="15" spans="1:24" ht="15.75" x14ac:dyDescent="0.25">
      <c r="A15" s="19">
        <f>A14</f>
        <v>20000</v>
      </c>
      <c r="B15" s="18">
        <f t="shared" si="10"/>
        <v>120460.2343242627</v>
      </c>
      <c r="C15" s="18">
        <f t="shared" si="11"/>
        <v>298773.14215557772</v>
      </c>
      <c r="D15" s="5">
        <f t="shared" si="2"/>
        <v>30000</v>
      </c>
      <c r="E15" s="16">
        <f t="shared" si="3"/>
        <v>0</v>
      </c>
      <c r="F15" s="24">
        <f>F14</f>
        <v>12000</v>
      </c>
      <c r="G15" s="18">
        <f t="shared" si="12"/>
        <v>0</v>
      </c>
      <c r="H15" s="18">
        <f t="shared" si="13"/>
        <v>187549.64748639395</v>
      </c>
      <c r="I15" s="5">
        <f t="shared" si="4"/>
        <v>0</v>
      </c>
      <c r="J15" s="16">
        <f t="shared" si="5"/>
        <v>63000</v>
      </c>
      <c r="K15" s="19">
        <f t="shared" si="6"/>
        <v>125000</v>
      </c>
      <c r="L15" s="17">
        <f t="shared" si="7"/>
        <v>606783.02396623441</v>
      </c>
      <c r="M15" s="29">
        <f t="shared" si="14"/>
        <v>71</v>
      </c>
      <c r="N15" s="1"/>
      <c r="O15">
        <v>1000000</v>
      </c>
      <c r="P15">
        <v>1000000000</v>
      </c>
      <c r="R15" s="32">
        <f t="shared" si="8"/>
        <v>0</v>
      </c>
      <c r="S15" s="32">
        <f>(C15-E15)*1.02+0.7*1.02*(MAX(D15+A15-$D$4,0))-C16</f>
        <v>0</v>
      </c>
      <c r="W15" s="32">
        <f t="shared" si="9"/>
        <v>0</v>
      </c>
      <c r="X15" s="32">
        <f t="shared" si="1"/>
        <v>0</v>
      </c>
    </row>
    <row r="16" spans="1:24" x14ac:dyDescent="0.25">
      <c r="A16" s="19">
        <f t="shared" ref="A16:A54" si="15">A15</f>
        <v>20000</v>
      </c>
      <c r="B16" s="18">
        <f t="shared" si="10"/>
        <v>92269.439010747956</v>
      </c>
      <c r="C16" s="18">
        <f t="shared" si="11"/>
        <v>304748.60499868926</v>
      </c>
      <c r="D16" s="5">
        <f t="shared" si="2"/>
        <v>30000</v>
      </c>
      <c r="E16" s="16">
        <f t="shared" si="3"/>
        <v>0</v>
      </c>
      <c r="F16" s="24">
        <f t="shared" ref="F16:F54" si="16">F15</f>
        <v>12000</v>
      </c>
      <c r="G16" s="18">
        <f t="shared" si="12"/>
        <v>0</v>
      </c>
      <c r="H16" s="18">
        <f t="shared" si="13"/>
        <v>127040.64043612183</v>
      </c>
      <c r="I16" s="5">
        <f t="shared" si="4"/>
        <v>0</v>
      </c>
      <c r="J16" s="16">
        <f t="shared" si="5"/>
        <v>63000</v>
      </c>
      <c r="K16" s="19">
        <f t="shared" si="6"/>
        <v>125000</v>
      </c>
      <c r="L16" s="17">
        <f t="shared" si="7"/>
        <v>524058.68444555905</v>
      </c>
      <c r="M16" s="29">
        <f t="shared" si="14"/>
        <v>72</v>
      </c>
      <c r="O16" s="47">
        <v>25.6</v>
      </c>
      <c r="P16">
        <v>1000000000</v>
      </c>
      <c r="R16" s="32">
        <f t="shared" si="8"/>
        <v>0</v>
      </c>
      <c r="S16" s="32">
        <f t="shared" ref="S16:S53" si="17">(C16-E16)*1.02+0.7*1.02*(MAX(D16+A16-$D$4,0))-C17</f>
        <v>0</v>
      </c>
      <c r="W16" s="32">
        <f t="shared" si="9"/>
        <v>0</v>
      </c>
      <c r="X16" s="4">
        <f>(H16-J16)*1.02+0.7*(MAX(I16+F16-$I$4,0))-H17</f>
        <v>0</v>
      </c>
    </row>
    <row r="17" spans="1:24" x14ac:dyDescent="0.25">
      <c r="A17" s="19">
        <f t="shared" si="15"/>
        <v>20000</v>
      </c>
      <c r="B17" s="18">
        <f t="shared" si="10"/>
        <v>63514.827790962918</v>
      </c>
      <c r="C17" s="18">
        <f t="shared" si="11"/>
        <v>310843.57709866302</v>
      </c>
      <c r="D17" s="5">
        <f t="shared" si="2"/>
        <v>30000</v>
      </c>
      <c r="E17" s="16">
        <f t="shared" si="3"/>
        <v>0</v>
      </c>
      <c r="F17" s="24">
        <v>27000</v>
      </c>
      <c r="G17" s="18">
        <f t="shared" si="12"/>
        <v>0</v>
      </c>
      <c r="H17" s="18">
        <f t="shared" si="13"/>
        <v>65321.45324484427</v>
      </c>
      <c r="I17" s="5">
        <f t="shared" si="4"/>
        <v>0</v>
      </c>
      <c r="J17" s="16">
        <f t="shared" si="5"/>
        <v>48000</v>
      </c>
      <c r="K17" s="19">
        <f t="shared" si="6"/>
        <v>125000</v>
      </c>
      <c r="L17" s="17">
        <f t="shared" si="7"/>
        <v>439679.85813447024</v>
      </c>
      <c r="M17" s="29">
        <f t="shared" si="14"/>
        <v>73</v>
      </c>
      <c r="O17">
        <v>24.7</v>
      </c>
      <c r="P17">
        <v>1000000000</v>
      </c>
      <c r="R17" s="32">
        <f t="shared" si="8"/>
        <v>0</v>
      </c>
      <c r="S17" s="32">
        <f t="shared" si="17"/>
        <v>0</v>
      </c>
      <c r="W17" s="32">
        <f t="shared" si="9"/>
        <v>0</v>
      </c>
      <c r="X17" s="32">
        <f>(H17-J17)*1.02+0.7*1.02*(MAX(I17+F17-$I$4,0))-H18</f>
        <v>0</v>
      </c>
    </row>
    <row r="18" spans="1:24" x14ac:dyDescent="0.25">
      <c r="A18" s="19">
        <f t="shared" si="15"/>
        <v>20000</v>
      </c>
      <c r="B18" s="18">
        <f t="shared" si="10"/>
        <v>34185.124346782177</v>
      </c>
      <c r="C18" s="18">
        <f t="shared" si="11"/>
        <v>317060.44864063628</v>
      </c>
      <c r="D18" s="5">
        <f t="shared" si="2"/>
        <v>30000</v>
      </c>
      <c r="E18" s="16">
        <f t="shared" si="3"/>
        <v>0</v>
      </c>
      <c r="F18" s="24">
        <f>F17</f>
        <v>27000</v>
      </c>
      <c r="G18" s="18">
        <f t="shared" si="12"/>
        <v>0</v>
      </c>
      <c r="H18" s="18">
        <f t="shared" si="13"/>
        <v>17667.882309741155</v>
      </c>
      <c r="I18" s="5">
        <f t="shared" si="4"/>
        <v>0</v>
      </c>
      <c r="J18" s="16">
        <f t="shared" si="5"/>
        <v>17667.882309741155</v>
      </c>
      <c r="K18" s="19">
        <f t="shared" si="6"/>
        <v>94667.882309741151</v>
      </c>
      <c r="L18" s="17">
        <f t="shared" si="7"/>
        <v>368913.45529715961</v>
      </c>
      <c r="M18" s="29">
        <f t="shared" si="14"/>
        <v>74</v>
      </c>
      <c r="O18">
        <v>23.8</v>
      </c>
      <c r="P18">
        <v>1000000000</v>
      </c>
      <c r="R18" s="32">
        <f t="shared" si="8"/>
        <v>0</v>
      </c>
      <c r="S18" s="32">
        <f t="shared" si="17"/>
        <v>0</v>
      </c>
      <c r="W18" s="32">
        <f t="shared" si="9"/>
        <v>0</v>
      </c>
      <c r="X18" s="32">
        <f t="shared" ref="X18:X53" si="18">(H18-J18)*1.02+0.7*1.02*(MAX(I18+F18-$I$4,0))-H19</f>
        <v>0</v>
      </c>
    </row>
    <row r="19" spans="1:24" x14ac:dyDescent="0.25">
      <c r="A19" s="19">
        <f t="shared" si="15"/>
        <v>20000</v>
      </c>
      <c r="B19" s="18">
        <f t="shared" si="10"/>
        <v>4268.8268337178206</v>
      </c>
      <c r="C19" s="18">
        <f t="shared" si="11"/>
        <v>323401.65761344903</v>
      </c>
      <c r="D19" s="5">
        <f t="shared" si="2"/>
        <v>4268.8268337178206</v>
      </c>
      <c r="E19" s="16">
        <f>MIN(MAX($D$4-D19-A19,0),C19)</f>
        <v>25731.173166282177</v>
      </c>
      <c r="F19" s="24">
        <f t="shared" si="16"/>
        <v>27000</v>
      </c>
      <c r="G19" s="18">
        <f t="shared" si="12"/>
        <v>0</v>
      </c>
      <c r="H19" s="18">
        <f t="shared" si="13"/>
        <v>0</v>
      </c>
      <c r="I19" s="5">
        <f t="shared" si="4"/>
        <v>0</v>
      </c>
      <c r="J19" s="16">
        <f>MIN(MAX($I$4-I19-F19,0),H19)</f>
        <v>0</v>
      </c>
      <c r="K19" s="19">
        <f t="shared" si="6"/>
        <v>77000</v>
      </c>
      <c r="L19" s="17">
        <f t="shared" si="7"/>
        <v>327670.48444716685</v>
      </c>
      <c r="M19" s="29">
        <f t="shared" si="14"/>
        <v>75</v>
      </c>
      <c r="O19">
        <v>22.9</v>
      </c>
      <c r="P19" s="47">
        <v>25.6</v>
      </c>
      <c r="R19" s="32">
        <f t="shared" si="8"/>
        <v>0</v>
      </c>
      <c r="S19" s="32">
        <f t="shared" si="17"/>
        <v>0</v>
      </c>
      <c r="W19" s="32">
        <f t="shared" si="9"/>
        <v>0</v>
      </c>
      <c r="X19" s="32">
        <f t="shared" si="18"/>
        <v>0</v>
      </c>
    </row>
    <row r="20" spans="1:24" x14ac:dyDescent="0.25">
      <c r="A20" s="19">
        <f t="shared" si="15"/>
        <v>20000</v>
      </c>
      <c r="B20" s="18">
        <f t="shared" si="10"/>
        <v>0</v>
      </c>
      <c r="C20" s="18">
        <f t="shared" si="11"/>
        <v>303623.8941361102</v>
      </c>
      <c r="D20" s="5">
        <f t="shared" si="2"/>
        <v>0</v>
      </c>
      <c r="E20" s="16">
        <f t="shared" ref="E20:E54" si="19">MIN(MAX($D$4-D20-A20,0),C20)</f>
        <v>30000</v>
      </c>
      <c r="F20" s="24">
        <f t="shared" si="16"/>
        <v>27000</v>
      </c>
      <c r="G20" s="18">
        <f t="shared" si="12"/>
        <v>0</v>
      </c>
      <c r="H20" s="18">
        <f t="shared" si="13"/>
        <v>0</v>
      </c>
      <c r="I20" s="5">
        <f t="shared" si="4"/>
        <v>0</v>
      </c>
      <c r="J20" s="16">
        <f t="shared" ref="J20:J54" si="20">MIN(MAX($I$4-I20-F20,0),H20)</f>
        <v>0</v>
      </c>
      <c r="K20" s="19">
        <f t="shared" si="6"/>
        <v>77000</v>
      </c>
      <c r="L20" s="17">
        <f t="shared" si="7"/>
        <v>303623.8941361102</v>
      </c>
      <c r="M20" s="29">
        <f t="shared" si="14"/>
        <v>76</v>
      </c>
      <c r="O20">
        <v>22</v>
      </c>
      <c r="P20">
        <v>24.7</v>
      </c>
      <c r="R20" s="32">
        <f t="shared" si="8"/>
        <v>0</v>
      </c>
      <c r="S20" s="32">
        <f t="shared" si="17"/>
        <v>0</v>
      </c>
      <c r="W20" s="32">
        <f t="shared" si="9"/>
        <v>0</v>
      </c>
      <c r="X20" s="32">
        <f t="shared" si="18"/>
        <v>0</v>
      </c>
    </row>
    <row r="21" spans="1:24" x14ac:dyDescent="0.25">
      <c r="A21" s="19">
        <f t="shared" si="15"/>
        <v>20000</v>
      </c>
      <c r="B21" s="18">
        <f t="shared" si="10"/>
        <v>0</v>
      </c>
      <c r="C21" s="18">
        <f t="shared" si="11"/>
        <v>279096.37201883242</v>
      </c>
      <c r="D21" s="5">
        <f t="shared" si="2"/>
        <v>0</v>
      </c>
      <c r="E21" s="16">
        <f t="shared" si="19"/>
        <v>30000</v>
      </c>
      <c r="F21" s="24">
        <f t="shared" si="16"/>
        <v>27000</v>
      </c>
      <c r="G21" s="18">
        <f t="shared" si="12"/>
        <v>0</v>
      </c>
      <c r="H21" s="18">
        <f t="shared" si="13"/>
        <v>0</v>
      </c>
      <c r="I21" s="5">
        <f t="shared" si="4"/>
        <v>0</v>
      </c>
      <c r="J21" s="16">
        <f t="shared" si="20"/>
        <v>0</v>
      </c>
      <c r="K21" s="19">
        <f t="shared" si="6"/>
        <v>77000</v>
      </c>
      <c r="L21" s="17">
        <f t="shared" si="7"/>
        <v>279096.37201883242</v>
      </c>
      <c r="M21" s="29">
        <f t="shared" si="14"/>
        <v>77</v>
      </c>
      <c r="O21">
        <v>21.2</v>
      </c>
      <c r="P21">
        <v>23.8</v>
      </c>
      <c r="R21" s="32">
        <f t="shared" si="8"/>
        <v>0</v>
      </c>
      <c r="S21" s="32">
        <f t="shared" si="17"/>
        <v>0</v>
      </c>
      <c r="W21" s="32">
        <f t="shared" si="9"/>
        <v>0</v>
      </c>
      <c r="X21" s="32">
        <f t="shared" si="18"/>
        <v>0</v>
      </c>
    </row>
    <row r="22" spans="1:24" x14ac:dyDescent="0.25">
      <c r="A22" s="19">
        <f t="shared" si="15"/>
        <v>20000</v>
      </c>
      <c r="B22" s="18">
        <f t="shared" si="10"/>
        <v>0</v>
      </c>
      <c r="C22" s="18">
        <f t="shared" si="11"/>
        <v>254078.29945920908</v>
      </c>
      <c r="D22" s="5">
        <f t="shared" si="2"/>
        <v>0</v>
      </c>
      <c r="E22" s="16">
        <f t="shared" si="19"/>
        <v>30000</v>
      </c>
      <c r="F22" s="24">
        <f t="shared" si="16"/>
        <v>27000</v>
      </c>
      <c r="G22" s="18">
        <f t="shared" si="12"/>
        <v>0</v>
      </c>
      <c r="H22" s="18">
        <f t="shared" si="13"/>
        <v>0</v>
      </c>
      <c r="I22" s="5">
        <f t="shared" si="4"/>
        <v>0</v>
      </c>
      <c r="J22" s="16">
        <f t="shared" si="20"/>
        <v>0</v>
      </c>
      <c r="K22" s="19">
        <f t="shared" si="6"/>
        <v>77000</v>
      </c>
      <c r="L22" s="17">
        <f t="shared" si="7"/>
        <v>254078.29945920908</v>
      </c>
      <c r="M22" s="29">
        <f t="shared" si="14"/>
        <v>78</v>
      </c>
      <c r="O22">
        <v>20.3</v>
      </c>
      <c r="P22">
        <v>22.9</v>
      </c>
      <c r="R22" s="32">
        <f t="shared" si="8"/>
        <v>0</v>
      </c>
      <c r="S22" s="32">
        <f t="shared" si="17"/>
        <v>0</v>
      </c>
      <c r="W22" s="32">
        <f t="shared" si="9"/>
        <v>0</v>
      </c>
      <c r="X22" s="32">
        <f t="shared" si="18"/>
        <v>0</v>
      </c>
    </row>
    <row r="23" spans="1:24" x14ac:dyDescent="0.25">
      <c r="A23" s="19">
        <f t="shared" si="15"/>
        <v>20000</v>
      </c>
      <c r="B23" s="18">
        <f t="shared" si="10"/>
        <v>0</v>
      </c>
      <c r="C23" s="18">
        <f t="shared" si="11"/>
        <v>228559.86544839328</v>
      </c>
      <c r="D23" s="5">
        <f t="shared" si="2"/>
        <v>0</v>
      </c>
      <c r="E23" s="16">
        <f t="shared" si="19"/>
        <v>30000</v>
      </c>
      <c r="F23" s="24">
        <f t="shared" si="16"/>
        <v>27000</v>
      </c>
      <c r="G23" s="18">
        <f t="shared" si="12"/>
        <v>0</v>
      </c>
      <c r="H23" s="18">
        <f t="shared" si="13"/>
        <v>0</v>
      </c>
      <c r="I23" s="5">
        <f t="shared" si="4"/>
        <v>0</v>
      </c>
      <c r="J23" s="16">
        <f t="shared" si="20"/>
        <v>0</v>
      </c>
      <c r="K23" s="19">
        <f t="shared" si="6"/>
        <v>77000</v>
      </c>
      <c r="L23" s="17">
        <f t="shared" si="7"/>
        <v>228559.86544839328</v>
      </c>
      <c r="M23" s="29">
        <f t="shared" si="14"/>
        <v>79</v>
      </c>
      <c r="O23">
        <v>19.5</v>
      </c>
      <c r="P23">
        <v>22</v>
      </c>
      <c r="R23" s="32">
        <f t="shared" si="8"/>
        <v>0</v>
      </c>
      <c r="S23" s="32">
        <f t="shared" si="17"/>
        <v>0</v>
      </c>
      <c r="W23" s="32">
        <f t="shared" si="9"/>
        <v>0</v>
      </c>
      <c r="X23" s="32">
        <f t="shared" si="18"/>
        <v>0</v>
      </c>
    </row>
    <row r="24" spans="1:24" x14ac:dyDescent="0.25">
      <c r="A24" s="19">
        <f t="shared" si="15"/>
        <v>20000</v>
      </c>
      <c r="B24" s="18">
        <f t="shared" si="10"/>
        <v>0</v>
      </c>
      <c r="C24" s="18">
        <f t="shared" si="11"/>
        <v>202531.06275736116</v>
      </c>
      <c r="D24" s="5">
        <f t="shared" si="2"/>
        <v>0</v>
      </c>
      <c r="E24" s="16">
        <f t="shared" si="19"/>
        <v>30000</v>
      </c>
      <c r="F24" s="24">
        <f t="shared" si="16"/>
        <v>27000</v>
      </c>
      <c r="G24" s="18">
        <f t="shared" si="12"/>
        <v>0</v>
      </c>
      <c r="H24" s="18">
        <f t="shared" si="13"/>
        <v>0</v>
      </c>
      <c r="I24" s="5">
        <f t="shared" si="4"/>
        <v>0</v>
      </c>
      <c r="J24" s="16">
        <f t="shared" si="20"/>
        <v>0</v>
      </c>
      <c r="K24" s="19">
        <f t="shared" si="6"/>
        <v>77000</v>
      </c>
      <c r="L24" s="17">
        <f t="shared" si="7"/>
        <v>202531.06275736116</v>
      </c>
      <c r="M24" s="29">
        <f t="shared" si="14"/>
        <v>80</v>
      </c>
      <c r="O24">
        <v>18.7</v>
      </c>
      <c r="P24">
        <v>21.2</v>
      </c>
      <c r="R24" s="32">
        <f t="shared" si="8"/>
        <v>0</v>
      </c>
      <c r="S24" s="32">
        <f t="shared" si="17"/>
        <v>0</v>
      </c>
      <c r="W24" s="32">
        <f t="shared" si="9"/>
        <v>0</v>
      </c>
      <c r="X24" s="32">
        <f t="shared" si="18"/>
        <v>0</v>
      </c>
    </row>
    <row r="25" spans="1:24" x14ac:dyDescent="0.25">
      <c r="A25" s="19">
        <f t="shared" si="15"/>
        <v>20000</v>
      </c>
      <c r="B25" s="18">
        <f t="shared" si="10"/>
        <v>0</v>
      </c>
      <c r="C25" s="18">
        <f t="shared" si="11"/>
        <v>175981.68401250837</v>
      </c>
      <c r="D25" s="5">
        <f t="shared" si="2"/>
        <v>0</v>
      </c>
      <c r="E25" s="16">
        <f t="shared" si="19"/>
        <v>30000</v>
      </c>
      <c r="F25" s="24">
        <f t="shared" si="16"/>
        <v>27000</v>
      </c>
      <c r="G25" s="18">
        <f t="shared" si="12"/>
        <v>0</v>
      </c>
      <c r="H25" s="18">
        <f t="shared" si="13"/>
        <v>0</v>
      </c>
      <c r="I25" s="5">
        <f t="shared" si="4"/>
        <v>0</v>
      </c>
      <c r="J25" s="16">
        <f t="shared" si="20"/>
        <v>0</v>
      </c>
      <c r="K25" s="19">
        <f t="shared" si="6"/>
        <v>77000</v>
      </c>
      <c r="L25" s="17">
        <f t="shared" si="7"/>
        <v>175981.68401250837</v>
      </c>
      <c r="M25" s="29">
        <f t="shared" si="14"/>
        <v>81</v>
      </c>
      <c r="O25">
        <v>17.899999999999999</v>
      </c>
      <c r="P25">
        <v>20.3</v>
      </c>
      <c r="R25" s="32">
        <f t="shared" si="8"/>
        <v>0</v>
      </c>
      <c r="S25" s="32">
        <f t="shared" si="17"/>
        <v>0</v>
      </c>
      <c r="W25" s="32">
        <f t="shared" si="9"/>
        <v>0</v>
      </c>
      <c r="X25" s="32">
        <f t="shared" si="18"/>
        <v>0</v>
      </c>
    </row>
    <row r="26" spans="1:24" x14ac:dyDescent="0.25">
      <c r="A26" s="19">
        <f t="shared" si="15"/>
        <v>20000</v>
      </c>
      <c r="B26" s="18">
        <f t="shared" si="10"/>
        <v>0</v>
      </c>
      <c r="C26" s="18">
        <f t="shared" si="11"/>
        <v>148901.31769275854</v>
      </c>
      <c r="D26" s="5">
        <f t="shared" si="2"/>
        <v>0</v>
      </c>
      <c r="E26" s="16">
        <f t="shared" si="19"/>
        <v>30000</v>
      </c>
      <c r="F26" s="24">
        <f t="shared" si="16"/>
        <v>27000</v>
      </c>
      <c r="G26" s="18">
        <f t="shared" si="12"/>
        <v>0</v>
      </c>
      <c r="H26" s="18">
        <f t="shared" si="13"/>
        <v>0</v>
      </c>
      <c r="I26" s="5">
        <f t="shared" si="4"/>
        <v>0</v>
      </c>
      <c r="J26" s="16">
        <f t="shared" si="20"/>
        <v>0</v>
      </c>
      <c r="K26" s="19">
        <f t="shared" si="6"/>
        <v>77000</v>
      </c>
      <c r="L26" s="17">
        <f t="shared" si="7"/>
        <v>148901.31769275854</v>
      </c>
      <c r="M26" s="29">
        <f t="shared" si="14"/>
        <v>82</v>
      </c>
      <c r="O26">
        <v>17.100000000000001</v>
      </c>
      <c r="P26">
        <v>19.5</v>
      </c>
      <c r="R26" s="32">
        <f t="shared" si="8"/>
        <v>0</v>
      </c>
      <c r="S26" s="32">
        <f t="shared" si="17"/>
        <v>0</v>
      </c>
      <c r="W26" s="32">
        <f t="shared" si="9"/>
        <v>0</v>
      </c>
      <c r="X26" s="32">
        <f t="shared" si="18"/>
        <v>0</v>
      </c>
    </row>
    <row r="27" spans="1:24" x14ac:dyDescent="0.25">
      <c r="A27" s="19">
        <f t="shared" si="15"/>
        <v>20000</v>
      </c>
      <c r="B27" s="18">
        <f t="shared" si="10"/>
        <v>0</v>
      </c>
      <c r="C27" s="18">
        <f t="shared" si="11"/>
        <v>121279.34404661371</v>
      </c>
      <c r="D27" s="5">
        <f t="shared" si="2"/>
        <v>0</v>
      </c>
      <c r="E27" s="16">
        <f t="shared" si="19"/>
        <v>30000</v>
      </c>
      <c r="F27" s="24">
        <f t="shared" si="16"/>
        <v>27000</v>
      </c>
      <c r="G27" s="18">
        <f t="shared" si="12"/>
        <v>0</v>
      </c>
      <c r="H27" s="18">
        <f t="shared" si="13"/>
        <v>0</v>
      </c>
      <c r="I27" s="5">
        <f t="shared" si="4"/>
        <v>0</v>
      </c>
      <c r="J27" s="16">
        <f t="shared" si="20"/>
        <v>0</v>
      </c>
      <c r="K27" s="19">
        <f t="shared" si="6"/>
        <v>77000</v>
      </c>
      <c r="L27" s="17">
        <f t="shared" si="7"/>
        <v>121279.34404661371</v>
      </c>
      <c r="M27" s="29">
        <f t="shared" si="14"/>
        <v>83</v>
      </c>
      <c r="O27">
        <v>16.3</v>
      </c>
      <c r="P27">
        <v>18.7</v>
      </c>
      <c r="R27" s="32">
        <f t="shared" si="8"/>
        <v>0</v>
      </c>
      <c r="S27" s="32">
        <f t="shared" si="17"/>
        <v>0</v>
      </c>
      <c r="W27" s="32">
        <f t="shared" si="9"/>
        <v>0</v>
      </c>
      <c r="X27" s="32">
        <f t="shared" si="18"/>
        <v>0</v>
      </c>
    </row>
    <row r="28" spans="1:24" x14ac:dyDescent="0.25">
      <c r="A28" s="19">
        <f t="shared" si="15"/>
        <v>20000</v>
      </c>
      <c r="B28" s="18">
        <f t="shared" si="10"/>
        <v>0</v>
      </c>
      <c r="C28" s="18">
        <f t="shared" si="11"/>
        <v>93104.930927545982</v>
      </c>
      <c r="D28" s="5">
        <f t="shared" si="2"/>
        <v>0</v>
      </c>
      <c r="E28" s="16">
        <f t="shared" si="19"/>
        <v>30000</v>
      </c>
      <c r="F28" s="24">
        <f t="shared" si="16"/>
        <v>27000</v>
      </c>
      <c r="G28" s="18">
        <f t="shared" si="12"/>
        <v>0</v>
      </c>
      <c r="H28" s="18">
        <f t="shared" si="13"/>
        <v>0</v>
      </c>
      <c r="I28" s="5">
        <f t="shared" si="4"/>
        <v>0</v>
      </c>
      <c r="J28" s="16">
        <f t="shared" si="20"/>
        <v>0</v>
      </c>
      <c r="K28" s="19">
        <f t="shared" si="6"/>
        <v>77000</v>
      </c>
      <c r="L28" s="17">
        <f t="shared" si="7"/>
        <v>93104.930927545982</v>
      </c>
      <c r="M28" s="29">
        <f t="shared" si="14"/>
        <v>84</v>
      </c>
      <c r="O28">
        <v>15.5</v>
      </c>
      <c r="P28">
        <v>17.899999999999999</v>
      </c>
      <c r="R28" s="32">
        <f t="shared" si="8"/>
        <v>0</v>
      </c>
      <c r="S28" s="32">
        <f t="shared" si="17"/>
        <v>0</v>
      </c>
      <c r="W28" s="32">
        <f t="shared" si="9"/>
        <v>0</v>
      </c>
      <c r="X28" s="32">
        <f t="shared" si="18"/>
        <v>0</v>
      </c>
    </row>
    <row r="29" spans="1:24" x14ac:dyDescent="0.25">
      <c r="A29" s="19">
        <f t="shared" si="15"/>
        <v>20000</v>
      </c>
      <c r="B29" s="18">
        <f t="shared" si="10"/>
        <v>0</v>
      </c>
      <c r="C29" s="18">
        <f t="shared" si="11"/>
        <v>64367.029546096899</v>
      </c>
      <c r="D29" s="5">
        <f t="shared" si="2"/>
        <v>0</v>
      </c>
      <c r="E29" s="16">
        <f t="shared" si="19"/>
        <v>30000</v>
      </c>
      <c r="F29" s="24">
        <f t="shared" si="16"/>
        <v>27000</v>
      </c>
      <c r="G29" s="18">
        <f t="shared" si="12"/>
        <v>0</v>
      </c>
      <c r="H29" s="18">
        <f t="shared" si="13"/>
        <v>0</v>
      </c>
      <c r="I29" s="5">
        <f t="shared" si="4"/>
        <v>0</v>
      </c>
      <c r="J29" s="16">
        <f t="shared" si="20"/>
        <v>0</v>
      </c>
      <c r="K29" s="19">
        <f t="shared" si="6"/>
        <v>77000</v>
      </c>
      <c r="L29" s="17">
        <f t="shared" si="7"/>
        <v>64367.029546096899</v>
      </c>
      <c r="M29" s="29">
        <f t="shared" si="14"/>
        <v>85</v>
      </c>
      <c r="O29">
        <v>14.8</v>
      </c>
      <c r="P29">
        <v>17.100000000000001</v>
      </c>
      <c r="R29" s="32">
        <f t="shared" si="8"/>
        <v>0</v>
      </c>
      <c r="S29" s="32">
        <f t="shared" si="17"/>
        <v>0</v>
      </c>
      <c r="W29" s="32">
        <f t="shared" si="9"/>
        <v>0</v>
      </c>
      <c r="X29" s="32">
        <f t="shared" si="18"/>
        <v>0</v>
      </c>
    </row>
    <row r="30" spans="1:24" x14ac:dyDescent="0.25">
      <c r="A30" s="19">
        <f t="shared" si="15"/>
        <v>20000</v>
      </c>
      <c r="B30" s="18">
        <f t="shared" si="10"/>
        <v>0</v>
      </c>
      <c r="C30" s="18">
        <f t="shared" si="11"/>
        <v>35054.370137018836</v>
      </c>
      <c r="D30" s="5">
        <f t="shared" si="2"/>
        <v>0</v>
      </c>
      <c r="E30" s="16">
        <f t="shared" si="19"/>
        <v>30000</v>
      </c>
      <c r="F30" s="24">
        <f t="shared" si="16"/>
        <v>27000</v>
      </c>
      <c r="G30" s="18">
        <f t="shared" si="12"/>
        <v>0</v>
      </c>
      <c r="H30" s="18">
        <f t="shared" si="13"/>
        <v>0</v>
      </c>
      <c r="I30" s="5">
        <f t="shared" si="4"/>
        <v>0</v>
      </c>
      <c r="J30" s="16">
        <f t="shared" si="20"/>
        <v>0</v>
      </c>
      <c r="K30" s="19">
        <f t="shared" si="6"/>
        <v>77000</v>
      </c>
      <c r="L30" s="17">
        <f t="shared" si="7"/>
        <v>35054.370137018836</v>
      </c>
      <c r="M30" s="29">
        <f t="shared" si="14"/>
        <v>86</v>
      </c>
      <c r="O30">
        <v>14.1</v>
      </c>
      <c r="P30">
        <v>16.3</v>
      </c>
      <c r="R30" s="32">
        <f t="shared" si="8"/>
        <v>0</v>
      </c>
      <c r="S30" s="32">
        <f t="shared" si="17"/>
        <v>0</v>
      </c>
      <c r="W30" s="32">
        <f t="shared" si="9"/>
        <v>0</v>
      </c>
      <c r="X30" s="32">
        <f t="shared" si="18"/>
        <v>0</v>
      </c>
    </row>
    <row r="31" spans="1:24" ht="15.75" thickBot="1" x14ac:dyDescent="0.3">
      <c r="A31" s="20">
        <f t="shared" si="15"/>
        <v>20000</v>
      </c>
      <c r="B31" s="21">
        <f t="shared" si="10"/>
        <v>0</v>
      </c>
      <c r="C31" s="21">
        <f t="shared" si="11"/>
        <v>5155.4575397592125</v>
      </c>
      <c r="D31" s="22">
        <f t="shared" si="2"/>
        <v>0</v>
      </c>
      <c r="E31" s="23">
        <f t="shared" si="19"/>
        <v>5155.4575397592125</v>
      </c>
      <c r="F31" s="25">
        <f t="shared" si="16"/>
        <v>27000</v>
      </c>
      <c r="G31" s="21">
        <f t="shared" si="12"/>
        <v>0</v>
      </c>
      <c r="H31" s="21">
        <f t="shared" si="13"/>
        <v>0</v>
      </c>
      <c r="I31" s="22">
        <f t="shared" si="4"/>
        <v>0</v>
      </c>
      <c r="J31" s="23">
        <f t="shared" si="20"/>
        <v>0</v>
      </c>
      <c r="K31" s="20">
        <f t="shared" si="6"/>
        <v>52155.457539759213</v>
      </c>
      <c r="L31" s="30">
        <f t="shared" si="7"/>
        <v>5155.4575397592125</v>
      </c>
      <c r="M31" s="31">
        <f t="shared" si="14"/>
        <v>87</v>
      </c>
      <c r="O31">
        <v>13.4</v>
      </c>
      <c r="P31">
        <v>15.5</v>
      </c>
      <c r="R31" s="32">
        <f t="shared" si="8"/>
        <v>0</v>
      </c>
      <c r="S31" s="32">
        <f t="shared" si="17"/>
        <v>0</v>
      </c>
      <c r="W31" s="32">
        <f t="shared" si="9"/>
        <v>0</v>
      </c>
      <c r="X31" s="32">
        <f t="shared" si="18"/>
        <v>0</v>
      </c>
    </row>
    <row r="32" spans="1:24" x14ac:dyDescent="0.25">
      <c r="A32" s="19">
        <f t="shared" si="15"/>
        <v>20000</v>
      </c>
      <c r="B32" s="18">
        <f t="shared" si="10"/>
        <v>0</v>
      </c>
      <c r="C32" s="18">
        <f t="shared" si="11"/>
        <v>0</v>
      </c>
      <c r="D32" s="5">
        <f t="shared" si="2"/>
        <v>0</v>
      </c>
      <c r="E32" s="16">
        <f t="shared" si="19"/>
        <v>0</v>
      </c>
      <c r="F32" s="24">
        <f t="shared" si="16"/>
        <v>27000</v>
      </c>
      <c r="G32" s="18">
        <f t="shared" si="12"/>
        <v>0</v>
      </c>
      <c r="H32" s="18">
        <f t="shared" si="13"/>
        <v>0</v>
      </c>
      <c r="I32" s="5">
        <f t="shared" si="4"/>
        <v>0</v>
      </c>
      <c r="J32" s="16">
        <f t="shared" si="20"/>
        <v>0</v>
      </c>
      <c r="K32" s="19">
        <f t="shared" si="6"/>
        <v>47000</v>
      </c>
      <c r="L32" s="17">
        <f t="shared" si="7"/>
        <v>0</v>
      </c>
      <c r="M32" s="29">
        <f t="shared" si="14"/>
        <v>88</v>
      </c>
      <c r="O32">
        <v>12.7</v>
      </c>
      <c r="P32">
        <v>14.8</v>
      </c>
      <c r="R32" s="32">
        <f t="shared" si="8"/>
        <v>0</v>
      </c>
      <c r="S32" s="32">
        <f t="shared" si="17"/>
        <v>0</v>
      </c>
      <c r="W32" s="32">
        <f t="shared" si="9"/>
        <v>0</v>
      </c>
      <c r="X32" s="32">
        <f t="shared" si="18"/>
        <v>0</v>
      </c>
    </row>
    <row r="33" spans="1:24" x14ac:dyDescent="0.25">
      <c r="A33" s="19">
        <f t="shared" si="15"/>
        <v>20000</v>
      </c>
      <c r="B33" s="18">
        <f t="shared" si="10"/>
        <v>0</v>
      </c>
      <c r="C33" s="18">
        <f t="shared" si="11"/>
        <v>0</v>
      </c>
      <c r="D33" s="5">
        <f t="shared" si="2"/>
        <v>0</v>
      </c>
      <c r="E33" s="16">
        <f t="shared" si="19"/>
        <v>0</v>
      </c>
      <c r="F33" s="24">
        <f t="shared" si="16"/>
        <v>27000</v>
      </c>
      <c r="G33" s="18">
        <f t="shared" si="12"/>
        <v>0</v>
      </c>
      <c r="H33" s="18">
        <f t="shared" si="13"/>
        <v>0</v>
      </c>
      <c r="I33" s="5">
        <f t="shared" si="4"/>
        <v>0</v>
      </c>
      <c r="J33" s="16">
        <f t="shared" si="20"/>
        <v>0</v>
      </c>
      <c r="K33" s="19">
        <f t="shared" si="6"/>
        <v>47000</v>
      </c>
      <c r="L33" s="17">
        <f t="shared" si="7"/>
        <v>0</v>
      </c>
      <c r="M33" s="29">
        <f t="shared" si="14"/>
        <v>89</v>
      </c>
      <c r="O33">
        <v>12</v>
      </c>
      <c r="P33">
        <v>14.1</v>
      </c>
      <c r="R33" s="32">
        <f t="shared" si="8"/>
        <v>0</v>
      </c>
      <c r="S33" s="32">
        <f t="shared" si="17"/>
        <v>0</v>
      </c>
      <c r="W33" s="32">
        <f t="shared" si="9"/>
        <v>0</v>
      </c>
      <c r="X33" s="32">
        <f t="shared" si="18"/>
        <v>0</v>
      </c>
    </row>
    <row r="34" spans="1:24" x14ac:dyDescent="0.25">
      <c r="A34" s="19">
        <f t="shared" si="15"/>
        <v>20000</v>
      </c>
      <c r="B34" s="18">
        <f t="shared" si="10"/>
        <v>0</v>
      </c>
      <c r="C34" s="18">
        <f t="shared" si="11"/>
        <v>0</v>
      </c>
      <c r="D34" s="5">
        <f t="shared" si="2"/>
        <v>0</v>
      </c>
      <c r="E34" s="16">
        <f t="shared" si="19"/>
        <v>0</v>
      </c>
      <c r="F34" s="24">
        <f t="shared" si="16"/>
        <v>27000</v>
      </c>
      <c r="G34" s="18">
        <f t="shared" si="12"/>
        <v>0</v>
      </c>
      <c r="H34" s="18">
        <f t="shared" si="13"/>
        <v>0</v>
      </c>
      <c r="I34" s="5">
        <f t="shared" si="4"/>
        <v>0</v>
      </c>
      <c r="J34" s="16">
        <f t="shared" si="20"/>
        <v>0</v>
      </c>
      <c r="K34" s="19">
        <f t="shared" si="6"/>
        <v>47000</v>
      </c>
      <c r="L34" s="17">
        <f t="shared" si="7"/>
        <v>0</v>
      </c>
      <c r="M34" s="29">
        <f t="shared" si="14"/>
        <v>90</v>
      </c>
      <c r="O34">
        <v>11.4</v>
      </c>
      <c r="P34">
        <v>13.4</v>
      </c>
      <c r="R34" s="32">
        <f t="shared" si="8"/>
        <v>0</v>
      </c>
      <c r="S34" s="32">
        <f t="shared" si="17"/>
        <v>0</v>
      </c>
      <c r="W34" s="32">
        <f t="shared" si="9"/>
        <v>0</v>
      </c>
      <c r="X34" s="32">
        <f t="shared" si="18"/>
        <v>0</v>
      </c>
    </row>
    <row r="35" spans="1:24" x14ac:dyDescent="0.25">
      <c r="A35" s="19">
        <f t="shared" si="15"/>
        <v>20000</v>
      </c>
      <c r="B35" s="18">
        <f t="shared" si="10"/>
        <v>0</v>
      </c>
      <c r="C35" s="18">
        <f t="shared" si="11"/>
        <v>0</v>
      </c>
      <c r="D35" s="5">
        <f t="shared" si="2"/>
        <v>0</v>
      </c>
      <c r="E35" s="16">
        <f t="shared" si="19"/>
        <v>0</v>
      </c>
      <c r="F35" s="24">
        <f t="shared" si="16"/>
        <v>27000</v>
      </c>
      <c r="G35" s="18">
        <f t="shared" si="12"/>
        <v>0</v>
      </c>
      <c r="H35" s="18">
        <f t="shared" si="13"/>
        <v>0</v>
      </c>
      <c r="I35" s="5">
        <f t="shared" si="4"/>
        <v>0</v>
      </c>
      <c r="J35" s="16">
        <f t="shared" si="20"/>
        <v>0</v>
      </c>
      <c r="K35" s="19">
        <f t="shared" si="6"/>
        <v>47000</v>
      </c>
      <c r="L35" s="17">
        <f t="shared" si="7"/>
        <v>0</v>
      </c>
      <c r="M35" s="29">
        <f t="shared" si="14"/>
        <v>91</v>
      </c>
      <c r="O35">
        <v>10.8</v>
      </c>
      <c r="P35">
        <v>12.7</v>
      </c>
      <c r="R35" s="32">
        <f t="shared" si="8"/>
        <v>0</v>
      </c>
      <c r="S35" s="32">
        <f t="shared" si="17"/>
        <v>0</v>
      </c>
      <c r="W35" s="32">
        <f t="shared" si="9"/>
        <v>0</v>
      </c>
      <c r="X35" s="32">
        <f t="shared" si="18"/>
        <v>0</v>
      </c>
    </row>
    <row r="36" spans="1:24" x14ac:dyDescent="0.25">
      <c r="A36" s="19">
        <f t="shared" si="15"/>
        <v>20000</v>
      </c>
      <c r="B36" s="18">
        <f t="shared" si="10"/>
        <v>0</v>
      </c>
      <c r="C36" s="18">
        <f t="shared" si="11"/>
        <v>0</v>
      </c>
      <c r="D36" s="5">
        <f t="shared" si="2"/>
        <v>0</v>
      </c>
      <c r="E36" s="16">
        <f t="shared" si="19"/>
        <v>0</v>
      </c>
      <c r="F36" s="24">
        <f t="shared" si="16"/>
        <v>27000</v>
      </c>
      <c r="G36" s="18">
        <f t="shared" si="12"/>
        <v>0</v>
      </c>
      <c r="H36" s="18">
        <f t="shared" si="13"/>
        <v>0</v>
      </c>
      <c r="I36" s="5">
        <f t="shared" si="4"/>
        <v>0</v>
      </c>
      <c r="J36" s="16">
        <f t="shared" si="20"/>
        <v>0</v>
      </c>
      <c r="K36" s="19">
        <f t="shared" si="6"/>
        <v>47000</v>
      </c>
      <c r="L36" s="17">
        <f t="shared" si="7"/>
        <v>0</v>
      </c>
      <c r="M36" s="29">
        <f t="shared" si="14"/>
        <v>92</v>
      </c>
      <c r="O36">
        <v>10.199999999999999</v>
      </c>
      <c r="P36">
        <v>12</v>
      </c>
      <c r="R36" s="32">
        <f t="shared" si="8"/>
        <v>0</v>
      </c>
      <c r="S36" s="32">
        <f t="shared" si="17"/>
        <v>0</v>
      </c>
      <c r="W36" s="32">
        <f t="shared" si="9"/>
        <v>0</v>
      </c>
      <c r="X36" s="32">
        <f t="shared" si="18"/>
        <v>0</v>
      </c>
    </row>
    <row r="37" spans="1:24" x14ac:dyDescent="0.25">
      <c r="A37" s="19">
        <f t="shared" si="15"/>
        <v>20000</v>
      </c>
      <c r="B37" s="18">
        <f t="shared" si="10"/>
        <v>0</v>
      </c>
      <c r="C37" s="18">
        <f t="shared" si="11"/>
        <v>0</v>
      </c>
      <c r="D37" s="5">
        <f t="shared" si="2"/>
        <v>0</v>
      </c>
      <c r="E37" s="16">
        <f t="shared" si="19"/>
        <v>0</v>
      </c>
      <c r="F37" s="24">
        <f t="shared" si="16"/>
        <v>27000</v>
      </c>
      <c r="G37" s="18">
        <f t="shared" si="12"/>
        <v>0</v>
      </c>
      <c r="H37" s="18">
        <f t="shared" si="13"/>
        <v>0</v>
      </c>
      <c r="I37" s="5">
        <f t="shared" si="4"/>
        <v>0</v>
      </c>
      <c r="J37" s="16">
        <f t="shared" si="20"/>
        <v>0</v>
      </c>
      <c r="K37" s="19">
        <f t="shared" si="6"/>
        <v>47000</v>
      </c>
      <c r="L37" s="17">
        <f t="shared" si="7"/>
        <v>0</v>
      </c>
      <c r="M37" s="29">
        <f t="shared" si="14"/>
        <v>93</v>
      </c>
      <c r="O37">
        <v>9.6</v>
      </c>
      <c r="P37">
        <v>11.4</v>
      </c>
      <c r="R37" s="32">
        <f t="shared" si="8"/>
        <v>0</v>
      </c>
      <c r="S37" s="32">
        <f t="shared" si="17"/>
        <v>0</v>
      </c>
      <c r="W37" s="32">
        <f t="shared" si="9"/>
        <v>0</v>
      </c>
      <c r="X37" s="32">
        <f t="shared" si="18"/>
        <v>0</v>
      </c>
    </row>
    <row r="38" spans="1:24" x14ac:dyDescent="0.25">
      <c r="A38" s="19">
        <f t="shared" si="15"/>
        <v>20000</v>
      </c>
      <c r="B38" s="18">
        <f t="shared" si="10"/>
        <v>0</v>
      </c>
      <c r="C38" s="18">
        <f t="shared" si="11"/>
        <v>0</v>
      </c>
      <c r="D38" s="5">
        <f t="shared" si="2"/>
        <v>0</v>
      </c>
      <c r="E38" s="16">
        <f t="shared" si="19"/>
        <v>0</v>
      </c>
      <c r="F38" s="24">
        <f t="shared" si="16"/>
        <v>27000</v>
      </c>
      <c r="G38" s="18">
        <f t="shared" si="12"/>
        <v>0</v>
      </c>
      <c r="H38" s="18">
        <f t="shared" si="13"/>
        <v>0</v>
      </c>
      <c r="I38" s="5">
        <f t="shared" si="4"/>
        <v>0</v>
      </c>
      <c r="J38" s="16">
        <f t="shared" si="20"/>
        <v>0</v>
      </c>
      <c r="K38" s="19">
        <f t="shared" si="6"/>
        <v>47000</v>
      </c>
      <c r="L38" s="17">
        <f t="shared" si="7"/>
        <v>0</v>
      </c>
      <c r="M38" s="29">
        <f t="shared" si="14"/>
        <v>94</v>
      </c>
      <c r="O38">
        <v>9.1</v>
      </c>
      <c r="P38">
        <v>10.8</v>
      </c>
      <c r="R38" s="32">
        <f t="shared" si="8"/>
        <v>0</v>
      </c>
      <c r="S38" s="32">
        <f t="shared" si="17"/>
        <v>0</v>
      </c>
      <c r="W38" s="32">
        <f t="shared" si="9"/>
        <v>0</v>
      </c>
      <c r="X38" s="32">
        <f t="shared" si="18"/>
        <v>0</v>
      </c>
    </row>
    <row r="39" spans="1:24" x14ac:dyDescent="0.25">
      <c r="A39" s="19">
        <f t="shared" si="15"/>
        <v>20000</v>
      </c>
      <c r="B39" s="18">
        <f t="shared" si="10"/>
        <v>0</v>
      </c>
      <c r="C39" s="18">
        <f t="shared" si="11"/>
        <v>0</v>
      </c>
      <c r="D39" s="5">
        <f t="shared" si="2"/>
        <v>0</v>
      </c>
      <c r="E39" s="16">
        <f t="shared" si="19"/>
        <v>0</v>
      </c>
      <c r="F39" s="24">
        <f t="shared" si="16"/>
        <v>27000</v>
      </c>
      <c r="G39" s="18">
        <f t="shared" si="12"/>
        <v>0</v>
      </c>
      <c r="H39" s="18">
        <f t="shared" si="13"/>
        <v>0</v>
      </c>
      <c r="I39" s="5">
        <f t="shared" si="4"/>
        <v>0</v>
      </c>
      <c r="J39" s="16">
        <f t="shared" si="20"/>
        <v>0</v>
      </c>
      <c r="K39" s="19">
        <f t="shared" si="6"/>
        <v>47000</v>
      </c>
      <c r="L39" s="17">
        <f t="shared" si="7"/>
        <v>0</v>
      </c>
      <c r="M39" s="29">
        <f t="shared" si="14"/>
        <v>95</v>
      </c>
      <c r="O39">
        <v>8.6</v>
      </c>
      <c r="P39">
        <v>10.199999999999999</v>
      </c>
      <c r="R39" s="32">
        <f t="shared" si="8"/>
        <v>0</v>
      </c>
      <c r="S39" s="32">
        <f t="shared" si="17"/>
        <v>0</v>
      </c>
      <c r="W39" s="32">
        <f t="shared" si="9"/>
        <v>0</v>
      </c>
      <c r="X39" s="32">
        <f t="shared" si="18"/>
        <v>0</v>
      </c>
    </row>
    <row r="40" spans="1:24" x14ac:dyDescent="0.25">
      <c r="A40" s="19">
        <f t="shared" si="15"/>
        <v>20000</v>
      </c>
      <c r="B40" s="18">
        <f t="shared" si="10"/>
        <v>0</v>
      </c>
      <c r="C40" s="18">
        <f t="shared" si="11"/>
        <v>0</v>
      </c>
      <c r="D40" s="5">
        <f t="shared" si="2"/>
        <v>0</v>
      </c>
      <c r="E40" s="16">
        <f t="shared" si="19"/>
        <v>0</v>
      </c>
      <c r="F40" s="24">
        <f t="shared" si="16"/>
        <v>27000</v>
      </c>
      <c r="G40" s="18">
        <f t="shared" si="12"/>
        <v>0</v>
      </c>
      <c r="H40" s="18">
        <f t="shared" si="13"/>
        <v>0</v>
      </c>
      <c r="I40" s="5">
        <f t="shared" si="4"/>
        <v>0</v>
      </c>
      <c r="J40" s="16">
        <f t="shared" si="20"/>
        <v>0</v>
      </c>
      <c r="K40" s="19">
        <f t="shared" si="6"/>
        <v>47000</v>
      </c>
      <c r="L40" s="17">
        <f t="shared" si="7"/>
        <v>0</v>
      </c>
      <c r="M40" s="29">
        <f t="shared" si="14"/>
        <v>96</v>
      </c>
      <c r="O40">
        <v>8.1</v>
      </c>
      <c r="P40">
        <v>9.6</v>
      </c>
      <c r="R40" s="32">
        <f t="shared" si="8"/>
        <v>0</v>
      </c>
      <c r="S40" s="32">
        <f t="shared" si="17"/>
        <v>0</v>
      </c>
      <c r="W40" s="32">
        <f t="shared" si="9"/>
        <v>0</v>
      </c>
      <c r="X40" s="32">
        <f t="shared" si="18"/>
        <v>0</v>
      </c>
    </row>
    <row r="41" spans="1:24" x14ac:dyDescent="0.25">
      <c r="A41" s="19">
        <f t="shared" si="15"/>
        <v>20000</v>
      </c>
      <c r="B41" s="18">
        <f t="shared" si="10"/>
        <v>0</v>
      </c>
      <c r="C41" s="18">
        <f t="shared" si="11"/>
        <v>0</v>
      </c>
      <c r="D41" s="5">
        <f t="shared" si="2"/>
        <v>0</v>
      </c>
      <c r="E41" s="16">
        <f t="shared" si="19"/>
        <v>0</v>
      </c>
      <c r="F41" s="24">
        <f t="shared" si="16"/>
        <v>27000</v>
      </c>
      <c r="G41" s="18">
        <f t="shared" si="12"/>
        <v>0</v>
      </c>
      <c r="H41" s="18">
        <f t="shared" si="13"/>
        <v>0</v>
      </c>
      <c r="I41" s="5">
        <f t="shared" si="4"/>
        <v>0</v>
      </c>
      <c r="J41" s="16">
        <f t="shared" si="20"/>
        <v>0</v>
      </c>
      <c r="K41" s="19">
        <f t="shared" si="6"/>
        <v>47000</v>
      </c>
      <c r="L41" s="17">
        <f t="shared" si="7"/>
        <v>0</v>
      </c>
      <c r="M41" s="29">
        <f t="shared" si="14"/>
        <v>97</v>
      </c>
      <c r="O41">
        <v>7.6</v>
      </c>
      <c r="P41">
        <v>9.1</v>
      </c>
      <c r="R41" s="32">
        <f t="shared" si="8"/>
        <v>0</v>
      </c>
      <c r="S41" s="32">
        <f t="shared" si="17"/>
        <v>0</v>
      </c>
      <c r="W41" s="32">
        <f t="shared" si="9"/>
        <v>0</v>
      </c>
      <c r="X41" s="32">
        <f t="shared" si="18"/>
        <v>0</v>
      </c>
    </row>
    <row r="42" spans="1:24" x14ac:dyDescent="0.25">
      <c r="A42" s="19">
        <f t="shared" si="15"/>
        <v>20000</v>
      </c>
      <c r="B42" s="18">
        <f t="shared" si="10"/>
        <v>0</v>
      </c>
      <c r="C42" s="18">
        <f t="shared" si="11"/>
        <v>0</v>
      </c>
      <c r="D42" s="5">
        <f t="shared" si="2"/>
        <v>0</v>
      </c>
      <c r="E42" s="16">
        <f t="shared" si="19"/>
        <v>0</v>
      </c>
      <c r="F42" s="24">
        <f t="shared" si="16"/>
        <v>27000</v>
      </c>
      <c r="G42" s="18">
        <f t="shared" si="12"/>
        <v>0</v>
      </c>
      <c r="H42" s="18">
        <f t="shared" si="13"/>
        <v>0</v>
      </c>
      <c r="I42" s="5">
        <f t="shared" si="4"/>
        <v>0</v>
      </c>
      <c r="J42" s="16">
        <f t="shared" si="20"/>
        <v>0</v>
      </c>
      <c r="K42" s="19">
        <f t="shared" si="6"/>
        <v>47000</v>
      </c>
      <c r="L42" s="17">
        <f t="shared" si="7"/>
        <v>0</v>
      </c>
      <c r="M42" s="29">
        <f t="shared" si="14"/>
        <v>98</v>
      </c>
      <c r="O42">
        <v>7.1</v>
      </c>
      <c r="P42">
        <v>8.6</v>
      </c>
      <c r="R42" s="32">
        <f t="shared" si="8"/>
        <v>0</v>
      </c>
      <c r="S42" s="32">
        <f t="shared" si="17"/>
        <v>0</v>
      </c>
      <c r="W42" s="32">
        <f t="shared" si="9"/>
        <v>0</v>
      </c>
      <c r="X42" s="32">
        <f t="shared" si="18"/>
        <v>0</v>
      </c>
    </row>
    <row r="43" spans="1:24" x14ac:dyDescent="0.25">
      <c r="A43" s="19">
        <f t="shared" si="15"/>
        <v>20000</v>
      </c>
      <c r="B43" s="18">
        <f t="shared" si="10"/>
        <v>0</v>
      </c>
      <c r="C43" s="18">
        <f t="shared" si="11"/>
        <v>0</v>
      </c>
      <c r="D43" s="5">
        <f t="shared" si="2"/>
        <v>0</v>
      </c>
      <c r="E43" s="16">
        <f t="shared" si="19"/>
        <v>0</v>
      </c>
      <c r="F43" s="24">
        <f t="shared" si="16"/>
        <v>27000</v>
      </c>
      <c r="G43" s="18">
        <f t="shared" si="12"/>
        <v>0</v>
      </c>
      <c r="H43" s="18">
        <f t="shared" si="13"/>
        <v>0</v>
      </c>
      <c r="I43" s="5">
        <f t="shared" si="4"/>
        <v>0</v>
      </c>
      <c r="J43" s="16">
        <f t="shared" si="20"/>
        <v>0</v>
      </c>
      <c r="K43" s="19">
        <f t="shared" si="6"/>
        <v>47000</v>
      </c>
      <c r="L43" s="17">
        <f t="shared" si="7"/>
        <v>0</v>
      </c>
      <c r="M43" s="29">
        <f t="shared" si="14"/>
        <v>99</v>
      </c>
      <c r="O43">
        <v>6.7</v>
      </c>
      <c r="P43">
        <v>8.1</v>
      </c>
      <c r="R43" s="32">
        <f t="shared" si="8"/>
        <v>0</v>
      </c>
      <c r="S43" s="32">
        <f t="shared" si="17"/>
        <v>0</v>
      </c>
      <c r="W43" s="32">
        <f t="shared" si="9"/>
        <v>0</v>
      </c>
      <c r="X43" s="32">
        <f t="shared" si="18"/>
        <v>0</v>
      </c>
    </row>
    <row r="44" spans="1:24" x14ac:dyDescent="0.25">
      <c r="A44" s="19">
        <f t="shared" si="15"/>
        <v>20000</v>
      </c>
      <c r="B44" s="18">
        <f t="shared" si="10"/>
        <v>0</v>
      </c>
      <c r="C44" s="18">
        <f t="shared" si="11"/>
        <v>0</v>
      </c>
      <c r="D44" s="5">
        <f t="shared" si="2"/>
        <v>0</v>
      </c>
      <c r="E44" s="16">
        <f t="shared" si="19"/>
        <v>0</v>
      </c>
      <c r="F44" s="24">
        <f t="shared" si="16"/>
        <v>27000</v>
      </c>
      <c r="G44" s="18">
        <f t="shared" si="12"/>
        <v>0</v>
      </c>
      <c r="H44" s="18">
        <f t="shared" si="13"/>
        <v>0</v>
      </c>
      <c r="I44" s="5">
        <f t="shared" si="4"/>
        <v>0</v>
      </c>
      <c r="J44" s="16">
        <f t="shared" si="20"/>
        <v>0</v>
      </c>
      <c r="K44" s="19">
        <f t="shared" si="6"/>
        <v>47000</v>
      </c>
      <c r="L44" s="17">
        <f t="shared" si="7"/>
        <v>0</v>
      </c>
      <c r="M44" s="29">
        <f t="shared" si="14"/>
        <v>100</v>
      </c>
      <c r="O44">
        <v>6.3</v>
      </c>
      <c r="P44">
        <v>7.6</v>
      </c>
      <c r="R44" s="32">
        <f t="shared" si="8"/>
        <v>0</v>
      </c>
      <c r="S44" s="32">
        <f t="shared" si="17"/>
        <v>0</v>
      </c>
      <c r="W44" s="32">
        <f t="shared" si="9"/>
        <v>0</v>
      </c>
      <c r="X44" s="32">
        <f t="shared" si="18"/>
        <v>0</v>
      </c>
    </row>
    <row r="45" spans="1:24" x14ac:dyDescent="0.25">
      <c r="A45" s="19">
        <f t="shared" si="15"/>
        <v>20000</v>
      </c>
      <c r="B45" s="18">
        <f t="shared" si="10"/>
        <v>0</v>
      </c>
      <c r="C45" s="18">
        <f t="shared" si="11"/>
        <v>0</v>
      </c>
      <c r="D45" s="5">
        <f t="shared" si="2"/>
        <v>0</v>
      </c>
      <c r="E45" s="16">
        <f t="shared" si="19"/>
        <v>0</v>
      </c>
      <c r="F45" s="24">
        <f t="shared" si="16"/>
        <v>27000</v>
      </c>
      <c r="G45" s="18">
        <f t="shared" si="12"/>
        <v>0</v>
      </c>
      <c r="H45" s="18">
        <f t="shared" si="13"/>
        <v>0</v>
      </c>
      <c r="I45" s="5">
        <f>MIN((MAX($I$4-F45,G45/P45)),G45)</f>
        <v>0</v>
      </c>
      <c r="J45" s="16">
        <f t="shared" si="20"/>
        <v>0</v>
      </c>
      <c r="K45" s="19">
        <f t="shared" si="6"/>
        <v>47000</v>
      </c>
      <c r="L45" s="17">
        <f t="shared" si="7"/>
        <v>0</v>
      </c>
      <c r="M45" s="29">
        <f t="shared" si="14"/>
        <v>101</v>
      </c>
      <c r="O45">
        <v>5.9</v>
      </c>
      <c r="P45">
        <v>7.1</v>
      </c>
      <c r="R45" s="32">
        <f t="shared" si="8"/>
        <v>0</v>
      </c>
      <c r="S45" s="32">
        <f t="shared" si="17"/>
        <v>0</v>
      </c>
      <c r="W45" s="32">
        <f>(G45-I45)*1.02-G46</f>
        <v>0</v>
      </c>
      <c r="X45" s="32">
        <f t="shared" si="18"/>
        <v>0</v>
      </c>
    </row>
    <row r="46" spans="1:24" x14ac:dyDescent="0.25">
      <c r="A46" s="19">
        <f t="shared" si="15"/>
        <v>20000</v>
      </c>
      <c r="B46" s="18">
        <f t="shared" si="10"/>
        <v>0</v>
      </c>
      <c r="C46" s="18">
        <f t="shared" si="11"/>
        <v>0</v>
      </c>
      <c r="D46" s="5">
        <f t="shared" si="2"/>
        <v>0</v>
      </c>
      <c r="E46" s="16">
        <f t="shared" si="19"/>
        <v>0</v>
      </c>
      <c r="F46" s="24">
        <f t="shared" si="16"/>
        <v>27000</v>
      </c>
      <c r="G46" s="18">
        <f t="shared" si="12"/>
        <v>0</v>
      </c>
      <c r="H46" s="18">
        <f t="shared" si="13"/>
        <v>0</v>
      </c>
      <c r="I46" s="5">
        <f t="shared" ref="I46:I54" si="21">MIN((MAX($I$4-F46,G46/P46)),G46)</f>
        <v>0</v>
      </c>
      <c r="J46" s="16">
        <f t="shared" si="20"/>
        <v>0</v>
      </c>
      <c r="K46" s="19">
        <f t="shared" si="6"/>
        <v>47000</v>
      </c>
      <c r="L46" s="17">
        <f t="shared" si="7"/>
        <v>0</v>
      </c>
      <c r="M46" s="29">
        <f t="shared" si="14"/>
        <v>102</v>
      </c>
      <c r="O46">
        <v>5.5</v>
      </c>
      <c r="P46">
        <v>6.7</v>
      </c>
      <c r="R46" s="32">
        <f t="shared" si="8"/>
        <v>0</v>
      </c>
      <c r="S46" s="32">
        <f t="shared" si="17"/>
        <v>0</v>
      </c>
      <c r="W46" s="32">
        <f t="shared" si="9"/>
        <v>0</v>
      </c>
      <c r="X46" s="32">
        <f t="shared" si="18"/>
        <v>0</v>
      </c>
    </row>
    <row r="47" spans="1:24" x14ac:dyDescent="0.25">
      <c r="A47" s="19">
        <f t="shared" si="15"/>
        <v>20000</v>
      </c>
      <c r="B47" s="18">
        <f t="shared" si="10"/>
        <v>0</v>
      </c>
      <c r="C47" s="18">
        <f t="shared" si="11"/>
        <v>0</v>
      </c>
      <c r="D47" s="5">
        <f t="shared" si="2"/>
        <v>0</v>
      </c>
      <c r="E47" s="16">
        <f t="shared" si="19"/>
        <v>0</v>
      </c>
      <c r="F47" s="24">
        <f t="shared" si="16"/>
        <v>27000</v>
      </c>
      <c r="G47" s="18">
        <f t="shared" si="12"/>
        <v>0</v>
      </c>
      <c r="H47" s="18">
        <f t="shared" si="13"/>
        <v>0</v>
      </c>
      <c r="I47" s="5">
        <f t="shared" si="21"/>
        <v>0</v>
      </c>
      <c r="J47" s="16">
        <f t="shared" si="20"/>
        <v>0</v>
      </c>
      <c r="K47" s="19">
        <f t="shared" si="6"/>
        <v>47000</v>
      </c>
      <c r="L47" s="17">
        <f t="shared" si="7"/>
        <v>0</v>
      </c>
      <c r="M47" s="29">
        <f t="shared" si="14"/>
        <v>103</v>
      </c>
      <c r="O47">
        <v>5.2</v>
      </c>
      <c r="P47">
        <v>6.3</v>
      </c>
      <c r="R47" s="32">
        <f t="shared" si="8"/>
        <v>0</v>
      </c>
      <c r="S47" s="32">
        <f t="shared" si="17"/>
        <v>0</v>
      </c>
      <c r="W47" s="32">
        <f t="shared" si="9"/>
        <v>0</v>
      </c>
      <c r="X47" s="32">
        <f t="shared" si="18"/>
        <v>0</v>
      </c>
    </row>
    <row r="48" spans="1:24" x14ac:dyDescent="0.25">
      <c r="A48" s="19">
        <f t="shared" si="15"/>
        <v>20000</v>
      </c>
      <c r="B48" s="18">
        <f t="shared" si="10"/>
        <v>0</v>
      </c>
      <c r="C48" s="18">
        <f t="shared" si="11"/>
        <v>0</v>
      </c>
      <c r="D48" s="5">
        <f t="shared" si="2"/>
        <v>0</v>
      </c>
      <c r="E48" s="16">
        <f t="shared" si="19"/>
        <v>0</v>
      </c>
      <c r="F48" s="24">
        <f t="shared" si="16"/>
        <v>27000</v>
      </c>
      <c r="G48" s="18">
        <f t="shared" si="12"/>
        <v>0</v>
      </c>
      <c r="H48" s="18">
        <f t="shared" si="13"/>
        <v>0</v>
      </c>
      <c r="I48" s="5">
        <f t="shared" si="21"/>
        <v>0</v>
      </c>
      <c r="J48" s="16">
        <f t="shared" si="20"/>
        <v>0</v>
      </c>
      <c r="K48" s="19">
        <f t="shared" si="6"/>
        <v>47000</v>
      </c>
      <c r="L48" s="17">
        <f t="shared" si="7"/>
        <v>0</v>
      </c>
      <c r="M48" s="29">
        <f t="shared" si="14"/>
        <v>104</v>
      </c>
      <c r="O48">
        <v>4.9000000000000004</v>
      </c>
      <c r="P48">
        <v>5.9</v>
      </c>
      <c r="R48" s="32">
        <f t="shared" si="8"/>
        <v>0</v>
      </c>
      <c r="S48" s="32">
        <f t="shared" si="17"/>
        <v>0</v>
      </c>
      <c r="W48" s="32">
        <f t="shared" si="9"/>
        <v>0</v>
      </c>
      <c r="X48" s="32">
        <f t="shared" si="18"/>
        <v>0</v>
      </c>
    </row>
    <row r="49" spans="1:24" x14ac:dyDescent="0.25">
      <c r="A49" s="19">
        <f t="shared" si="15"/>
        <v>20000</v>
      </c>
      <c r="B49" s="18">
        <f t="shared" si="10"/>
        <v>0</v>
      </c>
      <c r="C49" s="18">
        <f t="shared" si="11"/>
        <v>0</v>
      </c>
      <c r="D49" s="5">
        <f t="shared" si="2"/>
        <v>0</v>
      </c>
      <c r="E49" s="16">
        <f t="shared" si="19"/>
        <v>0</v>
      </c>
      <c r="F49" s="24">
        <f t="shared" si="16"/>
        <v>27000</v>
      </c>
      <c r="G49" s="18">
        <f t="shared" si="12"/>
        <v>0</v>
      </c>
      <c r="H49" s="18">
        <f t="shared" si="13"/>
        <v>0</v>
      </c>
      <c r="I49" s="5">
        <f t="shared" si="21"/>
        <v>0</v>
      </c>
      <c r="J49" s="16">
        <f t="shared" si="20"/>
        <v>0</v>
      </c>
      <c r="K49" s="19">
        <f t="shared" si="6"/>
        <v>47000</v>
      </c>
      <c r="L49" s="17">
        <f t="shared" si="7"/>
        <v>0</v>
      </c>
      <c r="M49" s="29">
        <f t="shared" si="14"/>
        <v>105</v>
      </c>
      <c r="O49">
        <v>4.5</v>
      </c>
      <c r="P49">
        <v>5.5</v>
      </c>
      <c r="R49" s="32">
        <f t="shared" si="8"/>
        <v>0</v>
      </c>
      <c r="S49" s="32">
        <f t="shared" si="17"/>
        <v>0</v>
      </c>
      <c r="W49" s="32">
        <f t="shared" si="9"/>
        <v>0</v>
      </c>
      <c r="X49" s="32">
        <f t="shared" si="18"/>
        <v>0</v>
      </c>
    </row>
    <row r="50" spans="1:24" x14ac:dyDescent="0.25">
      <c r="A50" s="19">
        <f t="shared" si="15"/>
        <v>20000</v>
      </c>
      <c r="B50" s="18">
        <f t="shared" si="10"/>
        <v>0</v>
      </c>
      <c r="C50" s="18">
        <f t="shared" si="11"/>
        <v>0</v>
      </c>
      <c r="D50" s="5">
        <f t="shared" si="2"/>
        <v>0</v>
      </c>
      <c r="E50" s="16">
        <f t="shared" si="19"/>
        <v>0</v>
      </c>
      <c r="F50" s="24">
        <f t="shared" si="16"/>
        <v>27000</v>
      </c>
      <c r="G50" s="18">
        <f t="shared" si="12"/>
        <v>0</v>
      </c>
      <c r="H50" s="18">
        <f t="shared" si="13"/>
        <v>0</v>
      </c>
      <c r="I50" s="5">
        <f t="shared" si="21"/>
        <v>0</v>
      </c>
      <c r="J50" s="16">
        <f t="shared" si="20"/>
        <v>0</v>
      </c>
      <c r="K50" s="19">
        <f t="shared" si="6"/>
        <v>47000</v>
      </c>
      <c r="L50" s="17">
        <f t="shared" si="7"/>
        <v>0</v>
      </c>
      <c r="M50" s="29">
        <f t="shared" si="14"/>
        <v>106</v>
      </c>
      <c r="O50">
        <v>4.2</v>
      </c>
      <c r="P50">
        <v>5.2</v>
      </c>
      <c r="R50" s="32">
        <f t="shared" si="8"/>
        <v>0</v>
      </c>
      <c r="S50" s="32">
        <f t="shared" si="17"/>
        <v>0</v>
      </c>
      <c r="W50" s="32">
        <f t="shared" si="9"/>
        <v>0</v>
      </c>
      <c r="X50" s="32">
        <f t="shared" si="18"/>
        <v>0</v>
      </c>
    </row>
    <row r="51" spans="1:24" x14ac:dyDescent="0.25">
      <c r="A51" s="19">
        <f t="shared" si="15"/>
        <v>20000</v>
      </c>
      <c r="B51" s="18">
        <f t="shared" si="10"/>
        <v>0</v>
      </c>
      <c r="C51" s="18">
        <f t="shared" si="11"/>
        <v>0</v>
      </c>
      <c r="D51" s="5">
        <f t="shared" si="2"/>
        <v>0</v>
      </c>
      <c r="E51" s="16">
        <f t="shared" si="19"/>
        <v>0</v>
      </c>
      <c r="F51" s="24">
        <f t="shared" si="16"/>
        <v>27000</v>
      </c>
      <c r="G51" s="18">
        <f t="shared" si="12"/>
        <v>0</v>
      </c>
      <c r="H51" s="18">
        <f t="shared" si="13"/>
        <v>0</v>
      </c>
      <c r="I51" s="5">
        <f t="shared" si="21"/>
        <v>0</v>
      </c>
      <c r="J51" s="16">
        <f t="shared" si="20"/>
        <v>0</v>
      </c>
      <c r="K51" s="19">
        <f t="shared" si="6"/>
        <v>47000</v>
      </c>
      <c r="L51" s="17">
        <f t="shared" si="7"/>
        <v>0</v>
      </c>
      <c r="M51" s="29">
        <f t="shared" si="14"/>
        <v>107</v>
      </c>
      <c r="O51">
        <v>3.9</v>
      </c>
      <c r="P51">
        <v>4.9000000000000004</v>
      </c>
      <c r="R51" s="32">
        <f t="shared" si="8"/>
        <v>0</v>
      </c>
      <c r="S51" s="32">
        <f t="shared" si="17"/>
        <v>0</v>
      </c>
      <c r="W51" s="32">
        <f t="shared" si="9"/>
        <v>0</v>
      </c>
      <c r="X51" s="32">
        <f t="shared" si="18"/>
        <v>0</v>
      </c>
    </row>
    <row r="52" spans="1:24" x14ac:dyDescent="0.25">
      <c r="A52" s="19">
        <f t="shared" si="15"/>
        <v>20000</v>
      </c>
      <c r="B52" s="18">
        <f t="shared" si="10"/>
        <v>0</v>
      </c>
      <c r="C52" s="18">
        <f t="shared" si="11"/>
        <v>0</v>
      </c>
      <c r="D52" s="5">
        <f t="shared" si="2"/>
        <v>0</v>
      </c>
      <c r="E52" s="16">
        <f t="shared" si="19"/>
        <v>0</v>
      </c>
      <c r="F52" s="24">
        <f t="shared" si="16"/>
        <v>27000</v>
      </c>
      <c r="G52" s="18">
        <f t="shared" si="12"/>
        <v>0</v>
      </c>
      <c r="H52" s="18">
        <f t="shared" si="13"/>
        <v>0</v>
      </c>
      <c r="I52" s="5">
        <f t="shared" si="21"/>
        <v>0</v>
      </c>
      <c r="J52" s="16">
        <f t="shared" si="20"/>
        <v>0</v>
      </c>
      <c r="K52" s="19">
        <f t="shared" si="6"/>
        <v>47000</v>
      </c>
      <c r="L52" s="17">
        <f t="shared" si="7"/>
        <v>0</v>
      </c>
      <c r="M52" s="29">
        <f t="shared" si="14"/>
        <v>108</v>
      </c>
      <c r="O52">
        <v>3.7</v>
      </c>
      <c r="P52">
        <v>4.5</v>
      </c>
      <c r="R52" s="32">
        <f t="shared" si="8"/>
        <v>0</v>
      </c>
      <c r="S52" s="32">
        <f t="shared" si="17"/>
        <v>0</v>
      </c>
      <c r="W52" s="32">
        <f t="shared" si="9"/>
        <v>0</v>
      </c>
      <c r="X52" s="32">
        <f t="shared" si="18"/>
        <v>0</v>
      </c>
    </row>
    <row r="53" spans="1:24" x14ac:dyDescent="0.25">
      <c r="A53" s="19">
        <f t="shared" si="15"/>
        <v>20000</v>
      </c>
      <c r="B53" s="18">
        <f t="shared" si="10"/>
        <v>0</v>
      </c>
      <c r="C53" s="18">
        <f t="shared" si="11"/>
        <v>0</v>
      </c>
      <c r="D53" s="5">
        <f>MIN((MAX($D$4-A53,B53/O53)),B53)</f>
        <v>0</v>
      </c>
      <c r="E53" s="16">
        <f t="shared" si="19"/>
        <v>0</v>
      </c>
      <c r="F53" s="24">
        <f t="shared" si="16"/>
        <v>27000</v>
      </c>
      <c r="G53" s="18">
        <f t="shared" si="12"/>
        <v>0</v>
      </c>
      <c r="H53" s="18">
        <f t="shared" si="13"/>
        <v>0</v>
      </c>
      <c r="I53" s="5">
        <f t="shared" si="21"/>
        <v>0</v>
      </c>
      <c r="J53" s="16">
        <f t="shared" si="20"/>
        <v>0</v>
      </c>
      <c r="K53" s="19">
        <f t="shared" si="6"/>
        <v>47000</v>
      </c>
      <c r="L53" s="17">
        <f t="shared" si="7"/>
        <v>0</v>
      </c>
      <c r="M53" s="29">
        <f t="shared" si="14"/>
        <v>109</v>
      </c>
      <c r="O53">
        <v>3.4</v>
      </c>
      <c r="P53">
        <v>4.2</v>
      </c>
      <c r="R53" s="32">
        <f t="shared" si="8"/>
        <v>0</v>
      </c>
      <c r="S53" s="32">
        <f t="shared" si="17"/>
        <v>0</v>
      </c>
      <c r="W53" s="32">
        <f t="shared" si="9"/>
        <v>0</v>
      </c>
      <c r="X53" s="32">
        <f t="shared" si="18"/>
        <v>0</v>
      </c>
    </row>
    <row r="54" spans="1:24" s="49" customFormat="1" ht="15.75" thickBot="1" x14ac:dyDescent="0.3">
      <c r="A54" s="20">
        <f t="shared" si="15"/>
        <v>20000</v>
      </c>
      <c r="B54" s="21">
        <f t="shared" si="10"/>
        <v>0</v>
      </c>
      <c r="C54" s="21">
        <f t="shared" si="11"/>
        <v>0</v>
      </c>
      <c r="D54" s="22">
        <f t="shared" ref="D54" si="22">MIN((MAX($D$4-A54,B54/O54)),B54)</f>
        <v>0</v>
      </c>
      <c r="E54" s="23">
        <f t="shared" si="19"/>
        <v>0</v>
      </c>
      <c r="F54" s="25">
        <f t="shared" si="16"/>
        <v>27000</v>
      </c>
      <c r="G54" s="21">
        <f t="shared" si="12"/>
        <v>0</v>
      </c>
      <c r="H54" s="21">
        <f t="shared" si="13"/>
        <v>0</v>
      </c>
      <c r="I54" s="22">
        <f t="shared" si="21"/>
        <v>0</v>
      </c>
      <c r="J54" s="23">
        <f t="shared" si="20"/>
        <v>0</v>
      </c>
      <c r="K54" s="20">
        <f t="shared" si="6"/>
        <v>47000</v>
      </c>
      <c r="L54" s="30">
        <f t="shared" si="7"/>
        <v>0</v>
      </c>
      <c r="M54" s="31">
        <f t="shared" si="14"/>
        <v>110</v>
      </c>
      <c r="O54" s="49">
        <v>3.1</v>
      </c>
      <c r="P54" s="49">
        <v>3.9</v>
      </c>
      <c r="R54" s="50" t="e">
        <f>(B54-D54)*1.02-#REF!</f>
        <v>#REF!</v>
      </c>
      <c r="S54" s="50" t="e">
        <f>(C54-E54)*1.02+0.7*1.02*(MAX(D54+A54-$D$4,0))-#REF!</f>
        <v>#REF!</v>
      </c>
      <c r="W54" s="50" t="e">
        <f>(G54-I54)*1.02-#REF!</f>
        <v>#REF!</v>
      </c>
      <c r="X54" s="50" t="e">
        <f>(H54-J54)*1.02+0.7*1.02*(MAX(I54+F54-$I$4,0))-#REF!</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Disclaimer</vt:lpstr>
      <vt:lpstr>table 1</vt:lpstr>
      <vt:lpstr>table 2</vt:lpstr>
      <vt:lpstr>table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Rudolph</dc:creator>
  <cp:lastModifiedBy>Administrator</cp:lastModifiedBy>
  <cp:lastPrinted>2020-02-05T23:46:50Z</cp:lastPrinted>
  <dcterms:created xsi:type="dcterms:W3CDTF">2019-11-29T18:50:08Z</dcterms:created>
  <dcterms:modified xsi:type="dcterms:W3CDTF">2020-06-03T18:42:26Z</dcterms:modified>
</cp:coreProperties>
</file>