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jeffb\Personal\SOA\Life Contingencies\"/>
    </mc:Choice>
  </mc:AlternateContent>
  <xr:revisionPtr revIDLastSave="0" documentId="13_ncr:1_{3B19EE7E-BD6B-4F14-882D-BBACF2EFB7A9}" xr6:coauthVersionLast="47" xr6:coauthVersionMax="47" xr10:uidLastSave="{00000000-0000-0000-0000-000000000000}"/>
  <bookViews>
    <workbookView xWindow="-120" yWindow="-120" windowWidth="20730" windowHeight="11040" xr2:uid="{768C92FF-21E1-694F-9A04-0B206F3F028C}"/>
  </bookViews>
  <sheets>
    <sheet name="Question 1" sheetId="15" r:id="rId1"/>
  </sheets>
  <definedNames>
    <definedName name="i_h">'Question 1'!$E$33</definedName>
    <definedName name="i_j">'Question 1'!$I$33</definedName>
    <definedName name="i_t">'Question 1'!$G$33</definedName>
    <definedName name="Pr_exp">'Question 1'!$C$33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0" i="15" l="1"/>
  <c r="H38" i="15" l="1"/>
  <c r="P39" i="15" l="1"/>
  <c r="P40" i="15" s="1"/>
  <c r="P41" i="15" s="1"/>
  <c r="H40" i="15"/>
  <c r="E40" i="15"/>
  <c r="F40" i="15" s="1"/>
  <c r="E43" i="15"/>
  <c r="G44" i="15" l="1"/>
  <c r="H47" i="15"/>
  <c r="H46" i="15"/>
  <c r="Q57" i="15" l="1"/>
  <c r="Q55" i="15" l="1"/>
  <c r="G38" i="15" l="1"/>
  <c r="E49" i="15"/>
  <c r="E39" i="15"/>
  <c r="Q39" i="15" l="1"/>
  <c r="Q40" i="15"/>
  <c r="Q41" i="15"/>
  <c r="Q42" i="15"/>
  <c r="Q43" i="15"/>
  <c r="Q44" i="15"/>
  <c r="Q45" i="15"/>
  <c r="Q46" i="15"/>
  <c r="Q47" i="15"/>
  <c r="Q48" i="15"/>
  <c r="Q49" i="15"/>
  <c r="Q50" i="15"/>
  <c r="Q51" i="15"/>
  <c r="Q52" i="15"/>
  <c r="Q53" i="15"/>
  <c r="Q54" i="15"/>
  <c r="Q56" i="15"/>
  <c r="Q38" i="15"/>
  <c r="I37" i="15"/>
  <c r="J37" i="15" s="1"/>
  <c r="H39" i="15"/>
  <c r="H41" i="15"/>
  <c r="H42" i="15"/>
  <c r="H43" i="15"/>
  <c r="H44" i="15"/>
  <c r="H45" i="15"/>
  <c r="H48" i="15"/>
  <c r="H49" i="15"/>
  <c r="H50" i="15"/>
  <c r="H51" i="15"/>
  <c r="H52" i="15"/>
  <c r="H53" i="15"/>
  <c r="H54" i="15"/>
  <c r="H55" i="15"/>
  <c r="H56" i="15"/>
  <c r="H57" i="15"/>
  <c r="G39" i="15"/>
  <c r="G41" i="15"/>
  <c r="G42" i="15"/>
  <c r="G43" i="15"/>
  <c r="G45" i="15"/>
  <c r="G46" i="15"/>
  <c r="G47" i="15"/>
  <c r="G48" i="15"/>
  <c r="G49" i="15"/>
  <c r="G50" i="15"/>
  <c r="G51" i="15"/>
  <c r="G52" i="15"/>
  <c r="G53" i="15"/>
  <c r="G54" i="15"/>
  <c r="G55" i="15"/>
  <c r="G56" i="15"/>
  <c r="G57" i="15"/>
  <c r="F39" i="15"/>
  <c r="E41" i="15"/>
  <c r="E42" i="15"/>
  <c r="F43" i="15"/>
  <c r="E44" i="15"/>
  <c r="E45" i="15"/>
  <c r="F45" i="15" s="1"/>
  <c r="E46" i="15"/>
  <c r="E47" i="15"/>
  <c r="E48" i="15"/>
  <c r="F48" i="15" s="1"/>
  <c r="F49" i="15"/>
  <c r="E50" i="15"/>
  <c r="F50" i="15" s="1"/>
  <c r="E51" i="15"/>
  <c r="F51" i="15" s="1"/>
  <c r="E52" i="15"/>
  <c r="E53" i="15"/>
  <c r="E54" i="15"/>
  <c r="E55" i="15"/>
  <c r="E56" i="15"/>
  <c r="F56" i="15" s="1"/>
  <c r="E57" i="15"/>
  <c r="F57" i="15" s="1"/>
  <c r="E38" i="15"/>
  <c r="F41" i="15" l="1"/>
  <c r="I41" i="15" s="1"/>
  <c r="J41" i="15" s="1"/>
  <c r="F47" i="15"/>
  <c r="I47" i="15" s="1"/>
  <c r="K37" i="15"/>
  <c r="I50" i="15"/>
  <c r="I56" i="15"/>
  <c r="I48" i="15"/>
  <c r="I45" i="15"/>
  <c r="I39" i="15"/>
  <c r="J39" i="15" s="1"/>
  <c r="F42" i="15"/>
  <c r="I42" i="15" s="1"/>
  <c r="F38" i="15"/>
  <c r="I38" i="15" s="1"/>
  <c r="J38" i="15" s="1"/>
  <c r="I40" i="15"/>
  <c r="J40" i="15" s="1"/>
  <c r="F55" i="15"/>
  <c r="I55" i="15" s="1"/>
  <c r="F52" i="15"/>
  <c r="I52" i="15" s="1"/>
  <c r="F44" i="15"/>
  <c r="I44" i="15" s="1"/>
  <c r="I51" i="15"/>
  <c r="I43" i="15"/>
  <c r="F54" i="15"/>
  <c r="I54" i="15" s="1"/>
  <c r="F46" i="15"/>
  <c r="I46" i="15" s="1"/>
  <c r="F53" i="15"/>
  <c r="I53" i="15" s="1"/>
  <c r="I57" i="15"/>
  <c r="I49" i="15"/>
  <c r="P42" i="15"/>
  <c r="K38" i="15" l="1"/>
  <c r="J42" i="15"/>
  <c r="P43" i="15"/>
  <c r="K39" i="15" l="1"/>
  <c r="K40" i="15" s="1"/>
  <c r="K41" i="15" s="1"/>
  <c r="K42" i="15" s="1"/>
  <c r="J43" i="15"/>
  <c r="P44" i="15"/>
  <c r="K43" i="15" l="1"/>
  <c r="J44" i="15"/>
  <c r="P45" i="15"/>
  <c r="K44" i="15" l="1"/>
  <c r="J45" i="15"/>
  <c r="P46" i="15"/>
  <c r="P47" i="15" l="1"/>
  <c r="J47" i="15" s="1"/>
  <c r="K45" i="15"/>
  <c r="J46" i="15"/>
  <c r="K46" i="15" l="1"/>
  <c r="P48" i="15"/>
  <c r="K47" i="15" l="1"/>
  <c r="P49" i="15"/>
  <c r="J48" i="15"/>
  <c r="K48" i="15" l="1"/>
  <c r="P50" i="15"/>
  <c r="J49" i="15"/>
  <c r="K49" i="15" l="1"/>
  <c r="J50" i="15"/>
  <c r="P51" i="15"/>
  <c r="K50" i="15" l="1"/>
  <c r="P52" i="15"/>
  <c r="J51" i="15"/>
  <c r="K51" i="15" l="1"/>
  <c r="P53" i="15"/>
  <c r="J52" i="15"/>
  <c r="K52" i="15" l="1"/>
  <c r="J53" i="15"/>
  <c r="P54" i="15"/>
  <c r="K53" i="15" l="1"/>
  <c r="J54" i="15"/>
  <c r="P55" i="15"/>
  <c r="K54" i="15" l="1"/>
  <c r="P56" i="15"/>
  <c r="P57" i="15" s="1"/>
  <c r="E74" i="15" s="1"/>
  <c r="J55" i="15"/>
  <c r="K55" i="15" l="1"/>
  <c r="J56" i="15"/>
  <c r="J57" i="15" l="1"/>
  <c r="B79" i="15" s="1"/>
  <c r="K56" i="15"/>
  <c r="K57" i="15" s="1"/>
  <c r="B74" i="15" s="1"/>
  <c r="M39" i="15"/>
  <c r="M40" i="15" s="1"/>
  <c r="M41" i="15" s="1"/>
  <c r="M42" i="15" s="1"/>
  <c r="M43" i="15" s="1"/>
  <c r="M44" i="15" s="1"/>
  <c r="M45" i="15" s="1"/>
  <c r="M46" i="15" s="1"/>
  <c r="M47" i="15" s="1"/>
  <c r="M48" i="15" s="1"/>
  <c r="M49" i="15" s="1"/>
  <c r="M50" i="15" s="1"/>
  <c r="M51" i="15" s="1"/>
  <c r="M52" i="15" s="1"/>
  <c r="M53" i="15" s="1"/>
  <c r="M54" i="15" s="1"/>
  <c r="M55" i="15" s="1"/>
  <c r="M56" i="15" s="1"/>
  <c r="M57" i="15" s="1"/>
</calcChain>
</file>

<file path=xl/sharedStrings.xml><?xml version="1.0" encoding="utf-8"?>
<sst xmlns="http://schemas.openxmlformats.org/spreadsheetml/2006/main" count="72" uniqueCount="65">
  <si>
    <t>Premium</t>
  </si>
  <si>
    <t>Expenses</t>
  </si>
  <si>
    <t>Interest</t>
  </si>
  <si>
    <t>x</t>
  </si>
  <si>
    <r>
      <t>q</t>
    </r>
    <r>
      <rPr>
        <i/>
        <vertAlign val="subscript"/>
        <sz val="12"/>
        <color theme="1"/>
        <rFont val="Calibri"/>
        <family val="2"/>
        <scheme val="minor"/>
      </rPr>
      <t>x</t>
    </r>
  </si>
  <si>
    <t>Time (t)</t>
  </si>
  <si>
    <t>Reserve at time t-1</t>
  </si>
  <si>
    <t>Expected Reserve at t</t>
  </si>
  <si>
    <t>Decrements</t>
  </si>
  <si>
    <t>Expected cost of Claims</t>
  </si>
  <si>
    <r>
      <t>w</t>
    </r>
    <r>
      <rPr>
        <i/>
        <vertAlign val="subscript"/>
        <sz val="12"/>
        <color theme="1"/>
        <rFont val="Calibri"/>
        <family val="2"/>
        <scheme val="minor"/>
      </rPr>
      <t>x</t>
    </r>
  </si>
  <si>
    <r>
      <t xml:space="preserve">Premium Expense Rate; </t>
    </r>
    <r>
      <rPr>
        <b/>
        <sz val="12"/>
        <color theme="1"/>
        <rFont val="Calibri"/>
        <family val="2"/>
        <scheme val="minor"/>
      </rPr>
      <t>Pr_exp</t>
    </r>
  </si>
  <si>
    <r>
      <t xml:space="preserve">Earned Interest Rate; </t>
    </r>
    <r>
      <rPr>
        <b/>
        <sz val="12"/>
        <color theme="1"/>
        <rFont val="Calibri"/>
        <family val="2"/>
        <scheme val="minor"/>
      </rPr>
      <t>i_t</t>
    </r>
  </si>
  <si>
    <r>
      <t xml:space="preserve">Inflation Rate;
</t>
    </r>
    <r>
      <rPr>
        <b/>
        <sz val="12"/>
        <color theme="1"/>
        <rFont val="Calibri"/>
        <family val="2"/>
        <scheme val="minor"/>
      </rPr>
      <t>i_j</t>
    </r>
  </si>
  <si>
    <r>
      <t>v</t>
    </r>
    <r>
      <rPr>
        <vertAlign val="superscript"/>
        <sz val="12"/>
        <color rgb="FF000000"/>
        <rFont val="Calibri"/>
        <family val="2"/>
        <scheme val="minor"/>
      </rPr>
      <t xml:space="preserve">t-1 </t>
    </r>
    <r>
      <rPr>
        <sz val="12"/>
        <color rgb="FF000000"/>
        <rFont val="Calibri"/>
        <family val="2"/>
        <scheme val="minor"/>
      </rPr>
      <t>at i_h</t>
    </r>
  </si>
  <si>
    <t>Discount</t>
  </si>
  <si>
    <r>
      <rPr>
        <i/>
        <vertAlign val="subscript"/>
        <sz val="12"/>
        <color theme="1"/>
        <rFont val="Calibri"/>
        <family val="2"/>
        <scheme val="minor"/>
      </rPr>
      <t>t-1</t>
    </r>
    <r>
      <rPr>
        <i/>
        <sz val="12"/>
        <color theme="1"/>
        <rFont val="Calibri"/>
        <family val="2"/>
        <scheme val="minor"/>
      </rPr>
      <t>p</t>
    </r>
    <r>
      <rPr>
        <i/>
        <vertAlign val="superscript"/>
        <sz val="12"/>
        <color theme="1"/>
        <rFont val="Calibri"/>
        <family val="2"/>
        <scheme val="minor"/>
      </rPr>
      <t>(</t>
    </r>
    <r>
      <rPr>
        <i/>
        <vertAlign val="superscript"/>
        <sz val="12"/>
        <color theme="1"/>
        <rFont val="Symbol"/>
        <family val="1"/>
        <charset val="2"/>
      </rPr>
      <t>t</t>
    </r>
    <r>
      <rPr>
        <i/>
        <vertAlign val="superscript"/>
        <sz val="12"/>
        <color theme="1"/>
        <rFont val="Calibri"/>
        <family val="2"/>
        <scheme val="minor"/>
      </rPr>
      <t>)</t>
    </r>
    <r>
      <rPr>
        <i/>
        <vertAlign val="subscript"/>
        <sz val="12"/>
        <color theme="1"/>
        <rFont val="Calibri"/>
        <family val="2"/>
        <scheme val="minor"/>
      </rPr>
      <t>40</t>
    </r>
  </si>
  <si>
    <t>Your task is to conduct profit testing using the following assumptions:</t>
  </si>
  <si>
    <t>The insurer uses the reserves given below for profit testing the policy.</t>
  </si>
  <si>
    <t>(a)</t>
  </si>
  <si>
    <t>(ii) Determine the Discounted Payback Period.</t>
  </si>
  <si>
    <t>(iii) Calculate the profit margin for the contract based on the cashflows up to the end of the deferral period.</t>
  </si>
  <si>
    <t>(iv) Calculate the internal rate of return for the contract based on the cashflows up to the end of the deferral period.</t>
  </si>
  <si>
    <r>
      <t>(c)  (</t>
    </r>
    <r>
      <rPr>
        <i/>
        <sz val="14"/>
        <color rgb="FF000000"/>
        <rFont val="Calibri"/>
        <family val="2"/>
        <scheme val="minor"/>
      </rPr>
      <t>1 point</t>
    </r>
    <r>
      <rPr>
        <sz val="14"/>
        <color rgb="FF000000"/>
        <rFont val="Calibri"/>
        <family val="2"/>
        <scheme val="minor"/>
      </rPr>
      <t>) The insurer is looking for ways to increase the IRR of the product. Your colleague suggests assuming more policies lapse during the deferral period.  Critique their suggestion.</t>
    </r>
  </si>
  <si>
    <r>
      <t>(b) (</t>
    </r>
    <r>
      <rPr>
        <i/>
        <sz val="14"/>
        <color rgb="FF000000"/>
        <rFont val="Calibri"/>
        <family val="2"/>
        <scheme val="minor"/>
      </rPr>
      <t>3 points</t>
    </r>
    <r>
      <rPr>
        <sz val="14"/>
        <color rgb="FF000000"/>
        <rFont val="Calibri"/>
        <family val="2"/>
        <scheme val="minor"/>
      </rPr>
      <t>)</t>
    </r>
  </si>
  <si>
    <t>Profit Vector        (a) (i)</t>
  </si>
  <si>
    <t>Profit Signature      (a) (ii)</t>
  </si>
  <si>
    <t>Partial NPV       (a) (iii)</t>
  </si>
  <si>
    <r>
      <t xml:space="preserve">Hurdle Rate; 
</t>
    </r>
    <r>
      <rPr>
        <b/>
        <sz val="12"/>
        <color theme="1"/>
        <rFont val="Calibri"/>
        <family val="2"/>
        <scheme val="minor"/>
      </rPr>
      <t>i_h</t>
    </r>
  </si>
  <si>
    <r>
      <t>(i) (</t>
    </r>
    <r>
      <rPr>
        <i/>
        <sz val="14"/>
        <color theme="1"/>
        <rFont val="Calibri"/>
        <family val="2"/>
        <scheme val="minor"/>
      </rPr>
      <t>3 points</t>
    </r>
    <r>
      <rPr>
        <sz val="14"/>
        <color theme="1"/>
        <rFont val="Calibri"/>
        <family val="2"/>
        <scheme val="minor"/>
      </rPr>
      <t>) Calculate the profit vector Pr</t>
    </r>
    <r>
      <rPr>
        <i/>
        <vertAlign val="subscript"/>
        <sz val="14"/>
        <color theme="1"/>
        <rFont val="Calibri (Body)"/>
      </rPr>
      <t>t</t>
    </r>
    <r>
      <rPr>
        <sz val="14"/>
        <color theme="1"/>
        <rFont val="Calibri"/>
        <family val="2"/>
        <scheme val="minor"/>
      </rPr>
      <t xml:space="preserve"> for times </t>
    </r>
    <r>
      <rPr>
        <i/>
        <sz val="14"/>
        <color theme="1"/>
        <rFont val="Calibri"/>
        <family val="2"/>
        <scheme val="minor"/>
      </rPr>
      <t>t</t>
    </r>
    <r>
      <rPr>
        <sz val="14"/>
        <color theme="1"/>
        <rFont val="Calibri"/>
        <family val="2"/>
        <scheme val="minor"/>
      </rPr>
      <t xml:space="preserve"> = 0, 1, 2, …, 20. You should find that Pr</t>
    </r>
    <r>
      <rPr>
        <vertAlign val="subscript"/>
        <sz val="14"/>
        <color theme="1"/>
        <rFont val="Calibri (Body)"/>
      </rPr>
      <t>20</t>
    </r>
    <r>
      <rPr>
        <sz val="14"/>
        <color theme="1"/>
        <rFont val="Calibri"/>
        <family val="2"/>
        <scheme val="minor"/>
      </rPr>
      <t xml:space="preserve"> = 11.3.</t>
    </r>
  </si>
  <si>
    <r>
      <t>(ii) (</t>
    </r>
    <r>
      <rPr>
        <i/>
        <sz val="14"/>
        <color theme="1"/>
        <rFont val="Calibri"/>
        <family val="2"/>
        <scheme val="minor"/>
      </rPr>
      <t>2 points</t>
    </r>
    <r>
      <rPr>
        <sz val="14"/>
        <color theme="1"/>
        <rFont val="Calibri"/>
        <family val="2"/>
        <scheme val="minor"/>
      </rPr>
      <t xml:space="preserve">) Calculate the profit signature </t>
    </r>
    <r>
      <rPr>
        <sz val="14"/>
        <color theme="1"/>
        <rFont val="Calibri (Body)"/>
      </rPr>
      <t>Π</t>
    </r>
    <r>
      <rPr>
        <vertAlign val="subscript"/>
        <sz val="14"/>
        <color theme="1"/>
        <rFont val="Calibri (Body)"/>
      </rPr>
      <t>t</t>
    </r>
    <r>
      <rPr>
        <sz val="14"/>
        <color theme="1"/>
        <rFont val="Calibri"/>
        <family val="2"/>
        <scheme val="minor"/>
      </rPr>
      <t xml:space="preserve"> for times </t>
    </r>
    <r>
      <rPr>
        <i/>
        <sz val="14"/>
        <color theme="1"/>
        <rFont val="Calibri"/>
        <family val="2"/>
        <scheme val="minor"/>
      </rPr>
      <t>t</t>
    </r>
    <r>
      <rPr>
        <sz val="14"/>
        <color theme="1"/>
        <rFont val="Calibri"/>
        <family val="2"/>
        <scheme val="minor"/>
      </rPr>
      <t xml:space="preserve"> = 0, 1, 2, …, 20.</t>
    </r>
  </si>
  <si>
    <r>
      <t>(iii) (</t>
    </r>
    <r>
      <rPr>
        <i/>
        <sz val="14"/>
        <color theme="1"/>
        <rFont val="Calibri"/>
        <family val="2"/>
        <scheme val="minor"/>
      </rPr>
      <t>1 point</t>
    </r>
    <r>
      <rPr>
        <sz val="14"/>
        <color theme="1"/>
        <rFont val="Calibri"/>
        <family val="2"/>
        <scheme val="minor"/>
      </rPr>
      <t>) Calculate the partial net present value NPV(</t>
    </r>
    <r>
      <rPr>
        <i/>
        <sz val="14"/>
        <color theme="1"/>
        <rFont val="Calibri"/>
        <family val="2"/>
        <scheme val="minor"/>
      </rPr>
      <t>t</t>
    </r>
    <r>
      <rPr>
        <sz val="14"/>
        <color theme="1"/>
        <rFont val="Calibri"/>
        <family val="2"/>
        <scheme val="minor"/>
      </rPr>
      <t xml:space="preserve">) for times </t>
    </r>
    <r>
      <rPr>
        <i/>
        <sz val="14"/>
        <color theme="1"/>
        <rFont val="Calibri"/>
        <family val="2"/>
        <scheme val="minor"/>
      </rPr>
      <t>t</t>
    </r>
    <r>
      <rPr>
        <sz val="14"/>
        <color theme="1"/>
        <rFont val="Calibri"/>
        <family val="2"/>
        <scheme val="minor"/>
      </rPr>
      <t xml:space="preserve"> = 0, 1, 2, …, 20.</t>
    </r>
  </si>
  <si>
    <r>
      <t xml:space="preserve">(i) Explain why the partial NPV is negative for small </t>
    </r>
    <r>
      <rPr>
        <i/>
        <sz val="14"/>
        <color theme="1"/>
        <rFont val="Calibri"/>
        <family val="2"/>
        <scheme val="minor"/>
      </rPr>
      <t>t</t>
    </r>
    <r>
      <rPr>
        <sz val="14"/>
        <color theme="1"/>
        <rFont val="Calibri"/>
        <family val="2"/>
        <scheme val="minor"/>
      </rPr>
      <t>.</t>
    </r>
  </si>
  <si>
    <t>5 years</t>
  </si>
  <si>
    <t>There is a pre-contract expense of 500, and in the early years, the positive cash flows haven't yet been sufficient to recoup this expense.</t>
  </si>
  <si>
    <t>NOTE TO CANDIDATES:</t>
  </si>
  <si>
    <t xml:space="preserve">This tab is to be used for answering question 1. </t>
  </si>
  <si>
    <t>This tab WILL be graded.</t>
  </si>
  <si>
    <t>This question has parts (a), (b), and (c).</t>
  </si>
  <si>
    <r>
      <t>Question 1 (</t>
    </r>
    <r>
      <rPr>
        <b/>
        <i/>
        <sz val="14"/>
        <color theme="1"/>
        <rFont val="Calibri"/>
        <family val="2"/>
        <scheme val="minor"/>
      </rPr>
      <t>10 points</t>
    </r>
    <r>
      <rPr>
        <b/>
        <sz val="14"/>
        <color theme="1"/>
        <rFont val="Calibri"/>
        <family val="2"/>
        <scheme val="minor"/>
      </rPr>
      <t>)</t>
    </r>
  </si>
  <si>
    <t>An insurer issues a 20-year deferred whole life annuity policy to (40). A level premium of 4,000 is paid annually at the beginning of each year during the deferral period. If the policyholder dies during the deferral period, the premiums are returned without interest at the end of the year of death. After the deferral period on survival to age 60, an annuity payment of 10,000 is paid annually at the beginning of each year until death.</t>
  </si>
  <si>
    <t xml:space="preserve">(i) </t>
  </si>
  <si>
    <t>Mortality follows the Standard Ultimate Mortality Model.</t>
  </si>
  <si>
    <t xml:space="preserve">(ii) </t>
  </si>
  <si>
    <t>Premium expenses are 4% of each premium.</t>
  </si>
  <si>
    <t xml:space="preserve">(iii) </t>
  </si>
  <si>
    <t>The earned interest rate is 5% per year.</t>
  </si>
  <si>
    <t xml:space="preserve">(iv) </t>
  </si>
  <si>
    <t>During the first 5 years of the deferral period, 1% of the in-force policies will lapse at the end of each year. There are no lapses after this.</t>
  </si>
  <si>
    <t xml:space="preserve">(v) </t>
  </si>
  <si>
    <t>Maintenance expenses are 50 at the beginning of the first year and increase at an inflation rate of 3% per year.</t>
  </si>
  <si>
    <t xml:space="preserve">(vi) </t>
  </si>
  <si>
    <t>Pre-contract expenses are 500.</t>
  </si>
  <si>
    <t xml:space="preserve">(vii) </t>
  </si>
  <si>
    <t>The hurdle rate is 10%.</t>
  </si>
  <si>
    <t>APV of Premiums =</t>
  </si>
  <si>
    <t>This is not a good suggestion. Here is why:</t>
  </si>
  <si>
    <t>More lapses will in general lead to better profits and thus a higher IRR;</t>
  </si>
  <si>
    <t>However, lapse rate should not be artifically adjusted just to make the product look better;</t>
  </si>
  <si>
    <t>This is because the lapse assumption should be based on the expected behaviour of the policyholders;</t>
  </si>
  <si>
    <t>Deferred annuities are often purchased as pension assets where lapsation is relatively light</t>
  </si>
  <si>
    <t>Examiners' Comments: Overall, most candidates attempted this question and did well on part (a) and most of part (b). Part (c) is in general harder than part (a) and part (b) to most candidates.
Part (a): 
Some candidates included lapse rate when calculating the expected cost of claims.
Many candidates did not adjust the expected reserves at t correctly by lapse and survival rates. Some candidates copied the values from the reserve at time t-1, and made the adjustment in the profit vector calculation directly.
Many candidates, when calculating the profit signatures, missed lapse rates, did not use cumulative survival probabilities, or assumed dependent rates for lapses and deaths.
Many candidates calculated the present value of each profit signature for the partial NPV. Some candidates used the ’NPV’ function but did not input the correct values because of the $500 pre-contract expense.
Part (b):
Most candidates understood that the negative partial NPVs in early years are due to the pre-contract expense, but did not state that the positive cash flows in early years are not sufficient to recoup the pre-contract expense.
Most candidates got the DPP right, even the answers in part (a) are wrong or miscalculated.
Many candidates incorrectly calculated the expected present value of premiums, either missing lapse rates or not using cumulative rates. Some candidates used the annuity factor from the ’Single Life’ tab.
Most candidates got the IRR correctly, using either the ‘IRR’ function or Goal Seek. Some candidates used the profit vector to calculate the IRR, or incorrectly set up the Goal Seek.
Part (c):
Many candidates did not critique or provide an opinion on the suggestion, but only confirm that the suggestion is correct technically. Some candidates understood that lapse rate cannot be artificially adjusted but cannot provide a legit reason for the policy of this question.</t>
  </si>
  <si>
    <t>Finally, as stated in the instructions for the exam, only work in the spreadsheet will be graded.  Any work on paper is NOT graded for Excel problems.</t>
  </si>
  <si>
    <t>Question 1</t>
  </si>
  <si>
    <t xml:space="preserve">ALTAM S24 Model Solutions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</si>
</sst>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00000"/>
    <numFmt numFmtId="165" formatCode="0.00000"/>
    <numFmt numFmtId="166" formatCode="0.0%"/>
    <numFmt numFmtId="167" formatCode="0.0"/>
    <numFmt numFmtId="168" formatCode="0.0000%"/>
    <numFmt numFmtId="169" formatCode="_(* #,##0_);_(* \(#,##0\);_(* &quot;-&quot;??_);_(@_)"/>
  </numFmts>
  <fonts count="22">
    <font>
      <sz val="12"/>
      <color theme="1"/>
      <name val="Calibri"/>
      <family val="2"/>
      <scheme val="minor"/>
    </font>
    <font>
      <i/>
      <sz val="12"/>
      <color theme="1"/>
      <name val="Calibri"/>
      <family val="2"/>
      <scheme val="minor"/>
    </font>
    <font>
      <b/>
      <sz val="12"/>
      <color theme="1"/>
      <name val="Calibri"/>
      <family val="2"/>
      <scheme val="minor"/>
    </font>
    <font>
      <i/>
      <vertAlign val="subscript"/>
      <sz val="12"/>
      <color theme="1"/>
      <name val="Calibri"/>
      <family val="2"/>
      <scheme val="minor"/>
    </font>
    <font>
      <sz val="12"/>
      <color rgb="FF000000"/>
      <name val="Calibri"/>
      <family val="2"/>
      <scheme val="minor"/>
    </font>
    <font>
      <b/>
      <sz val="14"/>
      <color theme="1"/>
      <name val="Calibri"/>
      <family val="2"/>
      <scheme val="minor"/>
    </font>
    <font>
      <i/>
      <vertAlign val="superscript"/>
      <sz val="12"/>
      <color theme="1"/>
      <name val="Calibri"/>
      <family val="2"/>
      <scheme val="minor"/>
    </font>
    <font>
      <i/>
      <vertAlign val="superscript"/>
      <sz val="12"/>
      <color theme="1"/>
      <name val="Symbol"/>
      <family val="1"/>
      <charset val="2"/>
    </font>
    <font>
      <vertAlign val="superscript"/>
      <sz val="12"/>
      <color rgb="FF000000"/>
      <name val="Calibri"/>
      <family val="2"/>
      <scheme val="minor"/>
    </font>
    <font>
      <sz val="14"/>
      <color theme="1"/>
      <name val="Calibri"/>
      <family val="2"/>
      <scheme val="minor"/>
    </font>
    <font>
      <sz val="14"/>
      <color theme="1"/>
      <name val="Calibri (Body)"/>
    </font>
    <font>
      <i/>
      <vertAlign val="subscript"/>
      <sz val="14"/>
      <color theme="1"/>
      <name val="Calibri (Body)"/>
    </font>
    <font>
      <i/>
      <sz val="14"/>
      <color theme="1"/>
      <name val="Calibri"/>
      <family val="2"/>
      <scheme val="minor"/>
    </font>
    <font>
      <vertAlign val="subscript"/>
      <sz val="14"/>
      <color theme="1"/>
      <name val="Calibri (Body)"/>
    </font>
    <font>
      <sz val="14"/>
      <color rgb="FF000000"/>
      <name val="Calibri"/>
      <family val="2"/>
      <scheme val="minor"/>
    </font>
    <font>
      <i/>
      <sz val="14"/>
      <color rgb="FF000000"/>
      <name val="Calibri"/>
      <family val="2"/>
      <scheme val="minor"/>
    </font>
    <font>
      <sz val="16"/>
      <color theme="1"/>
      <name val="Calibri"/>
      <family val="2"/>
      <scheme val="minor"/>
    </font>
    <font>
      <b/>
      <sz val="16"/>
      <color theme="1"/>
      <name val="Calibri"/>
      <family val="2"/>
      <scheme val="minor"/>
    </font>
    <font>
      <b/>
      <i/>
      <sz val="14"/>
      <color theme="1"/>
      <name val="Calibri"/>
      <family val="2"/>
      <scheme val="minor"/>
    </font>
    <font>
      <sz val="12"/>
      <color theme="1"/>
      <name val="Calibri"/>
      <family val="2"/>
      <scheme val="minor"/>
    </font>
    <font>
      <b/>
      <sz val="12"/>
      <color theme="1"/>
      <name val="Times New Roman"/>
      <family val="1"/>
    </font>
    <font>
      <b/>
      <sz val="14"/>
      <color rgb="FF000000"/>
      <name val="Times New Roman"/>
      <family val="1"/>
    </font>
  </fonts>
  <fills count="5">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9" tint="0.39997558519241921"/>
        <bgColor indexed="64"/>
      </patternFill>
    </fill>
  </fills>
  <borders count="23">
    <border>
      <left/>
      <right/>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bottom style="medium">
        <color indexed="64"/>
      </bottom>
      <diagonal/>
    </border>
  </borders>
  <cellStyleXfs count="3">
    <xf numFmtId="0" fontId="0" fillId="0" borderId="0"/>
    <xf numFmtId="9" fontId="19" fillId="0" borderId="0" applyFont="0" applyFill="0" applyBorder="0" applyAlignment="0" applyProtection="0"/>
    <xf numFmtId="43" fontId="19" fillId="0" borderId="0" applyFont="0" applyFill="0" applyBorder="0" applyAlignment="0" applyProtection="0"/>
  </cellStyleXfs>
  <cellXfs count="65">
    <xf numFmtId="0" fontId="0" fillId="0" borderId="0" xfId="0"/>
    <xf numFmtId="0" fontId="0" fillId="0" borderId="0" xfId="0" applyAlignment="1">
      <alignment horizontal="center"/>
    </xf>
    <xf numFmtId="0" fontId="0" fillId="2" borderId="0" xfId="0" applyFill="1"/>
    <xf numFmtId="0" fontId="9" fillId="2" borderId="0" xfId="0" applyFont="1" applyFill="1"/>
    <xf numFmtId="0" fontId="5" fillId="2" borderId="0" xfId="0" applyFont="1" applyFill="1"/>
    <xf numFmtId="0" fontId="9" fillId="0" borderId="0" xfId="0" applyFont="1"/>
    <xf numFmtId="167" fontId="0" fillId="0" borderId="11" xfId="0" applyNumberFormat="1" applyBorder="1" applyAlignment="1">
      <alignment horizontal="center"/>
    </xf>
    <xf numFmtId="167" fontId="0" fillId="0" borderId="10" xfId="0" applyNumberFormat="1" applyBorder="1" applyAlignment="1">
      <alignment horizontal="center"/>
    </xf>
    <xf numFmtId="0" fontId="2" fillId="2" borderId="5" xfId="0" applyFont="1" applyFill="1" applyBorder="1" applyAlignment="1">
      <alignment horizontal="center" wrapText="1"/>
    </xf>
    <xf numFmtId="0" fontId="2" fillId="2" borderId="5" xfId="0" applyFont="1" applyFill="1" applyBorder="1" applyAlignment="1" applyProtection="1">
      <alignment horizontal="center" wrapText="1"/>
      <protection locked="0"/>
    </xf>
    <xf numFmtId="0" fontId="0" fillId="2" borderId="8" xfId="0" applyFill="1" applyBorder="1" applyAlignment="1">
      <alignment horizontal="center"/>
    </xf>
    <xf numFmtId="0" fontId="2" fillId="2" borderId="8" xfId="0" applyFont="1" applyFill="1" applyBorder="1" applyAlignment="1" applyProtection="1">
      <alignment horizontal="center" wrapText="1"/>
      <protection locked="0"/>
    </xf>
    <xf numFmtId="1" fontId="0" fillId="2" borderId="10" xfId="0" applyNumberFormat="1" applyFill="1" applyBorder="1" applyAlignment="1">
      <alignment horizontal="center"/>
    </xf>
    <xf numFmtId="0" fontId="0" fillId="2" borderId="6" xfId="0" applyFill="1" applyBorder="1" applyAlignment="1">
      <alignment horizontal="center"/>
    </xf>
    <xf numFmtId="1" fontId="0" fillId="2" borderId="10" xfId="0" applyNumberFormat="1" applyFill="1" applyBorder="1" applyAlignment="1" applyProtection="1">
      <alignment horizontal="center"/>
      <protection locked="0"/>
    </xf>
    <xf numFmtId="0" fontId="0" fillId="2" borderId="7" xfId="0" applyFill="1" applyBorder="1" applyAlignment="1">
      <alignment horizontal="center"/>
    </xf>
    <xf numFmtId="1" fontId="0" fillId="2" borderId="9" xfId="0" applyNumberFormat="1" applyFill="1" applyBorder="1" applyAlignment="1">
      <alignment horizontal="center"/>
    </xf>
    <xf numFmtId="0" fontId="0" fillId="2" borderId="3" xfId="0" applyFill="1" applyBorder="1" applyAlignment="1">
      <alignment horizontal="center" vertical="center" wrapText="1"/>
    </xf>
    <xf numFmtId="166" fontId="0" fillId="2" borderId="2" xfId="0" applyNumberFormat="1" applyFill="1" applyBorder="1" applyAlignment="1">
      <alignment horizontal="center" vertical="center"/>
    </xf>
    <xf numFmtId="9" fontId="0" fillId="2" borderId="2" xfId="0" applyNumberFormat="1" applyFill="1" applyBorder="1" applyAlignment="1">
      <alignment horizontal="center" vertical="center"/>
    </xf>
    <xf numFmtId="0" fontId="0" fillId="2" borderId="14" xfId="0" applyFill="1" applyBorder="1" applyAlignment="1">
      <alignment horizontal="center" vertical="center"/>
    </xf>
    <xf numFmtId="164" fontId="0" fillId="2" borderId="9" xfId="0" applyNumberFormat="1" applyFill="1" applyBorder="1" applyAlignment="1">
      <alignment horizontal="center" vertical="center"/>
    </xf>
    <xf numFmtId="0" fontId="0" fillId="2" borderId="15" xfId="0" applyFill="1" applyBorder="1" applyAlignment="1">
      <alignment horizontal="center" vertical="center"/>
    </xf>
    <xf numFmtId="164" fontId="4" fillId="0" borderId="9" xfId="0" applyNumberFormat="1" applyFont="1" applyBorder="1"/>
    <xf numFmtId="1" fontId="4" fillId="2" borderId="12" xfId="0" applyNumberFormat="1" applyFont="1" applyFill="1" applyBorder="1" applyAlignment="1">
      <alignment horizontal="center"/>
    </xf>
    <xf numFmtId="0" fontId="1" fillId="2" borderId="17" xfId="0" applyFont="1" applyFill="1" applyBorder="1" applyAlignment="1">
      <alignment horizontal="center" vertical="center"/>
    </xf>
    <xf numFmtId="165" fontId="0" fillId="0" borderId="11" xfId="0" applyNumberFormat="1" applyBorder="1" applyAlignment="1">
      <alignment horizont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1" xfId="0" applyFont="1" applyFill="1" applyBorder="1" applyAlignment="1">
      <alignment horizontal="center" vertical="center"/>
    </xf>
    <xf numFmtId="2" fontId="0" fillId="2" borderId="13" xfId="0" applyNumberFormat="1" applyFill="1" applyBorder="1" applyAlignment="1">
      <alignment horizontal="center" vertical="center"/>
    </xf>
    <xf numFmtId="164" fontId="0" fillId="2" borderId="16" xfId="0" applyNumberFormat="1" applyFill="1" applyBorder="1" applyAlignment="1">
      <alignment horizontal="center" vertical="center"/>
    </xf>
    <xf numFmtId="2" fontId="0" fillId="2" borderId="20" xfId="0" applyNumberFormat="1" applyFill="1" applyBorder="1" applyAlignment="1">
      <alignment horizontal="center" vertical="center"/>
    </xf>
    <xf numFmtId="0" fontId="2" fillId="2" borderId="5" xfId="0" applyFont="1" applyFill="1" applyBorder="1" applyAlignment="1">
      <alignment horizontal="center" vertical="center" wrapText="1"/>
    </xf>
    <xf numFmtId="0" fontId="14" fillId="2" borderId="0" xfId="0" applyFont="1" applyFill="1"/>
    <xf numFmtId="1" fontId="0" fillId="2" borderId="21" xfId="0" applyNumberFormat="1" applyFill="1" applyBorder="1" applyAlignment="1">
      <alignment horizontal="center"/>
    </xf>
    <xf numFmtId="167" fontId="0" fillId="0" borderId="17" xfId="0" applyNumberFormat="1" applyBorder="1" applyAlignment="1">
      <alignment horizontal="center"/>
    </xf>
    <xf numFmtId="167" fontId="0" fillId="0" borderId="21" xfId="0" applyNumberFormat="1" applyBorder="1" applyAlignment="1">
      <alignment horizontal="center"/>
    </xf>
    <xf numFmtId="0" fontId="0" fillId="0" borderId="0" xfId="0" quotePrefix="1"/>
    <xf numFmtId="0" fontId="1" fillId="0" borderId="0" xfId="0" applyFont="1"/>
    <xf numFmtId="0" fontId="16" fillId="0" borderId="0" xfId="0" applyFont="1"/>
    <xf numFmtId="0" fontId="16" fillId="0" borderId="0" xfId="0" quotePrefix="1" applyFont="1"/>
    <xf numFmtId="0" fontId="9" fillId="0" borderId="0" xfId="0" applyFont="1" applyAlignment="1">
      <alignment horizontal="center"/>
    </xf>
    <xf numFmtId="0" fontId="9" fillId="2" borderId="0" xfId="0" applyFont="1" applyFill="1" applyAlignment="1">
      <alignment horizontal="center"/>
    </xf>
    <xf numFmtId="167" fontId="5" fillId="3" borderId="21" xfId="0" applyNumberFormat="1" applyFont="1" applyFill="1" applyBorder="1" applyAlignment="1">
      <alignment horizontal="center"/>
    </xf>
    <xf numFmtId="167" fontId="5" fillId="3" borderId="10" xfId="0" applyNumberFormat="1" applyFont="1" applyFill="1" applyBorder="1" applyAlignment="1">
      <alignment horizontal="center"/>
    </xf>
    <xf numFmtId="0" fontId="9" fillId="3" borderId="0" xfId="0" applyFont="1" applyFill="1"/>
    <xf numFmtId="0" fontId="2" fillId="2" borderId="22" xfId="0" applyFont="1" applyFill="1" applyBorder="1" applyAlignment="1">
      <alignment horizontal="center" wrapText="1"/>
    </xf>
    <xf numFmtId="0" fontId="2" fillId="2" borderId="7" xfId="0" applyFont="1" applyFill="1" applyBorder="1" applyAlignment="1">
      <alignment horizontal="center" wrapText="1"/>
    </xf>
    <xf numFmtId="10" fontId="9" fillId="3" borderId="0" xfId="0" applyNumberFormat="1" applyFont="1" applyFill="1"/>
    <xf numFmtId="0" fontId="16" fillId="3" borderId="0" xfId="0" applyFont="1" applyFill="1"/>
    <xf numFmtId="0" fontId="17" fillId="2" borderId="0" xfId="0" applyFont="1" applyFill="1"/>
    <xf numFmtId="0" fontId="9" fillId="2" borderId="0" xfId="0" applyFont="1" applyFill="1" applyAlignment="1">
      <alignment horizontal="right"/>
    </xf>
    <xf numFmtId="168" fontId="9" fillId="3" borderId="0" xfId="1" applyNumberFormat="1" applyFont="1" applyFill="1"/>
    <xf numFmtId="0" fontId="9" fillId="0" borderId="0" xfId="0" applyFont="1" applyAlignment="1">
      <alignment horizontal="right" vertical="top"/>
    </xf>
    <xf numFmtId="169" fontId="9" fillId="0" borderId="0" xfId="2" applyNumberFormat="1" applyFont="1" applyAlignment="1">
      <alignment horizontal="right" vertical="top"/>
    </xf>
    <xf numFmtId="0" fontId="20" fillId="0" borderId="0" xfId="0" applyFont="1" applyAlignment="1">
      <alignment vertical="center"/>
    </xf>
    <xf numFmtId="0" fontId="21" fillId="0" borderId="0" xfId="0" applyFont="1"/>
    <xf numFmtId="0" fontId="0" fillId="4" borderId="0" xfId="0" applyFill="1" applyAlignment="1">
      <alignment horizontal="left"/>
    </xf>
    <xf numFmtId="0" fontId="0" fillId="4" borderId="0" xfId="0" applyFill="1" applyAlignment="1">
      <alignment vertical="top"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 xfId="0" applyFont="1" applyFill="1" applyBorder="1" applyAlignment="1">
      <alignment horizontal="center" vertical="center"/>
    </xf>
    <xf numFmtId="0" fontId="9" fillId="2" borderId="0" xfId="0" applyFont="1" applyFill="1" applyAlignment="1">
      <alignment horizontal="left" wrapText="1"/>
    </xf>
    <xf numFmtId="0" fontId="9" fillId="2" borderId="0" xfId="0" applyFont="1" applyFill="1" applyAlignment="1">
      <alignment wrapText="1"/>
    </xf>
  </cellXfs>
  <cellStyles count="3">
    <cellStyle name="Comma" xfId="2" builtinId="3"/>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86E22-C147-9347-898F-52370511AE2C}">
  <dimension ref="A1:Q111"/>
  <sheetViews>
    <sheetView tabSelected="1" zoomScale="68" zoomScaleNormal="68" workbookViewId="0"/>
  </sheetViews>
  <sheetFormatPr defaultColWidth="11" defaultRowHeight="15.75"/>
  <cols>
    <col min="4" max="4" width="11.875" customWidth="1"/>
    <col min="5" max="5" width="11" customWidth="1"/>
    <col min="12" max="12" width="14.375" bestFit="1" customWidth="1"/>
  </cols>
  <sheetData>
    <row r="1" spans="1:14">
      <c r="A1" s="56" t="s">
        <v>64</v>
      </c>
    </row>
    <row r="2" spans="1:14" ht="18.75">
      <c r="A2" s="57" t="s">
        <v>63</v>
      </c>
    </row>
    <row r="4" spans="1:14" ht="21">
      <c r="A4" s="51" t="s">
        <v>35</v>
      </c>
      <c r="B4" s="2"/>
      <c r="C4" s="2"/>
      <c r="D4" s="2"/>
    </row>
    <row r="5" spans="1:14" ht="18.75">
      <c r="A5" s="3" t="s">
        <v>36</v>
      </c>
      <c r="B5" s="2"/>
      <c r="C5" s="2"/>
      <c r="D5" s="2"/>
    </row>
    <row r="6" spans="1:14" ht="18.75">
      <c r="A6" s="3" t="s">
        <v>37</v>
      </c>
      <c r="B6" s="2"/>
      <c r="C6" s="2"/>
      <c r="D6" s="2"/>
    </row>
    <row r="7" spans="1:14" ht="18.75">
      <c r="A7" s="3" t="s">
        <v>38</v>
      </c>
      <c r="B7" s="2"/>
      <c r="C7" s="2"/>
      <c r="D7" s="2"/>
    </row>
    <row r="8" spans="1:14" ht="18.75">
      <c r="A8" s="4" t="s">
        <v>39</v>
      </c>
      <c r="B8" s="2"/>
      <c r="C8" s="2"/>
      <c r="D8" s="2"/>
    </row>
    <row r="9" spans="1:14" ht="18.75">
      <c r="A9" s="63" t="s">
        <v>40</v>
      </c>
      <c r="B9" s="63"/>
      <c r="C9" s="63"/>
      <c r="D9" s="63"/>
      <c r="E9" s="63"/>
      <c r="F9" s="63"/>
      <c r="G9" s="63"/>
      <c r="H9" s="63"/>
      <c r="I9" s="63"/>
      <c r="J9" s="3"/>
      <c r="K9" s="3"/>
      <c r="L9" s="3"/>
      <c r="M9" s="3"/>
      <c r="N9" s="3"/>
    </row>
    <row r="10" spans="1:14" ht="18.75">
      <c r="A10" s="63"/>
      <c r="B10" s="63"/>
      <c r="C10" s="63"/>
      <c r="D10" s="63"/>
      <c r="E10" s="63"/>
      <c r="F10" s="63"/>
      <c r="G10" s="63"/>
      <c r="H10" s="63"/>
      <c r="I10" s="63"/>
      <c r="J10" s="3"/>
      <c r="K10" s="3"/>
      <c r="L10" s="3"/>
      <c r="M10" s="3"/>
      <c r="N10" s="3"/>
    </row>
    <row r="11" spans="1:14" ht="18.75">
      <c r="A11" s="63"/>
      <c r="B11" s="63"/>
      <c r="C11" s="63"/>
      <c r="D11" s="63"/>
      <c r="E11" s="63"/>
      <c r="F11" s="63"/>
      <c r="G11" s="63"/>
      <c r="H11" s="63"/>
      <c r="I11" s="63"/>
      <c r="J11" s="3"/>
      <c r="K11" s="3"/>
      <c r="L11" s="3"/>
      <c r="M11" s="3"/>
      <c r="N11" s="3"/>
    </row>
    <row r="12" spans="1:14" ht="18.75">
      <c r="A12" s="63"/>
      <c r="B12" s="63"/>
      <c r="C12" s="63"/>
      <c r="D12" s="63"/>
      <c r="E12" s="63"/>
      <c r="F12" s="63"/>
      <c r="G12" s="63"/>
      <c r="H12" s="63"/>
      <c r="I12" s="63"/>
      <c r="J12" s="3"/>
      <c r="K12" s="3"/>
      <c r="L12" s="3"/>
      <c r="M12" s="3"/>
      <c r="N12" s="3"/>
    </row>
    <row r="13" spans="1:14" ht="18.75">
      <c r="A13" s="63"/>
      <c r="B13" s="63"/>
      <c r="C13" s="63"/>
      <c r="D13" s="63"/>
      <c r="E13" s="63"/>
      <c r="F13" s="63"/>
      <c r="G13" s="63"/>
      <c r="H13" s="63"/>
      <c r="I13" s="63"/>
      <c r="J13" s="3"/>
      <c r="K13" s="3"/>
      <c r="L13" s="3"/>
      <c r="M13" s="3"/>
      <c r="N13" s="3"/>
    </row>
    <row r="14" spans="1:14" ht="18.75">
      <c r="J14" s="3"/>
      <c r="K14" s="3"/>
      <c r="L14" s="3"/>
      <c r="M14" s="3"/>
      <c r="N14" s="3"/>
    </row>
    <row r="15" spans="1:14" ht="18.75">
      <c r="A15" s="3" t="s">
        <v>17</v>
      </c>
      <c r="B15" s="3"/>
      <c r="C15" s="3"/>
      <c r="D15" s="3"/>
      <c r="E15" s="3"/>
      <c r="F15" s="3"/>
      <c r="G15" s="3"/>
      <c r="H15" s="3"/>
      <c r="I15" s="3"/>
      <c r="J15" s="3"/>
      <c r="K15" s="3"/>
      <c r="L15" s="3"/>
      <c r="M15" s="3"/>
      <c r="N15" s="3"/>
    </row>
    <row r="16" spans="1:14" ht="18.75">
      <c r="A16" s="52" t="s">
        <v>41</v>
      </c>
      <c r="B16" s="3" t="s">
        <v>42</v>
      </c>
      <c r="C16" s="3"/>
      <c r="D16" s="3"/>
      <c r="E16" s="3"/>
      <c r="F16" s="3"/>
      <c r="G16" s="3"/>
      <c r="H16" s="3"/>
      <c r="I16" s="3"/>
      <c r="J16" s="3"/>
      <c r="K16" s="3"/>
      <c r="L16" s="3"/>
      <c r="M16" s="3"/>
      <c r="N16" s="3"/>
    </row>
    <row r="17" spans="1:14" ht="18.75">
      <c r="A17" s="52" t="s">
        <v>43</v>
      </c>
      <c r="B17" s="3" t="s">
        <v>44</v>
      </c>
      <c r="C17" s="3"/>
      <c r="D17" s="3"/>
      <c r="E17" s="3"/>
      <c r="F17" s="3"/>
      <c r="G17" s="3"/>
      <c r="H17" s="3"/>
      <c r="I17" s="3"/>
      <c r="J17" s="3"/>
      <c r="K17" s="3"/>
      <c r="L17" s="3"/>
      <c r="M17" s="3"/>
      <c r="N17" s="3"/>
    </row>
    <row r="18" spans="1:14" ht="18.75">
      <c r="A18" s="52" t="s">
        <v>45</v>
      </c>
      <c r="B18" s="3" t="s">
        <v>46</v>
      </c>
      <c r="C18" s="3"/>
      <c r="D18" s="3"/>
      <c r="E18" s="3"/>
      <c r="F18" s="3"/>
      <c r="G18" s="3"/>
      <c r="H18" s="3"/>
      <c r="I18" s="3"/>
      <c r="J18" s="3"/>
      <c r="K18" s="3"/>
      <c r="L18" s="3"/>
      <c r="M18" s="3"/>
      <c r="N18" s="3"/>
    </row>
    <row r="19" spans="1:14" ht="18.75">
      <c r="A19" s="52" t="s">
        <v>47</v>
      </c>
      <c r="B19" s="64" t="s">
        <v>48</v>
      </c>
      <c r="C19" s="64"/>
      <c r="D19" s="64"/>
      <c r="E19" s="64"/>
      <c r="F19" s="64"/>
      <c r="G19" s="64"/>
      <c r="H19" s="64"/>
      <c r="I19" s="64"/>
      <c r="J19" s="3"/>
      <c r="K19" s="3"/>
      <c r="L19" s="3"/>
      <c r="M19" s="3"/>
      <c r="N19" s="3"/>
    </row>
    <row r="20" spans="1:14" ht="18.75">
      <c r="A20" s="52"/>
      <c r="B20" s="64"/>
      <c r="C20" s="64"/>
      <c r="D20" s="64"/>
      <c r="E20" s="64"/>
      <c r="F20" s="64"/>
      <c r="G20" s="64"/>
      <c r="H20" s="64"/>
      <c r="I20" s="64"/>
      <c r="J20" s="3"/>
      <c r="K20" s="3"/>
      <c r="L20" s="3"/>
      <c r="M20" s="3"/>
      <c r="N20" s="3"/>
    </row>
    <row r="21" spans="1:14" ht="18.75">
      <c r="A21" s="52" t="s">
        <v>49</v>
      </c>
      <c r="B21" s="64" t="s">
        <v>50</v>
      </c>
      <c r="C21" s="64"/>
      <c r="D21" s="64"/>
      <c r="E21" s="64"/>
      <c r="F21" s="64"/>
      <c r="G21" s="64"/>
      <c r="H21" s="64"/>
      <c r="I21" s="64"/>
      <c r="J21" s="3"/>
      <c r="K21" s="3"/>
      <c r="L21" s="3"/>
      <c r="M21" s="3"/>
      <c r="N21" s="3"/>
    </row>
    <row r="22" spans="1:14" ht="18.75">
      <c r="A22" s="52"/>
      <c r="B22" s="64"/>
      <c r="C22" s="64"/>
      <c r="D22" s="64"/>
      <c r="E22" s="64"/>
      <c r="F22" s="64"/>
      <c r="G22" s="64"/>
      <c r="H22" s="64"/>
      <c r="I22" s="64"/>
      <c r="J22" s="3"/>
      <c r="K22" s="3"/>
      <c r="L22" s="3"/>
      <c r="M22" s="3"/>
      <c r="N22" s="3"/>
    </row>
    <row r="23" spans="1:14" ht="18.75">
      <c r="A23" s="52" t="s">
        <v>51</v>
      </c>
      <c r="B23" s="3" t="s">
        <v>52</v>
      </c>
      <c r="C23" s="3"/>
      <c r="D23" s="3"/>
      <c r="E23" s="3"/>
      <c r="F23" s="3"/>
      <c r="G23" s="3"/>
      <c r="H23" s="3"/>
      <c r="I23" s="3"/>
      <c r="J23" s="3"/>
      <c r="K23" s="3"/>
      <c r="L23" s="3"/>
      <c r="M23" s="3"/>
      <c r="N23" s="3"/>
    </row>
    <row r="24" spans="1:14" ht="18.75">
      <c r="A24" s="52" t="s">
        <v>53</v>
      </c>
      <c r="B24" s="3" t="s">
        <v>54</v>
      </c>
      <c r="C24" s="3"/>
      <c r="D24" s="3"/>
      <c r="E24" s="3"/>
      <c r="F24" s="3"/>
      <c r="G24" s="3"/>
      <c r="H24" s="3"/>
      <c r="I24" s="3"/>
      <c r="J24" s="3"/>
      <c r="K24" s="3"/>
      <c r="L24" s="3"/>
      <c r="M24" s="3"/>
      <c r="N24" s="3"/>
    </row>
    <row r="26" spans="1:14" ht="18.75">
      <c r="A26" s="3" t="s">
        <v>18</v>
      </c>
      <c r="B26" s="2"/>
      <c r="C26" s="2"/>
      <c r="D26" s="2"/>
      <c r="E26" s="2"/>
      <c r="F26" s="2"/>
      <c r="G26" s="2"/>
      <c r="H26" s="2"/>
      <c r="I26" s="2"/>
      <c r="J26" s="2"/>
      <c r="K26" s="2"/>
      <c r="L26" s="2"/>
      <c r="M26" s="2"/>
      <c r="N26" s="2"/>
    </row>
    <row r="28" spans="1:14" ht="18.75">
      <c r="A28" s="3" t="s">
        <v>19</v>
      </c>
      <c r="B28" s="3"/>
      <c r="C28" s="3"/>
      <c r="D28" s="3"/>
      <c r="E28" s="3"/>
      <c r="F28" s="3"/>
      <c r="G28" s="3"/>
      <c r="H28" s="3"/>
      <c r="I28" s="3"/>
      <c r="J28" s="3"/>
      <c r="K28" s="3"/>
      <c r="L28" s="3"/>
      <c r="M28" s="3"/>
      <c r="N28" s="3"/>
    </row>
    <row r="29" spans="1:14" ht="21">
      <c r="A29" s="3"/>
      <c r="B29" s="3" t="s">
        <v>29</v>
      </c>
      <c r="C29" s="3"/>
      <c r="D29" s="3"/>
      <c r="E29" s="3"/>
      <c r="F29" s="3"/>
      <c r="G29" s="3"/>
      <c r="H29" s="3"/>
      <c r="I29" s="3"/>
      <c r="J29" s="3"/>
      <c r="K29" s="3"/>
      <c r="L29" s="3"/>
      <c r="M29" s="3"/>
      <c r="N29" s="3"/>
    </row>
    <row r="30" spans="1:14" ht="21">
      <c r="A30" s="3"/>
      <c r="B30" s="3" t="s">
        <v>30</v>
      </c>
      <c r="C30" s="3"/>
      <c r="D30" s="3"/>
      <c r="E30" s="3"/>
      <c r="F30" s="3"/>
      <c r="G30" s="3"/>
      <c r="H30" s="3"/>
      <c r="I30" s="3"/>
      <c r="J30" s="3"/>
      <c r="K30" s="3"/>
      <c r="L30" s="3"/>
      <c r="M30" s="3"/>
      <c r="N30" s="3"/>
    </row>
    <row r="31" spans="1:14" ht="18.75">
      <c r="A31" s="3"/>
      <c r="B31" s="3" t="s">
        <v>31</v>
      </c>
      <c r="C31" s="3"/>
      <c r="D31" s="3"/>
      <c r="E31" s="3"/>
      <c r="F31" s="3"/>
      <c r="G31" s="3"/>
      <c r="H31" s="3"/>
      <c r="I31" s="3"/>
      <c r="J31" s="3"/>
      <c r="K31" s="3"/>
      <c r="L31" s="3"/>
      <c r="M31" s="3"/>
      <c r="N31" s="3"/>
    </row>
    <row r="32" spans="1:14" ht="16.5" thickBot="1"/>
    <row r="33" spans="2:17" ht="63.75" thickBot="1">
      <c r="B33" s="17" t="s">
        <v>11</v>
      </c>
      <c r="C33" s="18">
        <v>0.04</v>
      </c>
      <c r="D33" s="17" t="s">
        <v>28</v>
      </c>
      <c r="E33" s="19">
        <v>0.1</v>
      </c>
      <c r="F33" s="17" t="s">
        <v>12</v>
      </c>
      <c r="G33" s="19">
        <v>0.05</v>
      </c>
      <c r="H33" s="17" t="s">
        <v>13</v>
      </c>
      <c r="I33" s="19">
        <v>0.03</v>
      </c>
    </row>
    <row r="35" spans="2:17" ht="13.5" customHeight="1" thickBot="1">
      <c r="P35" s="38"/>
    </row>
    <row r="36" spans="2:17" ht="48" thickBot="1">
      <c r="B36" s="8" t="s">
        <v>5</v>
      </c>
      <c r="C36" s="9" t="s">
        <v>6</v>
      </c>
      <c r="D36" s="8" t="s">
        <v>0</v>
      </c>
      <c r="E36" s="47" t="s">
        <v>1</v>
      </c>
      <c r="F36" s="48" t="s">
        <v>2</v>
      </c>
      <c r="G36" s="47" t="s">
        <v>9</v>
      </c>
      <c r="H36" s="48" t="s">
        <v>7</v>
      </c>
      <c r="I36" s="48" t="s">
        <v>25</v>
      </c>
      <c r="J36" s="48" t="s">
        <v>26</v>
      </c>
      <c r="K36" s="48" t="s">
        <v>27</v>
      </c>
      <c r="M36" s="60" t="s">
        <v>8</v>
      </c>
      <c r="N36" s="61"/>
      <c r="O36" s="61"/>
      <c r="P36" s="62"/>
      <c r="Q36" s="33" t="s">
        <v>15</v>
      </c>
    </row>
    <row r="37" spans="2:17" ht="18.75">
      <c r="B37" s="10">
        <v>0</v>
      </c>
      <c r="C37" s="11"/>
      <c r="D37" s="35"/>
      <c r="E37" s="36">
        <v>500</v>
      </c>
      <c r="F37" s="37"/>
      <c r="G37" s="36"/>
      <c r="H37" s="37"/>
      <c r="I37" s="44">
        <f>C37+D37-E37+F37-G37-H37</f>
        <v>-500</v>
      </c>
      <c r="J37" s="44">
        <f>I37</f>
        <v>-500</v>
      </c>
      <c r="K37" s="44">
        <f>J37</f>
        <v>-500</v>
      </c>
      <c r="M37" s="27" t="s">
        <v>3</v>
      </c>
      <c r="N37" s="28" t="s">
        <v>4</v>
      </c>
      <c r="O37" s="29" t="s">
        <v>10</v>
      </c>
      <c r="P37" s="25" t="s">
        <v>16</v>
      </c>
      <c r="Q37" s="24" t="s">
        <v>14</v>
      </c>
    </row>
    <row r="38" spans="2:17" ht="18.75">
      <c r="B38" s="13">
        <v>1</v>
      </c>
      <c r="C38" s="14">
        <v>0</v>
      </c>
      <c r="D38" s="12">
        <v>4000</v>
      </c>
      <c r="E38" s="6">
        <f t="shared" ref="E38:E57" si="0">D38*Pr_exp+50*(1+i_j)^(B38-1)</f>
        <v>210</v>
      </c>
      <c r="F38" s="7">
        <f t="shared" ref="F38:F57" si="1">i_t*(C38+D38-E38)</f>
        <v>189.5</v>
      </c>
      <c r="G38" s="6">
        <f>D38*B38*N38</f>
        <v>2.1088817711798491</v>
      </c>
      <c r="H38" s="7">
        <f>C39*(1-N38)*(1-O38)</f>
        <v>3906.334397242239</v>
      </c>
      <c r="I38" s="44">
        <f t="shared" ref="I38:I57" si="2">C38+D38-E38+F38-G38-H38</f>
        <v>71.05672098658124</v>
      </c>
      <c r="J38" s="45">
        <f>I38*P38</f>
        <v>71.05672098658124</v>
      </c>
      <c r="K38" s="45">
        <f t="shared" ref="K38:K56" si="3">K37+J38/(1+i_h)^B38</f>
        <v>-435.40298092128978</v>
      </c>
      <c r="M38" s="20">
        <v>40</v>
      </c>
      <c r="N38" s="21">
        <v>5.2722044279496227E-4</v>
      </c>
      <c r="O38" s="30">
        <v>0.01</v>
      </c>
      <c r="P38" s="26">
        <v>1</v>
      </c>
      <c r="Q38" s="23">
        <f t="shared" ref="Q38:Q56" si="4">(1+i_h)^-B37</f>
        <v>1</v>
      </c>
    </row>
    <row r="39" spans="2:17" ht="18.75">
      <c r="B39" s="13">
        <v>2</v>
      </c>
      <c r="C39" s="14">
        <v>3947.8737201775566</v>
      </c>
      <c r="D39" s="12">
        <v>4000</v>
      </c>
      <c r="E39" s="6">
        <f>D39*Pr_exp+50*(1+i_j)^(B39-1)</f>
        <v>211.5</v>
      </c>
      <c r="F39" s="7">
        <f t="shared" si="1"/>
        <v>386.81868600887788</v>
      </c>
      <c r="G39" s="6">
        <f t="shared" ref="G39:G57" si="5">D39*B39*N39</f>
        <v>4.52249758197798</v>
      </c>
      <c r="H39" s="7">
        <f t="shared" ref="H39:H57" si="6">C40*(1-N39)*(1-O39)</f>
        <v>8007.6421837842036</v>
      </c>
      <c r="I39" s="44">
        <f t="shared" si="2"/>
        <v>111.02772482025284</v>
      </c>
      <c r="J39" s="45">
        <f>I39*P39</f>
        <v>109.85949684667048</v>
      </c>
      <c r="K39" s="45">
        <f>K38+J39/(1+i_h)^B39</f>
        <v>-344.61000832073569</v>
      </c>
      <c r="M39" s="20">
        <f>M38+1</f>
        <v>41</v>
      </c>
      <c r="N39" s="21">
        <v>5.653121977472475E-4</v>
      </c>
      <c r="O39" s="30">
        <v>0.01</v>
      </c>
      <c r="P39" s="26">
        <f>P38*(1-N38)*(1-O38)</f>
        <v>0.98947805176163295</v>
      </c>
      <c r="Q39" s="23">
        <f t="shared" si="4"/>
        <v>0.90909090909090906</v>
      </c>
    </row>
    <row r="40" spans="2:17" ht="18.75">
      <c r="B40" s="13">
        <v>3</v>
      </c>
      <c r="C40" s="14">
        <v>8093.1025879784866</v>
      </c>
      <c r="D40" s="12">
        <v>4000</v>
      </c>
      <c r="E40" s="6">
        <f>D40*Pr_exp+50*(1+i_j)^(B40-1)</f>
        <v>213.04499999999999</v>
      </c>
      <c r="F40" s="7">
        <f>i_t*(C40+D40-E40)</f>
        <v>594.00287939892439</v>
      </c>
      <c r="G40" s="6">
        <f>D40*B40*N40</f>
        <v>7.2975071685972281</v>
      </c>
      <c r="H40" s="7">
        <f>C41*(1-N40)*(1-O40)</f>
        <v>12313.719027220477</v>
      </c>
      <c r="I40" s="44">
        <f t="shared" si="2"/>
        <v>153.04393298833565</v>
      </c>
      <c r="J40" s="45">
        <f>I40*P40</f>
        <v>149.83452532506928</v>
      </c>
      <c r="K40" s="45">
        <f>K39+J40/(1+i_h)^B40</f>
        <v>-232.03711175794888</v>
      </c>
      <c r="M40" s="20">
        <f t="shared" ref="M40:M57" si="7">M39+1</f>
        <v>42</v>
      </c>
      <c r="N40" s="21">
        <v>6.0812559738310235E-4</v>
      </c>
      <c r="O40" s="30">
        <v>0.01</v>
      </c>
      <c r="P40" s="26">
        <f>P39*(1-N39)*(1-O39)</f>
        <v>0.97902950087207319</v>
      </c>
      <c r="Q40" s="23">
        <f t="shared" si="4"/>
        <v>0.82644628099173545</v>
      </c>
    </row>
    <row r="41" spans="2:17" ht="18.75">
      <c r="B41" s="13">
        <v>4</v>
      </c>
      <c r="C41" s="14">
        <v>12445.668557121562</v>
      </c>
      <c r="D41" s="12">
        <v>4000</v>
      </c>
      <c r="E41" s="6">
        <f t="shared" si="0"/>
        <v>214.63634999999999</v>
      </c>
      <c r="F41" s="7">
        <f t="shared" si="1"/>
        <v>811.55161035607819</v>
      </c>
      <c r="G41" s="6">
        <f t="shared" si="5"/>
        <v>10.499930709205074</v>
      </c>
      <c r="H41" s="7">
        <f t="shared" si="6"/>
        <v>16834.870767760556</v>
      </c>
      <c r="I41" s="44">
        <f>C41+D41-E41+F41-G41-H41</f>
        <v>197.21311900787987</v>
      </c>
      <c r="J41" s="45">
        <f>I41*P41</f>
        <v>191.030445659902</v>
      </c>
      <c r="K41" s="45">
        <f>K40+J41/(1+i_h)^B41</f>
        <v>-101.56074698784988</v>
      </c>
      <c r="M41" s="20">
        <f t="shared" si="7"/>
        <v>43</v>
      </c>
      <c r="N41" s="21">
        <v>6.5624566932531714E-4</v>
      </c>
      <c r="O41" s="30">
        <v>0.01</v>
      </c>
      <c r="P41" s="26">
        <f>P40*(1-N40)*(1-O40)</f>
        <v>0.96864978669227964</v>
      </c>
      <c r="Q41" s="23">
        <f t="shared" si="4"/>
        <v>0.75131480090157754</v>
      </c>
    </row>
    <row r="42" spans="2:17" ht="18.75">
      <c r="B42" s="13">
        <v>5</v>
      </c>
      <c r="C42" s="14">
        <v>17016.086700641063</v>
      </c>
      <c r="D42" s="12">
        <v>4000</v>
      </c>
      <c r="E42" s="6">
        <f t="shared" si="0"/>
        <v>216.2754405</v>
      </c>
      <c r="F42" s="7">
        <f t="shared" si="1"/>
        <v>1039.9905630070532</v>
      </c>
      <c r="G42" s="6">
        <f t="shared" si="5"/>
        <v>14.206597289561085</v>
      </c>
      <c r="H42" s="7">
        <f t="shared" si="6"/>
        <v>21581.945695434417</v>
      </c>
      <c r="I42" s="44">
        <f t="shared" si="2"/>
        <v>243.64953042413617</v>
      </c>
      <c r="J42" s="45">
        <f>I42*P42</f>
        <v>233.49762258892031</v>
      </c>
      <c r="K42" s="45">
        <f>K41+J42/(1+i_h)^B42</f>
        <v>43.422905761229742</v>
      </c>
      <c r="M42" s="20">
        <f t="shared" si="7"/>
        <v>44</v>
      </c>
      <c r="N42" s="21">
        <v>7.1032986447805424E-4</v>
      </c>
      <c r="O42" s="30">
        <v>0.01</v>
      </c>
      <c r="P42" s="26">
        <f t="shared" ref="P42:P56" si="8">P41*(1-N41)*(1-O41)</f>
        <v>0.95833397332002324</v>
      </c>
      <c r="Q42" s="23">
        <f t="shared" si="4"/>
        <v>0.68301345536507052</v>
      </c>
    </row>
    <row r="43" spans="2:17" ht="18.75">
      <c r="B43" s="13">
        <v>6</v>
      </c>
      <c r="C43" s="14">
        <v>21815.441306370132</v>
      </c>
      <c r="D43" s="12">
        <v>4000</v>
      </c>
      <c r="E43" s="6">
        <f>D43*Pr_exp+50*(1+i_j)^(B43-1)</f>
        <v>217.96370371500001</v>
      </c>
      <c r="F43" s="7">
        <f t="shared" si="1"/>
        <v>1279.8738801327568</v>
      </c>
      <c r="G43" s="6">
        <f t="shared" si="5"/>
        <v>18.506808141305342</v>
      </c>
      <c r="H43" s="7">
        <f t="shared" si="6"/>
        <v>26834.717396780445</v>
      </c>
      <c r="I43" s="44">
        <f t="shared" si="2"/>
        <v>24.127277866140503</v>
      </c>
      <c r="J43" s="45">
        <f t="shared" ref="J43:J57" si="9">I43*P43</f>
        <v>22.874510164559002</v>
      </c>
      <c r="K43" s="45">
        <f t="shared" si="3"/>
        <v>56.334970411873435</v>
      </c>
      <c r="M43" s="20">
        <f t="shared" si="7"/>
        <v>45</v>
      </c>
      <c r="N43" s="21">
        <v>7.7111700588772258E-4</v>
      </c>
      <c r="O43" s="30">
        <v>0</v>
      </c>
      <c r="P43" s="26">
        <f t="shared" si="8"/>
        <v>0.9480767076778438</v>
      </c>
      <c r="Q43" s="23">
        <f t="shared" si="4"/>
        <v>0.62092132305915493</v>
      </c>
    </row>
    <row r="44" spans="2:17" ht="18.75">
      <c r="B44" s="13">
        <v>7</v>
      </c>
      <c r="C44" s="14">
        <v>26855.42607252533</v>
      </c>
      <c r="D44" s="12">
        <v>4000</v>
      </c>
      <c r="E44" s="6">
        <f t="shared" si="0"/>
        <v>219.70261482645</v>
      </c>
      <c r="F44" s="7">
        <f t="shared" si="1"/>
        <v>1531.7861728849441</v>
      </c>
      <c r="G44" s="6">
        <f>D44*B44*N44</f>
        <v>23.504245490304054</v>
      </c>
      <c r="H44" s="7">
        <f t="shared" si="6"/>
        <v>32121.402563364249</v>
      </c>
      <c r="I44" s="44">
        <f t="shared" si="2"/>
        <v>22.602821729273273</v>
      </c>
      <c r="J44" s="45">
        <f t="shared" si="9"/>
        <v>21.412684381983048</v>
      </c>
      <c r="K44" s="45">
        <f>K43+J44/(1+i_h)^B44</f>
        <v>67.323063235599889</v>
      </c>
      <c r="M44" s="20">
        <f t="shared" si="7"/>
        <v>46</v>
      </c>
      <c r="N44" s="21">
        <v>8.3943733893943051E-4</v>
      </c>
      <c r="O44" s="30">
        <v>0</v>
      </c>
      <c r="P44" s="26">
        <f t="shared" si="8"/>
        <v>0.94734562960566737</v>
      </c>
      <c r="Q44" s="23">
        <f t="shared" si="4"/>
        <v>0.56447393005377722</v>
      </c>
    </row>
    <row r="45" spans="2:17" ht="18.75">
      <c r="B45" s="13">
        <v>8</v>
      </c>
      <c r="C45" s="14">
        <v>32148.389121579658</v>
      </c>
      <c r="D45" s="12">
        <v>4000</v>
      </c>
      <c r="E45" s="6">
        <f t="shared" si="0"/>
        <v>221.4936932712435</v>
      </c>
      <c r="F45" s="7">
        <f t="shared" si="1"/>
        <v>1796.3447714154208</v>
      </c>
      <c r="G45" s="6">
        <f t="shared" si="5"/>
        <v>29.319162152521727</v>
      </c>
      <c r="H45" s="7">
        <f t="shared" si="6"/>
        <v>37672.835293260032</v>
      </c>
      <c r="I45" s="44">
        <f t="shared" si="2"/>
        <v>21.085744311283634</v>
      </c>
      <c r="J45" s="45">
        <f t="shared" si="9"/>
        <v>19.958719550021186</v>
      </c>
      <c r="K45" s="45">
        <f>K44+J45/(1+i_h)^B45</f>
        <v>76.633953205221061</v>
      </c>
      <c r="M45" s="20">
        <f t="shared" si="7"/>
        <v>47</v>
      </c>
      <c r="N45" s="21">
        <v>9.1622381726630397E-4</v>
      </c>
      <c r="O45" s="30">
        <v>0</v>
      </c>
      <c r="P45" s="26">
        <f t="shared" si="8"/>
        <v>0.94655039231129534</v>
      </c>
      <c r="Q45" s="23">
        <f t="shared" si="4"/>
        <v>0.51315811823070645</v>
      </c>
    </row>
    <row r="46" spans="2:17" ht="18.75">
      <c r="B46" s="13">
        <v>9</v>
      </c>
      <c r="C46" s="14">
        <v>37707.383696289369</v>
      </c>
      <c r="D46" s="12">
        <v>4000</v>
      </c>
      <c r="E46" s="6">
        <f t="shared" si="0"/>
        <v>223.3385040693808</v>
      </c>
      <c r="F46" s="7">
        <f t="shared" si="1"/>
        <v>2074.2022596109996</v>
      </c>
      <c r="G46" s="6">
        <f t="shared" si="5"/>
        <v>36.090891894083214</v>
      </c>
      <c r="H46" s="7">
        <f>C47*(1-N46)*(1-O46)</f>
        <v>43502.569407939867</v>
      </c>
      <c r="I46" s="44">
        <f t="shared" si="2"/>
        <v>19.587151997031469</v>
      </c>
      <c r="J46" s="45">
        <f t="shared" si="9"/>
        <v>18.523239410039462</v>
      </c>
      <c r="K46" s="45">
        <f t="shared" si="3"/>
        <v>84.489614923562144</v>
      </c>
      <c r="M46" s="20">
        <f t="shared" si="7"/>
        <v>48</v>
      </c>
      <c r="N46" s="21">
        <v>1.0025247748356447E-3</v>
      </c>
      <c r="O46" s="30">
        <v>0</v>
      </c>
      <c r="P46" s="26">
        <f t="shared" si="8"/>
        <v>0.94568314029761702</v>
      </c>
      <c r="Q46" s="23">
        <f t="shared" si="4"/>
        <v>0.46650738020973315</v>
      </c>
    </row>
    <row r="47" spans="2:17" ht="18.75">
      <c r="B47" s="13">
        <v>10</v>
      </c>
      <c r="C47" s="14">
        <v>43546.225577932324</v>
      </c>
      <c r="D47" s="12">
        <v>4000</v>
      </c>
      <c r="E47" s="6">
        <f t="shared" si="0"/>
        <v>225.2386591914622</v>
      </c>
      <c r="F47" s="7">
        <f t="shared" si="1"/>
        <v>2366.0493459370432</v>
      </c>
      <c r="G47" s="6">
        <f t="shared" si="5"/>
        <v>43.980726104275725</v>
      </c>
      <c r="H47" s="7">
        <f>C48*(1-N47)*(1-O47)</f>
        <v>49624.934903721805</v>
      </c>
      <c r="I47" s="44">
        <f>C47+D47-E47+F47-G47-H47</f>
        <v>18.120634851824434</v>
      </c>
      <c r="J47" s="45">
        <f>I47*P47</f>
        <v>17.119199226490768</v>
      </c>
      <c r="K47" s="45">
        <f t="shared" si="3"/>
        <v>91.08980730574288</v>
      </c>
      <c r="M47" s="20">
        <f t="shared" si="7"/>
        <v>49</v>
      </c>
      <c r="N47" s="21">
        <v>1.0995181526068931E-3</v>
      </c>
      <c r="O47" s="30">
        <v>0</v>
      </c>
      <c r="P47" s="26">
        <f>P46*(1-N46)*(1-O46)</f>
        <v>0.94473506952032427</v>
      </c>
      <c r="Q47" s="23">
        <f t="shared" si="4"/>
        <v>0.42409761837248466</v>
      </c>
    </row>
    <row r="48" spans="2:17" ht="18.75">
      <c r="B48" s="13">
        <v>11</v>
      </c>
      <c r="C48" s="14">
        <v>49679.558480084153</v>
      </c>
      <c r="D48" s="12">
        <v>4000</v>
      </c>
      <c r="E48" s="6">
        <f t="shared" si="0"/>
        <v>227.19581896720609</v>
      </c>
      <c r="F48" s="7">
        <f t="shared" si="1"/>
        <v>2672.6181330558475</v>
      </c>
      <c r="G48" s="6">
        <f t="shared" si="5"/>
        <v>53.175208597297186</v>
      </c>
      <c r="H48" s="7">
        <f t="shared" si="6"/>
        <v>56055.102828452422</v>
      </c>
      <c r="I48" s="44">
        <f t="shared" si="2"/>
        <v>16.702757123071933</v>
      </c>
      <c r="J48" s="45">
        <f t="shared" si="9"/>
        <v>15.762330366791295</v>
      </c>
      <c r="K48" s="45">
        <f t="shared" si="3"/>
        <v>96.614407940913523</v>
      </c>
      <c r="M48" s="20">
        <f t="shared" si="7"/>
        <v>50</v>
      </c>
      <c r="N48" s="21">
        <v>1.2085274681203906E-3</v>
      </c>
      <c r="O48" s="30">
        <v>0</v>
      </c>
      <c r="P48" s="26">
        <f t="shared" si="8"/>
        <v>0.94369631616198235</v>
      </c>
      <c r="Q48" s="23">
        <f t="shared" si="4"/>
        <v>0.38554328942953148</v>
      </c>
    </row>
    <row r="49" spans="1:17" ht="18.75">
      <c r="B49" s="13">
        <v>12</v>
      </c>
      <c r="C49" s="14">
        <v>56122.928929655282</v>
      </c>
      <c r="D49" s="12">
        <v>4000</v>
      </c>
      <c r="E49" s="6">
        <f>D49*Pr_exp+50*(1+i_j)^(B49-1)</f>
        <v>229.21169353622227</v>
      </c>
      <c r="F49" s="7">
        <f t="shared" si="1"/>
        <v>2994.6858618059532</v>
      </c>
      <c r="G49" s="6">
        <f t="shared" si="5"/>
        <v>63.889907451688543</v>
      </c>
      <c r="H49" s="7">
        <f t="shared" si="6"/>
        <v>62809.159547829091</v>
      </c>
      <c r="I49" s="44">
        <f t="shared" si="2"/>
        <v>15.35364264423697</v>
      </c>
      <c r="J49" s="45">
        <f t="shared" si="9"/>
        <v>14.47166543584385</v>
      </c>
      <c r="K49" s="45">
        <f t="shared" si="3"/>
        <v>101.22552653236716</v>
      </c>
      <c r="M49" s="20">
        <f t="shared" si="7"/>
        <v>51</v>
      </c>
      <c r="N49" s="21">
        <v>1.3310397385768447E-3</v>
      </c>
      <c r="O49" s="30">
        <v>0</v>
      </c>
      <c r="P49" s="26">
        <f t="shared" si="8"/>
        <v>0.9425558332423366</v>
      </c>
      <c r="Q49" s="23">
        <f t="shared" si="4"/>
        <v>0.3504938994813922</v>
      </c>
    </row>
    <row r="50" spans="1:17" ht="18.75">
      <c r="B50" s="13">
        <v>13</v>
      </c>
      <c r="C50" s="14">
        <v>62892.872460347055</v>
      </c>
      <c r="D50" s="12">
        <v>4000</v>
      </c>
      <c r="E50" s="6">
        <f t="shared" si="0"/>
        <v>231.28804434230892</v>
      </c>
      <c r="F50" s="7">
        <f t="shared" si="1"/>
        <v>3333.0792208002372</v>
      </c>
      <c r="G50" s="6">
        <f t="shared" si="5"/>
        <v>76.373730815876954</v>
      </c>
      <c r="H50" s="7">
        <f t="shared" si="6"/>
        <v>69904.192232268964</v>
      </c>
      <c r="I50" s="44">
        <f t="shared" si="2"/>
        <v>14.097673720141756</v>
      </c>
      <c r="J50" s="45">
        <f t="shared" si="9"/>
        <v>13.270157950864082</v>
      </c>
      <c r="K50" s="45">
        <f t="shared" si="3"/>
        <v>105.06941860421207</v>
      </c>
      <c r="M50" s="20">
        <f t="shared" si="7"/>
        <v>52</v>
      </c>
      <c r="N50" s="21">
        <v>1.4687255926130183E-3</v>
      </c>
      <c r="O50" s="30">
        <v>0</v>
      </c>
      <c r="P50" s="26">
        <f t="shared" si="8"/>
        <v>0.94130125397246367</v>
      </c>
      <c r="Q50" s="23">
        <f t="shared" si="4"/>
        <v>0.31863081771035656</v>
      </c>
    </row>
    <row r="51" spans="1:17" ht="18.75">
      <c r="B51" s="13">
        <v>14</v>
      </c>
      <c r="C51" s="14">
        <v>70007.013324400919</v>
      </c>
      <c r="D51" s="12">
        <v>4000</v>
      </c>
      <c r="E51" s="6">
        <f t="shared" si="0"/>
        <v>233.4266856725782</v>
      </c>
      <c r="F51" s="7">
        <f t="shared" si="1"/>
        <v>3688.6793319364174</v>
      </c>
      <c r="G51" s="6">
        <f t="shared" si="5"/>
        <v>90.913862665022549</v>
      </c>
      <c r="H51" s="7">
        <f t="shared" si="6"/>
        <v>77358.387782135076</v>
      </c>
      <c r="I51" s="44">
        <f t="shared" si="2"/>
        <v>12.964325864668353</v>
      </c>
      <c r="J51" s="45">
        <f t="shared" si="9"/>
        <v>12.185412841137577</v>
      </c>
      <c r="K51" s="45">
        <f t="shared" si="3"/>
        <v>108.27821865190624</v>
      </c>
      <c r="M51" s="20">
        <f t="shared" si="7"/>
        <v>53</v>
      </c>
      <c r="N51" s="21">
        <v>1.6234618333039741E-3</v>
      </c>
      <c r="O51" s="30">
        <v>0</v>
      </c>
      <c r="P51" s="26">
        <f t="shared" si="8"/>
        <v>0.93991874073039561</v>
      </c>
      <c r="Q51" s="23">
        <f t="shared" si="4"/>
        <v>0.28966437973668779</v>
      </c>
    </row>
    <row r="52" spans="1:17" ht="18.75">
      <c r="B52" s="13">
        <v>15</v>
      </c>
      <c r="C52" s="14">
        <v>77484.180391685819</v>
      </c>
      <c r="D52" s="12">
        <v>4000</v>
      </c>
      <c r="E52" s="6">
        <f t="shared" si="0"/>
        <v>235.62948624275555</v>
      </c>
      <c r="F52" s="7">
        <f t="shared" si="1"/>
        <v>4062.4275452721531</v>
      </c>
      <c r="G52" s="6">
        <f t="shared" si="5"/>
        <v>107.84140470900149</v>
      </c>
      <c r="H52" s="7">
        <f t="shared" si="6"/>
        <v>85191.147880619406</v>
      </c>
      <c r="I52" s="44">
        <f t="shared" si="2"/>
        <v>11.98916538679623</v>
      </c>
      <c r="J52" s="45">
        <f t="shared" si="9"/>
        <v>11.250546699119003</v>
      </c>
      <c r="K52" s="45">
        <f t="shared" si="3"/>
        <v>110.97151008273181</v>
      </c>
      <c r="M52" s="20">
        <f t="shared" si="7"/>
        <v>54</v>
      </c>
      <c r="N52" s="21">
        <v>1.797356745150025E-3</v>
      </c>
      <c r="O52" s="30">
        <v>0</v>
      </c>
      <c r="P52" s="26">
        <f t="shared" si="8"/>
        <v>0.93839281852841272</v>
      </c>
      <c r="Q52" s="23">
        <f t="shared" si="4"/>
        <v>0.26333125430607973</v>
      </c>
    </row>
    <row r="53" spans="1:17" ht="18.75">
      <c r="B53" s="13">
        <v>16</v>
      </c>
      <c r="C53" s="14">
        <v>85344.54246968904</v>
      </c>
      <c r="D53" s="12">
        <v>4000</v>
      </c>
      <c r="E53" s="6">
        <f t="shared" si="0"/>
        <v>237.89837083003823</v>
      </c>
      <c r="F53" s="7">
        <f t="shared" si="1"/>
        <v>4455.3322049429507</v>
      </c>
      <c r="G53" s="6">
        <f t="shared" si="5"/>
        <v>127.53782215498433</v>
      </c>
      <c r="H53" s="7">
        <f t="shared" si="6"/>
        <v>93423.223439158683</v>
      </c>
      <c r="I53" s="44">
        <f t="shared" si="2"/>
        <v>11.21504248828569</v>
      </c>
      <c r="J53" s="45">
        <f t="shared" si="9"/>
        <v>10.505199740822304</v>
      </c>
      <c r="K53" s="45">
        <f t="shared" si="3"/>
        <v>113.25774762362987</v>
      </c>
      <c r="M53" s="20">
        <f t="shared" si="7"/>
        <v>55</v>
      </c>
      <c r="N53" s="21">
        <v>1.9927784711716301E-3</v>
      </c>
      <c r="O53" s="30">
        <v>0</v>
      </c>
      <c r="P53" s="26">
        <f t="shared" si="8"/>
        <v>0.93670619186643034</v>
      </c>
      <c r="Q53" s="23">
        <f t="shared" si="4"/>
        <v>0.23939204936916339</v>
      </c>
    </row>
    <row r="54" spans="1:17" ht="18.75">
      <c r="B54" s="13">
        <v>17</v>
      </c>
      <c r="C54" s="14">
        <v>93609.766967462841</v>
      </c>
      <c r="D54" s="12">
        <v>4000</v>
      </c>
      <c r="E54" s="6">
        <f t="shared" si="0"/>
        <v>240.23532195493937</v>
      </c>
      <c r="F54" s="7">
        <f t="shared" si="1"/>
        <v>4868.4765822753952</v>
      </c>
      <c r="G54" s="6">
        <f t="shared" si="5"/>
        <v>150.44230396254756</v>
      </c>
      <c r="H54" s="7">
        <f t="shared" si="6"/>
        <v>102076.872404314</v>
      </c>
      <c r="I54" s="44">
        <f t="shared" si="2"/>
        <v>10.693519506748999</v>
      </c>
      <c r="J54" s="45">
        <f t="shared" si="9"/>
        <v>9.9967248987328539</v>
      </c>
      <c r="K54" s="45">
        <f t="shared" si="3"/>
        <v>115.2355463513054</v>
      </c>
      <c r="M54" s="20">
        <f t="shared" si="7"/>
        <v>56</v>
      </c>
      <c r="N54" s="21">
        <v>2.2123868229786403E-3</v>
      </c>
      <c r="O54" s="30">
        <v>0</v>
      </c>
      <c r="P54" s="26">
        <f t="shared" si="8"/>
        <v>0.9348395439334658</v>
      </c>
      <c r="Q54" s="23">
        <f t="shared" si="4"/>
        <v>0.21762913579014853</v>
      </c>
    </row>
    <row r="55" spans="1:17" ht="18.75">
      <c r="B55" s="13">
        <v>18</v>
      </c>
      <c r="C55" s="14">
        <v>102303.20667070072</v>
      </c>
      <c r="D55" s="12">
        <v>4000</v>
      </c>
      <c r="E55" s="6">
        <f t="shared" si="0"/>
        <v>242.64238161358753</v>
      </c>
      <c r="F55" s="7">
        <f t="shared" si="1"/>
        <v>5303.0282144543562</v>
      </c>
      <c r="G55" s="6">
        <f t="shared" si="5"/>
        <v>177.06016274422697</v>
      </c>
      <c r="H55" s="7">
        <f t="shared" si="6"/>
        <v>111176.04575824461</v>
      </c>
      <c r="I55" s="44">
        <f t="shared" si="2"/>
        <v>10.486582552650361</v>
      </c>
      <c r="J55" s="45">
        <f t="shared" si="9"/>
        <v>9.7815834210327282</v>
      </c>
      <c r="K55" s="45">
        <f t="shared" si="3"/>
        <v>116.99485010880838</v>
      </c>
      <c r="M55" s="20">
        <f t="shared" si="7"/>
        <v>57</v>
      </c>
      <c r="N55" s="21">
        <v>2.4591689270031525E-3</v>
      </c>
      <c r="O55" s="30">
        <v>0</v>
      </c>
      <c r="P55" s="26">
        <f t="shared" si="8"/>
        <v>0.93277131724486806</v>
      </c>
      <c r="Q55" s="23">
        <f>(1+i_h)^-B54</f>
        <v>0.19784466890013502</v>
      </c>
    </row>
    <row r="56" spans="1:17" ht="18.75">
      <c r="B56" s="13">
        <v>19</v>
      </c>
      <c r="C56" s="14">
        <v>111450.12043132007</v>
      </c>
      <c r="D56" s="12">
        <v>4000</v>
      </c>
      <c r="E56" s="6">
        <f t="shared" si="0"/>
        <v>245.12165306199518</v>
      </c>
      <c r="F56" s="7">
        <f t="shared" si="1"/>
        <v>5760.2499389129043</v>
      </c>
      <c r="G56" s="6">
        <f t="shared" si="5"/>
        <v>207.97241571935609</v>
      </c>
      <c r="H56" s="7">
        <f t="shared" si="6"/>
        <v>120746.6076059684</v>
      </c>
      <c r="I56" s="44">
        <f t="shared" si="2"/>
        <v>10.668695483225747</v>
      </c>
      <c r="J56" s="45">
        <f t="shared" si="9"/>
        <v>9.9269808348344721</v>
      </c>
      <c r="K56" s="45">
        <f t="shared" si="3"/>
        <v>118.61799080008591</v>
      </c>
      <c r="M56" s="20">
        <f t="shared" si="7"/>
        <v>58</v>
      </c>
      <c r="N56" s="21">
        <v>2.7364791542020539E-3</v>
      </c>
      <c r="O56" s="30">
        <v>0</v>
      </c>
      <c r="P56" s="26">
        <f t="shared" si="8"/>
        <v>0.93047747500549971</v>
      </c>
      <c r="Q56" s="23">
        <f t="shared" si="4"/>
        <v>0.17985878990921364</v>
      </c>
    </row>
    <row r="57" spans="1:17" ht="19.5" thickBot="1">
      <c r="B57" s="13">
        <v>20</v>
      </c>
      <c r="C57" s="14">
        <v>121077.93485072123</v>
      </c>
      <c r="D57" s="12">
        <v>4000</v>
      </c>
      <c r="E57" s="6">
        <f t="shared" si="0"/>
        <v>247.675302653855</v>
      </c>
      <c r="F57" s="7">
        <f t="shared" si="1"/>
        <v>6241.5129774033694</v>
      </c>
      <c r="G57" s="6">
        <f t="shared" si="5"/>
        <v>243.84670628620597</v>
      </c>
      <c r="H57" s="7">
        <f t="shared" si="6"/>
        <v>130816.59655067668</v>
      </c>
      <c r="I57" s="44">
        <f t="shared" si="2"/>
        <v>11.329268507863162</v>
      </c>
      <c r="J57" s="45">
        <f t="shared" si="9"/>
        <v>10.512782206422248</v>
      </c>
      <c r="K57" s="45">
        <f>K56+J57/(1+i_h)^B57</f>
        <v>120.18064888787617</v>
      </c>
      <c r="M57" s="22">
        <f t="shared" si="7"/>
        <v>59</v>
      </c>
      <c r="N57" s="31">
        <v>3.0480838285775746E-3</v>
      </c>
      <c r="O57" s="32">
        <v>0</v>
      </c>
      <c r="P57" s="26">
        <f>P56*(1-N56)*(1-O56)</f>
        <v>0.92793124279169259</v>
      </c>
      <c r="Q57" s="23">
        <f>(1+i_h)^-B56</f>
        <v>0.16350799082655781</v>
      </c>
    </row>
    <row r="58" spans="1:17" ht="16.5" thickBot="1">
      <c r="B58" s="15">
        <v>21</v>
      </c>
      <c r="C58" s="14">
        <v>131216.5556118789</v>
      </c>
      <c r="E58" s="16" t="s">
        <v>3</v>
      </c>
      <c r="F58" s="16" t="s">
        <v>3</v>
      </c>
      <c r="G58" s="16" t="s">
        <v>3</v>
      </c>
      <c r="H58" s="16" t="s">
        <v>3</v>
      </c>
      <c r="I58" s="16" t="s">
        <v>3</v>
      </c>
      <c r="J58" s="16" t="s">
        <v>3</v>
      </c>
      <c r="K58" s="16" t="s">
        <v>3</v>
      </c>
    </row>
    <row r="61" spans="1:17" ht="18.75">
      <c r="A61" s="34" t="s">
        <v>24</v>
      </c>
      <c r="B61" s="3"/>
      <c r="C61" s="3"/>
      <c r="D61" s="3"/>
      <c r="E61" s="3"/>
      <c r="F61" s="3"/>
      <c r="G61" s="5"/>
      <c r="H61" s="5"/>
      <c r="I61" s="5"/>
      <c r="J61" s="5"/>
      <c r="K61" s="5"/>
      <c r="L61" s="5"/>
      <c r="N61" s="5"/>
      <c r="O61" s="5"/>
      <c r="P61" s="5"/>
      <c r="Q61" s="5"/>
    </row>
    <row r="62" spans="1:17" ht="18.75">
      <c r="A62" s="3"/>
      <c r="B62" s="3" t="s">
        <v>32</v>
      </c>
      <c r="C62" s="3"/>
      <c r="D62" s="3"/>
      <c r="E62" s="3"/>
      <c r="F62" s="3"/>
      <c r="G62" s="5"/>
      <c r="H62" s="5"/>
      <c r="I62" s="5"/>
      <c r="J62" s="5"/>
      <c r="K62" s="5"/>
      <c r="L62" s="5"/>
      <c r="M62" s="5"/>
      <c r="N62" s="5"/>
      <c r="O62" s="5"/>
      <c r="P62" s="5"/>
      <c r="Q62" s="5"/>
    </row>
    <row r="63" spans="1:17" ht="18.75">
      <c r="A63" s="5"/>
      <c r="B63" s="5"/>
      <c r="C63" s="5"/>
      <c r="D63" s="5"/>
      <c r="E63" s="5"/>
      <c r="F63" s="5"/>
      <c r="G63" s="5"/>
      <c r="H63" s="5"/>
      <c r="I63" s="5"/>
      <c r="J63" s="5"/>
      <c r="K63" s="5"/>
      <c r="L63" s="5"/>
      <c r="M63" s="5"/>
      <c r="N63" s="5"/>
      <c r="O63" s="5"/>
      <c r="P63" s="5"/>
      <c r="Q63" s="5"/>
    </row>
    <row r="64" spans="1:17" ht="18.75">
      <c r="A64" s="5"/>
      <c r="B64" s="46" t="s">
        <v>34</v>
      </c>
      <c r="C64" s="46"/>
      <c r="D64" s="46"/>
      <c r="E64" s="46"/>
      <c r="F64" s="46"/>
      <c r="G64" s="46"/>
      <c r="H64" s="46"/>
      <c r="I64" s="46"/>
      <c r="J64" s="46"/>
      <c r="K64" s="46"/>
      <c r="L64" s="46"/>
      <c r="M64" s="46"/>
      <c r="N64" s="5"/>
      <c r="O64" s="5"/>
      <c r="P64" s="5"/>
      <c r="Q64" s="5"/>
    </row>
    <row r="65" spans="1:17" ht="18.75">
      <c r="A65" s="5"/>
      <c r="G65" s="5"/>
      <c r="H65" s="5"/>
      <c r="I65" s="5"/>
      <c r="J65" s="5"/>
      <c r="K65" s="5"/>
      <c r="L65" s="5"/>
      <c r="M65" s="5"/>
      <c r="N65" s="5"/>
      <c r="O65" s="5"/>
      <c r="P65" s="5"/>
      <c r="Q65" s="5"/>
    </row>
    <row r="66" spans="1:17" ht="18.75">
      <c r="A66" s="5"/>
      <c r="B66" s="39"/>
      <c r="C66" s="39"/>
      <c r="D66" s="39"/>
      <c r="E66" s="39"/>
      <c r="F66" s="39"/>
      <c r="G66" s="5"/>
      <c r="H66" s="5"/>
      <c r="I66" s="5"/>
      <c r="J66" s="5"/>
      <c r="K66" s="5"/>
      <c r="L66" s="5"/>
      <c r="M66" s="5"/>
      <c r="N66" s="5"/>
      <c r="O66" s="5"/>
      <c r="P66" s="5"/>
      <c r="Q66" s="5"/>
    </row>
    <row r="67" spans="1:17" ht="18.75">
      <c r="A67" s="3"/>
      <c r="B67" s="34" t="s">
        <v>20</v>
      </c>
      <c r="C67" s="3"/>
      <c r="D67" s="3"/>
      <c r="E67" s="3"/>
      <c r="F67" s="3"/>
      <c r="G67" s="5"/>
      <c r="H67" s="5"/>
      <c r="I67" s="5"/>
      <c r="J67" s="5"/>
      <c r="K67" s="5"/>
      <c r="L67" s="5"/>
      <c r="M67" s="5"/>
      <c r="N67" s="5"/>
      <c r="O67" s="5"/>
      <c r="P67" s="5"/>
      <c r="Q67" s="5"/>
    </row>
    <row r="68" spans="1:17" ht="18.75">
      <c r="A68" s="5"/>
      <c r="B68" s="5"/>
      <c r="C68" s="5"/>
      <c r="D68" s="5"/>
      <c r="E68" s="5"/>
      <c r="F68" s="5"/>
      <c r="G68" s="5"/>
      <c r="H68" s="5"/>
      <c r="I68" s="5"/>
      <c r="J68" s="5"/>
      <c r="K68" s="5"/>
      <c r="L68" s="5"/>
      <c r="M68" s="5"/>
      <c r="N68" s="42"/>
      <c r="O68" s="5"/>
      <c r="P68" s="5"/>
      <c r="Q68" s="5"/>
    </row>
    <row r="69" spans="1:17" ht="18.75">
      <c r="A69" s="5"/>
      <c r="B69" s="46" t="s">
        <v>33</v>
      </c>
      <c r="C69" s="5"/>
      <c r="D69" s="5"/>
      <c r="E69" s="5"/>
      <c r="F69" s="5"/>
      <c r="H69" s="5"/>
      <c r="I69" s="5"/>
      <c r="J69" s="5"/>
      <c r="K69" s="5"/>
      <c r="L69" s="5"/>
      <c r="M69" s="5"/>
      <c r="N69" s="5"/>
      <c r="O69" s="5"/>
      <c r="P69" s="5"/>
      <c r="Q69" s="5"/>
    </row>
    <row r="70" spans="1:17" ht="18.75">
      <c r="A70" s="5"/>
      <c r="G70" s="5"/>
      <c r="H70" s="5"/>
      <c r="I70" s="5"/>
      <c r="J70" s="5"/>
      <c r="K70" s="5"/>
      <c r="L70" s="5"/>
      <c r="M70" s="5"/>
      <c r="N70" s="5"/>
      <c r="O70" s="5"/>
      <c r="P70" s="5"/>
      <c r="Q70" s="5"/>
    </row>
    <row r="71" spans="1:17" ht="18.75">
      <c r="A71" s="5"/>
      <c r="B71" s="39"/>
      <c r="C71" s="39"/>
      <c r="D71" s="39"/>
      <c r="E71" s="39"/>
      <c r="F71" s="39"/>
      <c r="G71" s="5"/>
      <c r="H71" s="5"/>
      <c r="I71" s="5"/>
      <c r="J71" s="5"/>
      <c r="K71" s="5"/>
      <c r="L71" s="5"/>
      <c r="M71" s="5"/>
      <c r="N71" s="5"/>
      <c r="O71" s="5"/>
      <c r="P71" s="5"/>
      <c r="Q71" s="5"/>
    </row>
    <row r="72" spans="1:17" ht="18.75">
      <c r="A72" s="3"/>
      <c r="B72" s="3" t="s">
        <v>21</v>
      </c>
      <c r="C72" s="3"/>
      <c r="D72" s="3"/>
      <c r="E72" s="3"/>
      <c r="F72" s="3"/>
      <c r="G72" s="3"/>
      <c r="H72" s="3"/>
      <c r="I72" s="3"/>
      <c r="J72" s="3"/>
      <c r="K72" s="3"/>
      <c r="L72" s="5"/>
      <c r="M72" s="5"/>
      <c r="N72" s="42"/>
      <c r="O72" s="5"/>
      <c r="P72" s="5"/>
      <c r="Q72" s="5"/>
    </row>
    <row r="73" spans="1:17" ht="18.75">
      <c r="A73" s="5"/>
      <c r="B73" s="5"/>
      <c r="C73" s="5"/>
      <c r="D73" s="5"/>
      <c r="E73" s="5"/>
      <c r="F73" s="5"/>
      <c r="G73" s="5"/>
      <c r="H73" s="5"/>
      <c r="I73" s="5"/>
      <c r="J73" s="5"/>
      <c r="K73" s="5"/>
      <c r="L73" s="5"/>
      <c r="M73" s="5"/>
      <c r="N73" s="42"/>
      <c r="O73" s="5"/>
      <c r="P73" s="5"/>
      <c r="Q73" s="5"/>
    </row>
    <row r="74" spans="1:17" ht="18.75">
      <c r="A74" s="5"/>
      <c r="B74" s="53">
        <f>K57/SUMPRODUCT(D38:D57,P38:P57,Q38:Q57)</f>
        <v>3.3432729479935881E-3</v>
      </c>
      <c r="C74" s="5"/>
      <c r="D74" s="54" t="s">
        <v>55</v>
      </c>
      <c r="E74" s="55">
        <f>SUMPRODUCT(D38:D57,P38:P57,Q38:Q57)</f>
        <v>35947.004853432823</v>
      </c>
      <c r="H74" s="5"/>
      <c r="I74" s="5"/>
      <c r="J74" s="5"/>
      <c r="K74" s="5"/>
      <c r="L74" s="5"/>
      <c r="M74" s="5"/>
      <c r="N74" s="5"/>
      <c r="O74" s="5"/>
      <c r="P74" s="5"/>
      <c r="Q74" s="5"/>
    </row>
    <row r="75" spans="1:17" ht="18.75">
      <c r="A75" s="5"/>
      <c r="G75" s="5"/>
      <c r="H75" s="5"/>
      <c r="I75" s="5"/>
      <c r="J75" s="5"/>
      <c r="K75" s="5"/>
      <c r="L75" s="5"/>
      <c r="M75" s="5"/>
      <c r="N75" s="5"/>
      <c r="O75" s="5"/>
      <c r="P75" s="5"/>
      <c r="Q75" s="5"/>
    </row>
    <row r="76" spans="1:17" ht="18.75">
      <c r="A76" s="5"/>
      <c r="B76" s="39"/>
      <c r="C76" s="39"/>
      <c r="D76" s="39"/>
      <c r="E76" s="39"/>
      <c r="F76" s="39"/>
      <c r="G76" s="5"/>
      <c r="H76" s="5"/>
      <c r="I76" s="5"/>
      <c r="J76" s="5"/>
      <c r="K76" s="5"/>
      <c r="L76" s="5"/>
      <c r="M76" s="5"/>
      <c r="N76" s="5"/>
      <c r="O76" s="5"/>
      <c r="P76" s="5"/>
      <c r="Q76" s="5"/>
    </row>
    <row r="77" spans="1:17" ht="18.75">
      <c r="A77" s="3"/>
      <c r="B77" s="34" t="s">
        <v>22</v>
      </c>
      <c r="C77" s="3"/>
      <c r="D77" s="3"/>
      <c r="E77" s="3"/>
      <c r="F77" s="3"/>
      <c r="G77" s="3"/>
      <c r="H77" s="3"/>
      <c r="I77" s="3"/>
      <c r="J77" s="3"/>
      <c r="K77" s="3"/>
      <c r="L77" s="5"/>
      <c r="M77" s="5"/>
      <c r="N77" s="42"/>
      <c r="O77" s="5"/>
      <c r="P77" s="5"/>
      <c r="Q77" s="5"/>
    </row>
    <row r="78" spans="1:17" ht="18.75">
      <c r="A78" s="5"/>
      <c r="B78" s="5"/>
      <c r="C78" s="5"/>
      <c r="D78" s="5"/>
      <c r="E78" s="5"/>
      <c r="F78" s="5"/>
      <c r="G78" s="5"/>
      <c r="H78" s="5"/>
      <c r="I78" s="5"/>
      <c r="J78" s="5"/>
      <c r="K78" s="5"/>
      <c r="L78" s="5"/>
      <c r="M78" s="5"/>
      <c r="N78" s="42"/>
      <c r="O78" s="5"/>
      <c r="P78" s="5"/>
      <c r="Q78" s="5"/>
    </row>
    <row r="79" spans="1:17" ht="18.75">
      <c r="A79" s="5"/>
      <c r="B79" s="49">
        <f>IRR(J37:J57)</f>
        <v>0.16069201618209839</v>
      </c>
      <c r="C79" s="5"/>
      <c r="D79" s="5"/>
      <c r="E79" s="5"/>
      <c r="F79" s="5"/>
      <c r="H79" s="5"/>
      <c r="I79" s="5"/>
      <c r="J79" s="5"/>
      <c r="K79" s="5"/>
      <c r="L79" s="5"/>
      <c r="M79" s="5"/>
      <c r="N79" s="5"/>
      <c r="O79" s="5"/>
      <c r="P79" s="5"/>
      <c r="Q79" s="5"/>
    </row>
    <row r="80" spans="1:17" ht="18.75">
      <c r="A80" s="5"/>
      <c r="B80" s="5"/>
      <c r="C80" s="5"/>
      <c r="D80" s="5"/>
      <c r="E80" s="5"/>
      <c r="F80" s="5"/>
      <c r="G80" s="5"/>
      <c r="H80" s="5"/>
      <c r="I80" s="5"/>
      <c r="J80" s="5"/>
      <c r="K80" s="5"/>
      <c r="L80" s="5"/>
      <c r="M80" s="5"/>
      <c r="N80" s="42"/>
      <c r="O80" s="5"/>
      <c r="P80" s="5"/>
      <c r="Q80" s="5"/>
    </row>
    <row r="81" spans="1:17" ht="18.75">
      <c r="A81" s="5"/>
      <c r="B81" s="5"/>
      <c r="D81" s="5"/>
      <c r="E81" s="5"/>
      <c r="F81" s="5"/>
      <c r="G81" s="5"/>
      <c r="H81" s="5"/>
      <c r="I81" s="5"/>
      <c r="J81" s="5"/>
      <c r="K81" s="5"/>
      <c r="L81" s="5"/>
      <c r="M81" s="5"/>
      <c r="N81" s="42"/>
      <c r="O81" s="5"/>
      <c r="P81" s="5"/>
      <c r="Q81" s="5"/>
    </row>
    <row r="82" spans="1:17" ht="18.75">
      <c r="A82" s="34" t="s">
        <v>23</v>
      </c>
      <c r="B82" s="3"/>
      <c r="C82" s="3"/>
      <c r="D82" s="3"/>
      <c r="E82" s="3"/>
      <c r="F82" s="3"/>
      <c r="G82" s="3"/>
      <c r="H82" s="3"/>
      <c r="I82" s="3"/>
      <c r="J82" s="3"/>
      <c r="K82" s="3"/>
      <c r="L82" s="3"/>
      <c r="M82" s="3"/>
      <c r="N82" s="43"/>
      <c r="O82" s="3"/>
      <c r="P82" s="3"/>
      <c r="Q82" s="3"/>
    </row>
    <row r="83" spans="1:17">
      <c r="N83" s="1"/>
    </row>
    <row r="84" spans="1:17" ht="21">
      <c r="B84" s="50" t="s">
        <v>56</v>
      </c>
      <c r="C84" s="50"/>
      <c r="D84" s="50"/>
      <c r="E84" s="50"/>
      <c r="F84" s="50"/>
      <c r="G84" s="50"/>
      <c r="H84" s="50"/>
      <c r="I84" s="50"/>
      <c r="J84" s="50"/>
      <c r="K84" s="50"/>
      <c r="L84" s="40"/>
      <c r="M84" s="40"/>
      <c r="N84" s="5"/>
      <c r="O84" s="40"/>
      <c r="P84" s="40"/>
    </row>
    <row r="85" spans="1:17" ht="21">
      <c r="B85" s="50" t="s">
        <v>57</v>
      </c>
      <c r="C85" s="50"/>
      <c r="D85" s="50"/>
      <c r="E85" s="50"/>
      <c r="F85" s="50"/>
      <c r="G85" s="50"/>
      <c r="H85" s="50"/>
      <c r="I85" s="50"/>
      <c r="J85" s="50"/>
      <c r="K85" s="50"/>
      <c r="L85" s="40"/>
      <c r="M85" s="40"/>
      <c r="N85" s="5"/>
      <c r="O85" s="41"/>
      <c r="P85" s="40"/>
    </row>
    <row r="86" spans="1:17" ht="21">
      <c r="B86" s="50" t="s">
        <v>58</v>
      </c>
      <c r="C86" s="50"/>
      <c r="D86" s="50"/>
      <c r="E86" s="50"/>
      <c r="F86" s="50"/>
      <c r="G86" s="50"/>
      <c r="H86" s="50"/>
      <c r="I86" s="50"/>
      <c r="J86" s="50"/>
      <c r="K86" s="50"/>
      <c r="L86" s="40"/>
      <c r="M86" s="40"/>
      <c r="N86" s="5"/>
      <c r="O86" s="40"/>
      <c r="P86" s="40"/>
    </row>
    <row r="87" spans="1:17" ht="21">
      <c r="B87" s="50" t="s">
        <v>59</v>
      </c>
      <c r="C87" s="50"/>
      <c r="D87" s="50"/>
      <c r="E87" s="50"/>
      <c r="F87" s="50"/>
      <c r="G87" s="50"/>
      <c r="H87" s="50"/>
      <c r="I87" s="50"/>
      <c r="J87" s="50"/>
      <c r="K87" s="50"/>
      <c r="L87" s="40"/>
      <c r="M87" s="40"/>
      <c r="N87" s="5"/>
      <c r="O87" s="40"/>
      <c r="P87" s="40"/>
    </row>
    <row r="88" spans="1:17" ht="21">
      <c r="B88" s="50" t="s">
        <v>60</v>
      </c>
      <c r="C88" s="50"/>
      <c r="D88" s="50"/>
      <c r="E88" s="50"/>
      <c r="F88" s="50"/>
      <c r="G88" s="50"/>
      <c r="H88" s="50"/>
      <c r="I88" s="50"/>
      <c r="J88" s="50"/>
      <c r="K88" s="50"/>
      <c r="L88" s="40"/>
      <c r="M88" s="40"/>
      <c r="N88" s="5"/>
      <c r="O88" s="40"/>
      <c r="P88" s="40"/>
    </row>
    <row r="89" spans="1:17" ht="18.75">
      <c r="N89" s="5"/>
    </row>
    <row r="91" spans="1:17">
      <c r="B91" s="59" t="s">
        <v>61</v>
      </c>
      <c r="C91" s="59"/>
      <c r="D91" s="59"/>
      <c r="E91" s="59"/>
      <c r="F91" s="59"/>
      <c r="G91" s="59"/>
      <c r="H91" s="59"/>
      <c r="I91" s="59"/>
      <c r="J91" s="59"/>
      <c r="K91" s="59"/>
      <c r="L91" s="59"/>
    </row>
    <row r="92" spans="1:17">
      <c r="B92" s="59"/>
      <c r="C92" s="59"/>
      <c r="D92" s="59"/>
      <c r="E92" s="59"/>
      <c r="F92" s="59"/>
      <c r="G92" s="59"/>
      <c r="H92" s="59"/>
      <c r="I92" s="59"/>
      <c r="J92" s="59"/>
      <c r="K92" s="59"/>
      <c r="L92" s="59"/>
    </row>
    <row r="93" spans="1:17">
      <c r="B93" s="59"/>
      <c r="C93" s="59"/>
      <c r="D93" s="59"/>
      <c r="E93" s="59"/>
      <c r="F93" s="59"/>
      <c r="G93" s="59"/>
      <c r="H93" s="59"/>
      <c r="I93" s="59"/>
      <c r="J93" s="59"/>
      <c r="K93" s="59"/>
      <c r="L93" s="59"/>
    </row>
    <row r="94" spans="1:17">
      <c r="B94" s="59"/>
      <c r="C94" s="59"/>
      <c r="D94" s="59"/>
      <c r="E94" s="59"/>
      <c r="F94" s="59"/>
      <c r="G94" s="59"/>
      <c r="H94" s="59"/>
      <c r="I94" s="59"/>
      <c r="J94" s="59"/>
      <c r="K94" s="59"/>
      <c r="L94" s="59"/>
    </row>
    <row r="95" spans="1:17">
      <c r="B95" s="59"/>
      <c r="C95" s="59"/>
      <c r="D95" s="59"/>
      <c r="E95" s="59"/>
      <c r="F95" s="59"/>
      <c r="G95" s="59"/>
      <c r="H95" s="59"/>
      <c r="I95" s="59"/>
      <c r="J95" s="59"/>
      <c r="K95" s="59"/>
      <c r="L95" s="59"/>
    </row>
    <row r="96" spans="1:17">
      <c r="B96" s="59"/>
      <c r="C96" s="59"/>
      <c r="D96" s="59"/>
      <c r="E96" s="59"/>
      <c r="F96" s="59"/>
      <c r="G96" s="59"/>
      <c r="H96" s="59"/>
      <c r="I96" s="59"/>
      <c r="J96" s="59"/>
      <c r="K96" s="59"/>
      <c r="L96" s="59"/>
    </row>
    <row r="97" spans="2:12">
      <c r="B97" s="59"/>
      <c r="C97" s="59"/>
      <c r="D97" s="59"/>
      <c r="E97" s="59"/>
      <c r="F97" s="59"/>
      <c r="G97" s="59"/>
      <c r="H97" s="59"/>
      <c r="I97" s="59"/>
      <c r="J97" s="59"/>
      <c r="K97" s="59"/>
      <c r="L97" s="59"/>
    </row>
    <row r="98" spans="2:12">
      <c r="B98" s="59"/>
      <c r="C98" s="59"/>
      <c r="D98" s="59"/>
      <c r="E98" s="59"/>
      <c r="F98" s="59"/>
      <c r="G98" s="59"/>
      <c r="H98" s="59"/>
      <c r="I98" s="59"/>
      <c r="J98" s="59"/>
      <c r="K98" s="59"/>
      <c r="L98" s="59"/>
    </row>
    <row r="99" spans="2:12">
      <c r="B99" s="59"/>
      <c r="C99" s="59"/>
      <c r="D99" s="59"/>
      <c r="E99" s="59"/>
      <c r="F99" s="59"/>
      <c r="G99" s="59"/>
      <c r="H99" s="59"/>
      <c r="I99" s="59"/>
      <c r="J99" s="59"/>
      <c r="K99" s="59"/>
      <c r="L99" s="59"/>
    </row>
    <row r="100" spans="2:12">
      <c r="B100" s="59"/>
      <c r="C100" s="59"/>
      <c r="D100" s="59"/>
      <c r="E100" s="59"/>
      <c r="F100" s="59"/>
      <c r="G100" s="59"/>
      <c r="H100" s="59"/>
      <c r="I100" s="59"/>
      <c r="J100" s="59"/>
      <c r="K100" s="59"/>
      <c r="L100" s="59"/>
    </row>
    <row r="101" spans="2:12">
      <c r="B101" s="59"/>
      <c r="C101" s="59"/>
      <c r="D101" s="59"/>
      <c r="E101" s="59"/>
      <c r="F101" s="59"/>
      <c r="G101" s="59"/>
      <c r="H101" s="59"/>
      <c r="I101" s="59"/>
      <c r="J101" s="59"/>
      <c r="K101" s="59"/>
      <c r="L101" s="59"/>
    </row>
    <row r="102" spans="2:12">
      <c r="B102" s="59"/>
      <c r="C102" s="59"/>
      <c r="D102" s="59"/>
      <c r="E102" s="59"/>
      <c r="F102" s="59"/>
      <c r="G102" s="59"/>
      <c r="H102" s="59"/>
      <c r="I102" s="59"/>
      <c r="J102" s="59"/>
      <c r="K102" s="59"/>
      <c r="L102" s="59"/>
    </row>
    <row r="103" spans="2:12">
      <c r="B103" s="59"/>
      <c r="C103" s="59"/>
      <c r="D103" s="59"/>
      <c r="E103" s="59"/>
      <c r="F103" s="59"/>
      <c r="G103" s="59"/>
      <c r="H103" s="59"/>
      <c r="I103" s="59"/>
      <c r="J103" s="59"/>
      <c r="K103" s="59"/>
      <c r="L103" s="59"/>
    </row>
    <row r="104" spans="2:12">
      <c r="B104" s="59"/>
      <c r="C104" s="59"/>
      <c r="D104" s="59"/>
      <c r="E104" s="59"/>
      <c r="F104" s="59"/>
      <c r="G104" s="59"/>
      <c r="H104" s="59"/>
      <c r="I104" s="59"/>
      <c r="J104" s="59"/>
      <c r="K104" s="59"/>
      <c r="L104" s="59"/>
    </row>
    <row r="105" spans="2:12">
      <c r="B105" s="59"/>
      <c r="C105" s="59"/>
      <c r="D105" s="59"/>
      <c r="E105" s="59"/>
      <c r="F105" s="59"/>
      <c r="G105" s="59"/>
      <c r="H105" s="59"/>
      <c r="I105" s="59"/>
      <c r="J105" s="59"/>
      <c r="K105" s="59"/>
      <c r="L105" s="59"/>
    </row>
    <row r="106" spans="2:12">
      <c r="B106" s="59"/>
      <c r="C106" s="59"/>
      <c r="D106" s="59"/>
      <c r="E106" s="59"/>
      <c r="F106" s="59"/>
      <c r="G106" s="59"/>
      <c r="H106" s="59"/>
      <c r="I106" s="59"/>
      <c r="J106" s="59"/>
      <c r="K106" s="59"/>
      <c r="L106" s="59"/>
    </row>
    <row r="107" spans="2:12">
      <c r="B107" s="59"/>
      <c r="C107" s="59"/>
      <c r="D107" s="59"/>
      <c r="E107" s="59"/>
      <c r="F107" s="59"/>
      <c r="G107" s="59"/>
      <c r="H107" s="59"/>
      <c r="I107" s="59"/>
      <c r="J107" s="59"/>
      <c r="K107" s="59"/>
      <c r="L107" s="59"/>
    </row>
    <row r="108" spans="2:12">
      <c r="B108" s="59"/>
      <c r="C108" s="59"/>
      <c r="D108" s="59"/>
      <c r="E108" s="59"/>
      <c r="F108" s="59"/>
      <c r="G108" s="59"/>
      <c r="H108" s="59"/>
      <c r="I108" s="59"/>
      <c r="J108" s="59"/>
      <c r="K108" s="59"/>
      <c r="L108" s="59"/>
    </row>
    <row r="109" spans="2:12">
      <c r="B109" s="59"/>
      <c r="C109" s="59"/>
      <c r="D109" s="59"/>
      <c r="E109" s="59"/>
      <c r="F109" s="59"/>
      <c r="G109" s="59"/>
      <c r="H109" s="59"/>
      <c r="I109" s="59"/>
      <c r="J109" s="59"/>
      <c r="K109" s="59"/>
      <c r="L109" s="59"/>
    </row>
    <row r="110" spans="2:12" ht="36" customHeight="1">
      <c r="B110" s="59"/>
      <c r="C110" s="59"/>
      <c r="D110" s="59"/>
      <c r="E110" s="59"/>
      <c r="F110" s="59"/>
      <c r="G110" s="59"/>
      <c r="H110" s="59"/>
      <c r="I110" s="59"/>
      <c r="J110" s="59"/>
      <c r="K110" s="59"/>
      <c r="L110" s="59"/>
    </row>
    <row r="111" spans="2:12">
      <c r="B111" s="58" t="s">
        <v>62</v>
      </c>
      <c r="C111" s="58"/>
      <c r="D111" s="58"/>
      <c r="E111" s="58"/>
      <c r="F111" s="58"/>
      <c r="G111" s="58"/>
      <c r="H111" s="58"/>
      <c r="I111" s="58"/>
      <c r="J111" s="58"/>
      <c r="K111" s="58"/>
      <c r="L111" s="58"/>
    </row>
  </sheetData>
  <mergeCells count="6">
    <mergeCell ref="B111:L111"/>
    <mergeCell ref="B91:L110"/>
    <mergeCell ref="M36:P36"/>
    <mergeCell ref="A9:I13"/>
    <mergeCell ref="B19:I20"/>
    <mergeCell ref="B21:I22"/>
  </mergeCells>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Question 1</vt:lpstr>
      <vt:lpstr>i_h</vt:lpstr>
      <vt:lpstr>i_j</vt:lpstr>
      <vt:lpstr>i_t</vt:lpstr>
      <vt:lpstr>Pr_exp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Groendyke</dc:creator>
  <cp:lastModifiedBy>Jeffrey Beckley</cp:lastModifiedBy>
  <dcterms:created xsi:type="dcterms:W3CDTF">2023-05-22T13:28:44Z</dcterms:created>
  <dcterms:modified xsi:type="dcterms:W3CDTF">2024-08-01T12:16:44Z</dcterms:modified>
</cp:coreProperties>
</file>