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Spring 2023 solutions\"/>
    </mc:Choice>
  </mc:AlternateContent>
  <xr:revisionPtr revIDLastSave="0" documentId="8_{A5CD28F0-6944-4D87-B748-14B1DF0F5BE7}" xr6:coauthVersionLast="47" xr6:coauthVersionMax="47" xr10:uidLastSave="{00000000-0000-0000-0000-000000000000}"/>
  <bookViews>
    <workbookView xWindow="285" yWindow="600" windowWidth="21600" windowHeight="11325" xr2:uid="{B990855C-B5E5-4E2C-AE9A-D85A99621595}"/>
  </bookViews>
  <sheets>
    <sheet name="4c Calc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BCHART91a" hidden="1">[1]Input!#REF!</definedName>
    <definedName name="_Fill" hidden="1">#REF!</definedName>
    <definedName name="chicago">'[2]SZ-1-2013 (MH)'!$B$9:$B$16</definedName>
    <definedName name="CognitiveLevels" hidden="1">'[3]syllabus list'!$C$123:$C$126</definedName>
    <definedName name="FaceAmount" localSheetId="0">'4c Calc'!$C$2</definedName>
    <definedName name="FaceAmount">#REF!</definedName>
    <definedName name="FSSpl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ckedInRate" localSheetId="0">'4c Calc'!$C$7</definedName>
    <definedName name="LockedInRate">#REF!</definedName>
    <definedName name="Premium" localSheetId="0">'4c Calc'!$C$3</definedName>
    <definedName name="Premium">#REF!</definedName>
    <definedName name="Q_sources" hidden="1">#REF!</definedName>
    <definedName name="RiskAdj" localSheetId="0">'4c Calc'!$C$8</definedName>
    <definedName name="RiskAdj">#REF!</definedName>
    <definedName name="SyllabusListing" localSheetId="0">'[4]syllabus list'!$D$4:$D$106</definedName>
    <definedName name="SyllabusListing">'[5]syllabus list'!$D$4:$D$106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44" i="1"/>
  <c r="G63" i="1" s="1"/>
  <c r="C32" i="1"/>
  <c r="D23" i="1"/>
  <c r="C20" i="1"/>
  <c r="D25" i="1" s="1"/>
  <c r="C7" i="1"/>
  <c r="C29" i="1" s="1"/>
  <c r="C6" i="1"/>
  <c r="D19" i="1" s="1"/>
  <c r="C5" i="1"/>
  <c r="G18" i="1" s="1"/>
  <c r="D32" i="1" l="1"/>
  <c r="G32" i="1"/>
  <c r="F32" i="1"/>
  <c r="E32" i="1"/>
  <c r="H29" i="1"/>
  <c r="G29" i="1"/>
  <c r="F29" i="1"/>
  <c r="E29" i="1"/>
  <c r="D29" i="1"/>
  <c r="E18" i="1"/>
  <c r="H18" i="1"/>
  <c r="D18" i="1"/>
  <c r="D20" i="1" s="1"/>
  <c r="F18" i="1"/>
  <c r="C45" i="1"/>
  <c r="C46" i="1" s="1"/>
  <c r="D24" i="1"/>
  <c r="D44" i="1"/>
  <c r="E44" i="1"/>
  <c r="D63" i="1"/>
  <c r="F63" i="1"/>
  <c r="F19" i="1"/>
  <c r="C64" i="1"/>
  <c r="C65" i="1" s="1"/>
  <c r="E63" i="1"/>
  <c r="G19" i="1"/>
  <c r="F44" i="1"/>
  <c r="G44" i="1"/>
  <c r="E19" i="1"/>
  <c r="H19" i="1"/>
  <c r="B32" i="1" l="1"/>
  <c r="D64" i="1"/>
  <c r="E25" i="1"/>
  <c r="E24" i="1"/>
  <c r="D45" i="1"/>
  <c r="D46" i="1" s="1"/>
  <c r="D65" i="1"/>
  <c r="E20" i="1"/>
  <c r="F20" i="1" s="1"/>
  <c r="C33" i="1"/>
  <c r="C34" i="1"/>
  <c r="E64" i="1" l="1"/>
  <c r="E65" i="1" s="1"/>
  <c r="F24" i="1"/>
  <c r="D34" i="1"/>
  <c r="E45" i="1"/>
  <c r="E46" i="1" s="1"/>
  <c r="F25" i="1"/>
  <c r="D33" i="1"/>
  <c r="D35" i="1" s="1"/>
  <c r="E33" i="1"/>
  <c r="C35" i="1"/>
  <c r="F64" i="1"/>
  <c r="F65" i="1" s="1"/>
  <c r="G25" i="1"/>
  <c r="F45" i="1"/>
  <c r="F46" i="1" s="1"/>
  <c r="G24" i="1"/>
  <c r="G20" i="1"/>
  <c r="E34" i="1" l="1"/>
  <c r="E35" i="1" s="1"/>
  <c r="F34" i="1"/>
  <c r="G45" i="1"/>
  <c r="G46" i="1" s="1"/>
  <c r="D47" i="1" s="1"/>
  <c r="D48" i="1" s="1"/>
  <c r="H24" i="1"/>
  <c r="G64" i="1"/>
  <c r="G65" i="1" s="1"/>
  <c r="D66" i="1" s="1"/>
  <c r="D67" i="1" s="1"/>
  <c r="H20" i="1"/>
  <c r="H25" i="1"/>
  <c r="F33" i="1"/>
  <c r="E47" i="1" l="1"/>
  <c r="E48" i="1" s="1"/>
  <c r="G33" i="1"/>
  <c r="B33" i="1" s="1"/>
  <c r="F35" i="1"/>
  <c r="G34" i="1"/>
  <c r="B34" i="1" s="1"/>
  <c r="G66" i="1"/>
  <c r="G67" i="1" s="1"/>
  <c r="E66" i="1"/>
  <c r="E67" i="1" s="1"/>
  <c r="C66" i="1"/>
  <c r="C67" i="1" s="1"/>
  <c r="G47" i="1"/>
  <c r="G48" i="1" s="1"/>
  <c r="F66" i="1"/>
  <c r="F67" i="1" s="1"/>
  <c r="F47" i="1"/>
  <c r="F48" i="1" s="1"/>
  <c r="C47" i="1"/>
  <c r="C48" i="1" s="1"/>
  <c r="G35" i="1" l="1"/>
  <c r="B35" i="1" s="1"/>
  <c r="B37" i="1" s="1"/>
  <c r="C53" i="1" l="1"/>
  <c r="C70" i="1"/>
  <c r="C72" i="1" l="1"/>
  <c r="C74" i="1" s="1"/>
  <c r="C75" i="1" s="1"/>
  <c r="D70" i="1" s="1"/>
  <c r="C55" i="1"/>
  <c r="C57" i="1" s="1"/>
  <c r="D72" i="1" l="1"/>
  <c r="D74" i="1" s="1"/>
  <c r="D75" i="1" s="1"/>
  <c r="E70" i="1" s="1"/>
  <c r="C58" i="1"/>
  <c r="D53" i="1" s="1"/>
  <c r="E72" i="1" l="1"/>
  <c r="E74" i="1" s="1"/>
  <c r="E75" i="1" s="1"/>
  <c r="F70" i="1" s="1"/>
  <c r="D55" i="1"/>
  <c r="D57" i="1" s="1"/>
  <c r="F72" i="1" l="1"/>
  <c r="F74" i="1" s="1"/>
  <c r="F75" i="1" s="1"/>
  <c r="G70" i="1" s="1"/>
  <c r="D58" i="1"/>
  <c r="E53" i="1" s="1"/>
  <c r="G72" i="1" l="1"/>
  <c r="G74" i="1" s="1"/>
  <c r="E55" i="1"/>
  <c r="E57" i="1" s="1"/>
  <c r="G75" i="1" l="1"/>
  <c r="E58" i="1"/>
  <c r="F53" i="1" s="1"/>
  <c r="F55" i="1" l="1"/>
  <c r="F57" i="1" s="1"/>
  <c r="F58" i="1" l="1"/>
  <c r="G53" i="1" s="1"/>
  <c r="G55" i="1" s="1"/>
  <c r="G57" i="1" s="1"/>
  <c r="G58" i="1" s="1"/>
</calcChain>
</file>

<file path=xl/sharedStrings.xml><?xml version="1.0" encoding="utf-8"?>
<sst xmlns="http://schemas.openxmlformats.org/spreadsheetml/2006/main" count="71" uniqueCount="40">
  <si>
    <t>Product Features</t>
  </si>
  <si>
    <t>Face Amount</t>
  </si>
  <si>
    <t>Single Premium</t>
  </si>
  <si>
    <t>Annual Maintenance Expenses</t>
  </si>
  <si>
    <t>Death rate</t>
  </si>
  <si>
    <t>Lapse rate</t>
  </si>
  <si>
    <t>Locked in rate</t>
  </si>
  <si>
    <t>Risk Adjustment (= % of Death Benefits &amp; Directly Attributable Expenses)</t>
  </si>
  <si>
    <t xml:space="preserve">Part i) </t>
  </si>
  <si>
    <t xml:space="preserve">Best Estimate Liability Cashflows </t>
  </si>
  <si>
    <t xml:space="preserve">Duration </t>
  </si>
  <si>
    <t>Year</t>
  </si>
  <si>
    <t>qx</t>
  </si>
  <si>
    <t>wx</t>
  </si>
  <si>
    <t>Sx</t>
  </si>
  <si>
    <t>Undiscounted Cashflows</t>
  </si>
  <si>
    <t>Premiums</t>
  </si>
  <si>
    <t>Death Benefits</t>
  </si>
  <si>
    <t>Other Expense Payments</t>
  </si>
  <si>
    <t>Discounted Cashflows</t>
  </si>
  <si>
    <t>NPV</t>
  </si>
  <si>
    <t>Risk Adjustments</t>
  </si>
  <si>
    <t>Initial CSM</t>
  </si>
  <si>
    <t xml:space="preserve">Part ii) </t>
  </si>
  <si>
    <t>Coverage Units Projection</t>
  </si>
  <si>
    <t xml:space="preserve"> (if policies are in force at beginning of year, service is provided for insurance contracts in that year)</t>
  </si>
  <si>
    <t xml:space="preserve"> </t>
  </si>
  <si>
    <t xml:space="preserve">Coverage </t>
  </si>
  <si>
    <t>Probability of Survival</t>
  </si>
  <si>
    <t>Current Service (A)</t>
  </si>
  <si>
    <t>Current &amp; Future Service (B)</t>
  </si>
  <si>
    <t>CSM Amortization Factor (A / B)</t>
  </si>
  <si>
    <t>CSM Amortization (i.e., assumes actual = expected) or CSM Rollforward</t>
  </si>
  <si>
    <t xml:space="preserve">Opening CSM </t>
  </si>
  <si>
    <t>CSM with interest accreted</t>
  </si>
  <si>
    <t xml:space="preserve">Insurance Finance Expense </t>
  </si>
  <si>
    <t>Future period variance</t>
  </si>
  <si>
    <t>CSM Amortized into Insurance Revenue</t>
  </si>
  <si>
    <t xml:space="preserve">Ending CSM </t>
  </si>
  <si>
    <t>Alternate Solution: With discounting applied to the calculation of future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</si>
</sst>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1" applyFont="1"/>
    <xf numFmtId="0" fontId="4" fillId="0" borderId="0" xfId="1"/>
    <xf numFmtId="0" fontId="2" fillId="2" borderId="0" xfId="1" applyFont="1" applyFill="1"/>
    <xf numFmtId="164" fontId="0" fillId="2" borderId="0" xfId="2" applyNumberFormat="1" applyFont="1" applyFill="1"/>
    <xf numFmtId="0" fontId="4" fillId="2" borderId="0" xfId="1" applyFill="1"/>
    <xf numFmtId="164" fontId="0" fillId="0" borderId="0" xfId="2" applyNumberFormat="1" applyFont="1" applyFill="1"/>
    <xf numFmtId="0" fontId="2" fillId="0" borderId="0" xfId="1" applyFont="1"/>
    <xf numFmtId="164" fontId="0" fillId="0" borderId="0" xfId="2" applyNumberFormat="1" applyFont="1" applyFill="1" applyBorder="1"/>
    <xf numFmtId="165" fontId="0" fillId="2" borderId="0" xfId="2" applyNumberFormat="1" applyFont="1" applyFill="1" applyBorder="1"/>
    <xf numFmtId="165" fontId="0" fillId="0" borderId="0" xfId="2" applyNumberFormat="1" applyFont="1"/>
    <xf numFmtId="0" fontId="6" fillId="0" borderId="0" xfId="1" applyFont="1"/>
    <xf numFmtId="9" fontId="6" fillId="0" borderId="0" xfId="3" applyFont="1" applyFill="1" applyBorder="1" applyAlignment="1">
      <alignment horizontal="right"/>
    </xf>
    <xf numFmtId="9" fontId="1" fillId="0" borderId="0" xfId="3" applyFont="1" applyFill="1" applyBorder="1"/>
    <xf numFmtId="0" fontId="3" fillId="0" borderId="0" xfId="1" applyFont="1"/>
    <xf numFmtId="9" fontId="0" fillId="0" borderId="0" xfId="3" applyFont="1"/>
    <xf numFmtId="0" fontId="4" fillId="2" borderId="0" xfId="1" applyFill="1" applyAlignment="1">
      <alignment horizontal="right"/>
    </xf>
    <xf numFmtId="165" fontId="0" fillId="0" borderId="0" xfId="2" applyNumberFormat="1" applyFont="1" applyFill="1"/>
    <xf numFmtId="10" fontId="7" fillId="2" borderId="0" xfId="1" applyNumberFormat="1" applyFont="1" applyFill="1"/>
    <xf numFmtId="43" fontId="0" fillId="0" borderId="0" xfId="2" applyFont="1"/>
    <xf numFmtId="0" fontId="4" fillId="2" borderId="0" xfId="1" applyFill="1" applyAlignment="1">
      <alignment wrapText="1"/>
    </xf>
    <xf numFmtId="9" fontId="0" fillId="2" borderId="0" xfId="3" applyFont="1" applyFill="1" applyBorder="1"/>
    <xf numFmtId="10" fontId="1" fillId="0" borderId="0" xfId="3" applyNumberFormat="1" applyFont="1" applyBorder="1" applyAlignment="1">
      <alignment horizontal="right"/>
    </xf>
    <xf numFmtId="0" fontId="4" fillId="0" borderId="0" xfId="1" applyAlignment="1">
      <alignment horizontal="right"/>
    </xf>
    <xf numFmtId="0" fontId="4" fillId="0" borderId="0" xfId="1" quotePrefix="1"/>
    <xf numFmtId="0" fontId="2" fillId="3" borderId="1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166" fontId="0" fillId="0" borderId="0" xfId="3" applyNumberFormat="1" applyFont="1"/>
    <xf numFmtId="0" fontId="2" fillId="3" borderId="2" xfId="1" applyFont="1" applyFill="1" applyBorder="1" applyAlignment="1">
      <alignment horizontal="center" vertical="center" wrapText="1"/>
    </xf>
    <xf numFmtId="166" fontId="4" fillId="0" borderId="0" xfId="3" applyNumberFormat="1" applyFont="1"/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67" fontId="0" fillId="0" borderId="0" xfId="3" applyNumberFormat="1" applyFont="1"/>
    <xf numFmtId="44" fontId="0" fillId="0" borderId="0" xfId="4" applyFont="1"/>
    <xf numFmtId="9" fontId="0" fillId="0" borderId="0" xfId="3" quotePrefix="1" applyFont="1"/>
    <xf numFmtId="3" fontId="4" fillId="0" borderId="0" xfId="1" applyNumberFormat="1"/>
    <xf numFmtId="0" fontId="8" fillId="0" borderId="0" xfId="1" applyFont="1"/>
    <xf numFmtId="44" fontId="4" fillId="4" borderId="0" xfId="4" applyFont="1" applyFill="1"/>
    <xf numFmtId="44" fontId="4" fillId="0" borderId="0" xfId="4" applyFont="1"/>
    <xf numFmtId="44" fontId="8" fillId="0" borderId="0" xfId="4" applyFont="1"/>
    <xf numFmtId="39" fontId="4" fillId="0" borderId="0" xfId="1" applyNumberFormat="1"/>
  </cellXfs>
  <cellStyles count="5">
    <cellStyle name="Comma 3" xfId="2" xr:uid="{108C052E-9DB8-46EC-BEEC-E9FB5E01651A}"/>
    <cellStyle name="Currency 2 2" xfId="4" xr:uid="{58C2200C-16E1-4E03-8823-8FD3EACD557A}"/>
    <cellStyle name="Normal" xfId="0" builtinId="0"/>
    <cellStyle name="Normal 2 2" xfId="1" xr:uid="{5F887D92-7855-49B8-B83A-D97655415AE5}"/>
    <cellStyle name="Percent 2" xfId="3" xr:uid="{FA94A9F2-D3A6-45FB-9DCD-41AFE8FC0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769372677-my.sharepoint.com/C:/Users/t79bpec/AppData/Local/Temp/notes0AC7F3/SZ-1-201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fc-my.sharepoint.com/Tweety/SOA%20Exam/2022%20PreReview/MP-01-2023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fc-my.sharepoint.com/mpromislow/Personal/SOA/2023%20QWC/Pre%20Review/New%20folder/2023%20Master%20Rubric%20LFM%20CAN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fc-my.sharepoint.com/personal/zadrapa_mfcgd_com/Documents/H%20Drive/data/Exams/LFV/2023/Model%20Solutions%20Spring/Final/2023%20Master%20Rubric%20LFM%20CAN%20Spring_Calibration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-1-2013 (MH)"/>
      <sheetName val="syllabus list"/>
      <sheetName val="SZ-1-2013"/>
      <sheetName val="instructions"/>
    </sheetNames>
    <sheetDataSet>
      <sheetData sheetId="0" refreshError="1">
        <row r="9">
          <cell r="B9" t="str">
            <v>CAN-1</v>
          </cell>
        </row>
      </sheetData>
      <sheetData sheetId="1">
        <row r="128">
          <cell r="C128" t="str">
            <v>Retrieval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yllabus list"/>
      <sheetName val="Qxt_Updated"/>
      <sheetName val="Qxt"/>
      <sheetName val="Part c"/>
    </sheetNames>
    <sheetDataSet>
      <sheetData sheetId="0" refreshError="1"/>
      <sheetData sheetId="1">
        <row r="4">
          <cell r="D4" t="str">
            <v>LO#1 OSFI Guideline E15: Appointed Actuary -  Legal Requirements, Qualification and External Review (Sep 2012)</v>
          </cell>
        </row>
        <row r="123">
          <cell r="C123" t="str">
            <v>Retrieval</v>
          </cell>
        </row>
        <row r="124">
          <cell r="C124" t="str">
            <v>Comprehension</v>
          </cell>
        </row>
        <row r="125">
          <cell r="C125" t="str">
            <v>Analysis</v>
          </cell>
        </row>
        <row r="126">
          <cell r="C126" t="str">
            <v>Knowledge Utilization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instructions"/>
      <sheetName val="syllabus list"/>
      <sheetName val="Fall-Spring Split"/>
      <sheetName val="Summary"/>
      <sheetName val="SC-02"/>
      <sheetName val="BL-01"/>
      <sheetName val="part d"/>
      <sheetName val="DS-01"/>
      <sheetName val="Calc c"/>
      <sheetName val="MB-01"/>
      <sheetName val="Calc"/>
      <sheetName val="JL-02"/>
      <sheetName val="(c)"/>
      <sheetName val="BL-02"/>
      <sheetName val="part c"/>
      <sheetName val="KB-02"/>
      <sheetName val="part b"/>
      <sheetName val="JL-01"/>
      <sheetName val="MP-01"/>
      <sheetName val="Part c (3)"/>
      <sheetName val="PS-02"/>
      <sheetName val="part c (2)"/>
      <sheetName val="MB-02"/>
      <sheetName val="DS-02"/>
      <sheetName val=""/>
      <sheetName val="KH-01"/>
      <sheetName val="Part A Calc"/>
      <sheetName val="AP-01"/>
      <sheetName val="JZ-01"/>
      <sheetName val="Calc (updated)"/>
      <sheetName val="Part B Calc"/>
      <sheetName val="SC-01"/>
      <sheetName val="SC1 calc"/>
      <sheetName val="BL-02b"/>
      <sheetName val="KB-01"/>
      <sheetName val="Solution for Part C"/>
      <sheetName val="Underlying Volatility Calcs"/>
    </sheetNames>
    <sheetDataSet>
      <sheetData sheetId="0" refreshError="1"/>
      <sheetData sheetId="1" refreshError="1"/>
      <sheetData sheetId="2">
        <row r="4">
          <cell r="D4" t="str">
            <v>LO#1 CIA Draft Educational Note: IFRS 17 – Fair Value of Insurance Contracts, Oct 2021</v>
          </cell>
        </row>
        <row r="5">
          <cell r="D5" t="str">
            <v>LO#1 CIA Draft Explanatory Report: IFRS 17 Expenses, Apr 2021</v>
          </cell>
        </row>
        <row r="6">
          <cell r="D6" t="str">
            <v>LO#1 CIA Educational Note - IFRS 17 Discount Rates for Life and Health Insurance Contracts, Jun 2020</v>
          </cell>
        </row>
        <row r="7">
          <cell r="D7" t="str">
            <v>LO#1 CIA Educational Note: Comparison of IFRS 17 to Current CIA Standard of Practice, Sept 2018</v>
          </cell>
        </row>
        <row r="8">
          <cell r="D8" t="str">
            <v>LO#1 CIA Educational Note: Dividend Determination for Participating Policies, Jan 2014</v>
          </cell>
        </row>
        <row r="9">
          <cell r="D9" t="str">
            <v>LO#1 CIA Educational Note: Expected Mortality: Fully Underwritten Canadian Individual Life Insurance Policies: July 2002 (only sections 100, 200, and 300)</v>
          </cell>
        </row>
        <row r="10">
          <cell r="D10" t="str">
            <v xml:space="preserve">LO#1 CIA Educational Note: Guidance on Fairness Opinions Required Under the Insurance Companies Act Pursuant to Bill C-57 (2005) </v>
          </cell>
        </row>
        <row r="11">
          <cell r="D11" t="str">
            <v>LO#1 CIA Educational Note: IFRS 17 – Coverage Units for Life and Health Insurance Contracts, Dec 2019</v>
          </cell>
        </row>
        <row r="12">
          <cell r="D12" t="str">
            <v>LO#1 CIA Educational Note: IFRS 17 Estimates of Future Cash Flows for Life and Health Insurance Contracts, Sep 2019</v>
          </cell>
        </row>
        <row r="13">
          <cell r="D13" t="str">
            <v>LO#1 CIA Educational Note: IFRS 17 Market Consistent Valuation of Financial Guarantees for Life and Health Insurance Contracts, May 2020</v>
          </cell>
        </row>
        <row r="14">
          <cell r="D14" t="str">
            <v>LO#1 CIA Educational Note: IFRS 17 Measurement and Presentation of Canadian Participating Insurance Contracts, Apr 2021</v>
          </cell>
        </row>
        <row r="15">
          <cell r="D15" t="str">
            <v>LO#1 CIA Educational Note: IFRS 17 Risk Adjustment for Non-Financial Risk for Life and Health Insurance Contracts, Jul 2019</v>
          </cell>
        </row>
        <row r="16">
          <cell r="D16" t="str">
            <v>LO#1 CIA Educational Note: Selective Lapsation for Renewable Term Insurance Products, February 2017</v>
          </cell>
        </row>
        <row r="17">
          <cell r="D17" t="str">
            <v>LO#1 CIA Final Communication of a Promulgation of Prescribed Mortality Improvement Rates (July 2017)</v>
          </cell>
        </row>
        <row r="18">
          <cell r="D18" t="str">
            <v>LO#1 CIA Report - Lapse Experience Study for 10-year Term Insurance, Jan 2014, pp. 6 -32</v>
          </cell>
        </row>
        <row r="19">
          <cell r="D19" t="str">
            <v>LO#1 CIA Research Paper - Lapse Experience under UL Level COI Policies, Sep 2015, pp. 4 - 8</v>
          </cell>
        </row>
        <row r="20">
          <cell r="D20" t="str">
            <v>LO#1 IFRS 17 Insurance Contracts Example (Spreadsheet Model)</v>
          </cell>
        </row>
        <row r="21">
          <cell r="D21" t="str">
            <v>LO#1 LFM-141-18: IFRS 17 Insurance Contracts – IFRS Standards Effects Analysis, May 2017, IASB (sections 1, 2, 4 &amp; 6.1-2 only) - Reduced Page count as per US Exam?</v>
          </cell>
        </row>
        <row r="22">
          <cell r="D22" t="str">
            <v>LO#1 LFM-632-23: OSFI B-3 Sound Reinsurance Practices and Procedures</v>
          </cell>
        </row>
        <row r="23">
          <cell r="D23" t="str">
            <v>LO#1 LFM-634-23: CIA Standards of Practice: Insurance Sections (excluding 2600), Jan 2023</v>
          </cell>
        </row>
        <row r="24">
          <cell r="D24" t="str">
            <v>LO#1 LFM-635-13: Participating Account Management and Disclosure to Participating Policyholders and Adjustable Policyholders</v>
          </cell>
        </row>
        <row r="25">
          <cell r="D25" t="str">
            <v>LO#1 LFM-649-22: International Actuarial Note 100 Application of IFRS 17 (exclude Section C: Chapter 11 and Section D)</v>
          </cell>
        </row>
        <row r="26">
          <cell r="D26" t="str">
            <v>LO#1 LFM-655-21: IFRS Standards Exposure Draft Amendments to IFRS 17, June 2019</v>
          </cell>
        </row>
        <row r="27">
          <cell r="D27" t="str">
            <v>LO#1 LFM-656-21: PwC In transition: The latest on IFRS 17 Implementation, Feb 2020</v>
          </cell>
        </row>
        <row r="28">
          <cell r="D28" t="str">
            <v>LO#1 LFM-657-22: The IFRS 17 Contractual Service Margin: A Life Insurance Perspective (Sections 1-4.7 &amp; 5)</v>
          </cell>
        </row>
        <row r="29">
          <cell r="D29" t="str">
            <v>LO#1 LFM-658-23: Risk Adjustments For Insurance Contracts Under IFRS 17, Chapter 2 “Principles Underlying Risk adjustments”</v>
          </cell>
        </row>
        <row r="30">
          <cell r="D30" t="str">
            <v>LO#1 OSFI Guideline E15: Appointed Actuary -  Legal Requirements, Qualification and External Review (Sep 2012)</v>
          </cell>
        </row>
        <row r="31">
          <cell r="D31" t="str">
            <v>LO#1 Implementation Considerations For VA Market Risk Benefits, Financial Reporter, Sep 2019</v>
          </cell>
        </row>
        <row r="32">
          <cell r="D32" t="str">
            <v>LO#1 LFM-848-22: A Comprehensive Guide – Reinsurance, 2020, (Sections 1, 2, 4, 7, Appendix D)</v>
          </cell>
        </row>
        <row r="33">
          <cell r="D33" t="str">
            <v>LO#1 LFM-856-23: US GAAP for Life Insurers, 2022, Chapter 1:  US GAAP Objectives and their Implications to Insurers</v>
          </cell>
        </row>
        <row r="34">
          <cell r="D34" t="str">
            <v>LO#1 LFM-856-23: US GAAP for Life Insurers, 2022, Chapter 11: Deferred Annuities</v>
          </cell>
        </row>
        <row r="35">
          <cell r="D35" t="str">
            <v>LO#1 LFM-856-23: US GAAP for Life Insurers, 2022, Chapter 12: Annuities Payout</v>
          </cell>
        </row>
        <row r="36">
          <cell r="D36" t="str">
            <v>LO#1 LFM-856-23: US GAAP for Life Insurers, 2022, Chapter 13: Group Pension (only sections 2.3, 3 &amp; 4)</v>
          </cell>
        </row>
        <row r="37">
          <cell r="D37" t="str">
            <v>LO#1 LFM-856-23: US GAAP for Life Insurers, 2022, Chapter 19: Investment Accounting</v>
          </cell>
        </row>
        <row r="38">
          <cell r="D38" t="str">
            <v>LO#1 LFM-856-23: US GAAP for Life Insurers, 2022, Chapter 20: Derivatives and Hedging</v>
          </cell>
        </row>
        <row r="39">
          <cell r="D39" t="str">
            <v>LO#1 LFM-856-23: US GAAP for Life Insurers, 2022, Chapter 3: Product Classification and Measurement</v>
          </cell>
        </row>
        <row r="40">
          <cell r="D40" t="str">
            <v>LO#1 LFM-856-23: US GAAP for Life Insurers, 2022, Chapter 4: Expenses</v>
          </cell>
        </row>
        <row r="41">
          <cell r="D41" t="str">
            <v>LO#1 LFM-856-23: US GAAP for Life Insurers, 2022, Chapter 5: Non-Participating Traditional Life Insurance</v>
          </cell>
        </row>
        <row r="42">
          <cell r="D42" t="str">
            <v>LO#1 LFM-856-23: US GAAP for Life Insurers, 2022, Chapter 6: Participating Traditional Life Insurance</v>
          </cell>
        </row>
        <row r="43">
          <cell r="D43" t="str">
            <v>LO#1 LFM-856-23: US GAAP for Life Insurers, 2022, Chapter 7: Universal Life Insurance (only sections 1, 2, 5-7)</v>
          </cell>
        </row>
        <row r="44">
          <cell r="D44" t="str">
            <v>LO#1 LFM-856-23: US GAAP for Life Insurers, 2022, Chapter 8: Long Duration Accident and Health Insurance Contracts (only sections 2.8.2, 3-5)</v>
          </cell>
        </row>
        <row r="45">
          <cell r="D45" t="str">
            <v>LO#1 Targeted Improvements Interactive Model</v>
          </cell>
        </row>
        <row r="46">
          <cell r="D46" t="str">
            <v>LO#2 Bridging the GAAP: IFRS 17 and LDTI Differences Explored, Financial Reporter, July 2022</v>
          </cell>
        </row>
        <row r="47">
          <cell r="D47" t="str">
            <v>LO#2 LFM-144-20: The Modernization of Insurance Company Solvency Regulation in the US (exclude Sections 7 and 9)</v>
          </cell>
        </row>
        <row r="48">
          <cell r="D48" t="str">
            <v>LO#2 LFM-149-21: Insurance Contracts Accounting Guide, PWC, Oct 2019 (Sections 1.1, 3.5, 5.1-5.4, 5.6; Figures IG 2-1, 2-2)</v>
          </cell>
        </row>
        <row r="49">
          <cell r="D49" t="str">
            <v>LO#2 LFM-650-20: FASB in Focus - Accounting Standards Update No 2018-12:Targeted Improvements to the Accounting for Long-Duration Contracts Issued by Insurance Companies</v>
          </cell>
        </row>
        <row r="50">
          <cell r="D50" t="str">
            <v>LO#2 LFM-143-20: Fundamentals of the Principle-Based Approach to Statutory Reserves for Life Insurance, July 2019</v>
          </cell>
        </row>
        <row r="51">
          <cell r="D51" t="str">
            <v>LO#2 Impacts of AG 48, Financial Reporter, Dec 2015</v>
          </cell>
        </row>
        <row r="52">
          <cell r="D52" t="str">
            <v>LO#2 LFM-822-16: Study Note on Actuarial Guidelines AG 38 &amp; 48 (exclude pages 6 to 8)</v>
          </cell>
        </row>
        <row r="53">
          <cell r="D53" t="str">
            <v>LO#2 PBA Corner, Financial Reporter, Jun 2016</v>
          </cell>
        </row>
        <row r="54">
          <cell r="D54" t="str">
            <v>LO#2 Principle-Based Reserves Interactive Model</v>
          </cell>
        </row>
        <row r="55">
          <cell r="D55" t="str">
            <v>LO#2 Statutory Vauation of Individual Life &amp; Annuity Contracts, 5th Ed, 2018, Chapter 1 – Overview of Valuation Concepts (exclude 1.1-1.9)</v>
          </cell>
        </row>
        <row r="56">
          <cell r="D56" t="str">
            <v>LO#2 Statutory Vauation of Individual Life &amp; Annuity Contracts, 5th Ed, 2018, Chapter 10 – Valuation Assumptions (exclude 10.1.3, 10.3.8)</v>
          </cell>
        </row>
        <row r="57">
          <cell r="D57" t="str">
            <v>LO#2 Statutory Vauation of Individual Life &amp; Annuity Contracts, 5th Ed, 2018, Chapter 11 – Valuation Methodologies (exclude 11.3.9 to 11.3.11)</v>
          </cell>
        </row>
        <row r="58">
          <cell r="D58" t="str">
            <v xml:space="preserve">LO#2 Statutory Vauation of Individual Life &amp; Annuity Contracts, 5th Ed, 2018, Chapter 12 – Whole Life </v>
          </cell>
        </row>
        <row r="59">
          <cell r="D59" t="str">
            <v xml:space="preserve">LO#2 Statutory Vauation of Individual Life &amp; Annuity Contracts, 5th Ed, 2018, Chapter 13 – Term Life Insurance </v>
          </cell>
        </row>
        <row r="60">
          <cell r="D60" t="str">
            <v>LO#2 Statutory Vauation of Individual Life &amp; Annuity Contracts, 5th Ed, 2018, Chapter 14 – Universal Life (exclude 14.4.8, 14.4.9, 14.5.0, 14.6.2-14.6.6)</v>
          </cell>
        </row>
        <row r="61">
          <cell r="D61" t="str">
            <v>LO#2 Statutory Vauation of Individual Life &amp; Annuity Contracts, 5th Ed, 2018, Chapter 16 – Indexed Universal Life (exclude 16.4.2-16.4.3)</v>
          </cell>
        </row>
        <row r="62">
          <cell r="D62" t="str">
            <v>LO#2 Statutory Vauation of Individual Life &amp; Annuity Contracts, 5th Ed, 2018, Chapter 18 – Fixed Deferred  Annuities (exclude 18.7.4, 18.8)</v>
          </cell>
        </row>
        <row r="63">
          <cell r="D63" t="str">
            <v>LO#2 Statutory Vauation of Individual Life &amp; Annuity Contracts, 5th Ed, 2018, Chapter 19 – Variable Deferred Annuities</v>
          </cell>
        </row>
        <row r="64">
          <cell r="D64" t="str">
            <v>LO#2 Statutory Vauation of Individual Life &amp; Annuity Contracts, 5th Ed, 2018, Chapter 2 – Product Classifications (2.2 only)</v>
          </cell>
        </row>
        <row r="65">
          <cell r="D65" t="str">
            <v xml:space="preserve">LO#2 Statutory Vauation of Individual Life &amp; Annuity Contracts, 5th Ed, 2018, Chapter 20 – Indexed Deferred Annuities </v>
          </cell>
        </row>
        <row r="66">
          <cell r="D66" t="str">
            <v xml:space="preserve">LO#2 Statutory Vauation of Individual Life &amp; Annuity Contracts, 5th Ed, 2018, Chapter 21 – Immediate Annuities </v>
          </cell>
        </row>
        <row r="67">
          <cell r="D67" t="str">
            <v>LO#2 Statutory Vauation of Individual Life &amp; Annuity Contracts, 5th Ed, 2018, Chapter 22 – Miscellaneous Reserves (exclude 22.3 to 22.4) </v>
          </cell>
        </row>
        <row r="68">
          <cell r="D68" t="str">
            <v>LO#2 Statutory Vauation of Individual Life &amp; Annuity Contracts, 5th Ed, 2018, Chapter 23 – VM-20: PBR for Life Products (exclude 23.1)</v>
          </cell>
        </row>
        <row r="69">
          <cell r="D69" t="str">
            <v>LO#2 Statutory Vauation of Individual Life &amp; Annuity Contracts, 5th Ed, 2018, Chapter 24 - Addendum for Variable Annuity PBR Updates</v>
          </cell>
        </row>
        <row r="70">
          <cell r="D70" t="str">
            <v>LO#2 Statutory Vauation of Individual Life &amp; Annuity Contracts, 5th Ed, 2018, Chapter 25 - Principle-Based Reserve Report</v>
          </cell>
        </row>
        <row r="71">
          <cell r="D71" t="str">
            <v>LO#2 Statutory Vauation of Individual Life &amp; Annuity Contracts, 5th Ed, 2018, Chapter 3 – NAIC Annual Statement</v>
          </cell>
        </row>
        <row r="72">
          <cell r="D72" t="str">
            <v>LO#2 Statutory Vauation of Individual Life &amp; Annuity Contracts, 5th Ed, 2018, Chapter 4 – Standard Valuation Law</v>
          </cell>
        </row>
        <row r="73">
          <cell r="D73" t="str">
            <v>LO#2 Statutory Vauation of Individual Life &amp; Annuity Contracts, 5th Ed, 2018, Chapter 5 – The Valuation Manual</v>
          </cell>
        </row>
        <row r="74">
          <cell r="D74" t="str">
            <v>LO#3 Canadian Insurance Taxation, 4th Ed, 2015, Chapter 3-6, 9, 10, 11 &amp; 24</v>
          </cell>
        </row>
        <row r="75">
          <cell r="D75" t="str">
            <v>LO#3 CIA Educational Note: Future Income and Alternative Taxes, Dec 2012 (excluding Apeendix D)</v>
          </cell>
        </row>
        <row r="76">
          <cell r="D76" t="str">
            <v xml:space="preserve">LO#3 LFM-845-20: Chapters 1 and 2 of Life Insurance and Modified Endowments Under IRC §7702 and §7702A, Desrochers, 2nd Edition </v>
          </cell>
        </row>
        <row r="77">
          <cell r="D77" t="str">
            <v>LO#3 LFM-846-20: Company Tax – Introductory Study Note</v>
          </cell>
        </row>
        <row r="78">
          <cell r="D78" t="str">
            <v>LO#3 LFM-850-22: Changes to Section 7702 (IRC) and Nonforfeiture Interet Rates</v>
          </cell>
        </row>
        <row r="79">
          <cell r="D79" t="str">
            <v>LO#3 The Tax Cuts and Jobs Act of 2017— Effects on Life Insurers, American Academy of Actuaries, Oct 2020</v>
          </cell>
        </row>
        <row r="80">
          <cell r="D80" t="str">
            <v xml:space="preserve">LO#4 LFM-151-22: IAIS—International Capital Standard, ComFrame, Holistic Framework for Systemic Risk in the Insurance Sector, Sullivan &amp; Cromwell LLP, Dec 2019
Only pages 1-3, 8-28  </v>
          </cell>
        </row>
        <row r="81">
          <cell r="D81" t="str">
            <v>LO#4 LFM-636-20: OSFI Guideline A-4 Internal Target Capital Ratio for Insurance Companies, December 2017</v>
          </cell>
        </row>
        <row r="82">
          <cell r="D82" t="str">
            <v>LO#4 LFM-641-19: OSFI: Own Risk and Solvency Assessment (E-19), December 2017</v>
          </cell>
        </row>
        <row r="83">
          <cell r="D83" t="str">
            <v>LO#4 LFM-645-23: OSFI Guideline – Life Insurance Capital Adequacy Test (LICAT), July 2022, Ch. 1-11 (excluding Sections 4.2-4.4 &amp; 7.3-7.10)</v>
          </cell>
        </row>
        <row r="84">
          <cell r="D84" t="str">
            <v xml:space="preserve">LO#4 A Multi-Stakeholder Approach to Capital Adequacy, Conning Research </v>
          </cell>
        </row>
        <row r="85">
          <cell r="D85" t="str">
            <v>LO#4 Economic Capital for life Insurance Companies, SOA Research paper, Oct 2016 (exclude sections 5 and 7)</v>
          </cell>
        </row>
        <row r="86">
          <cell r="D86" t="str">
            <v>LO#4 LFM-148-20: The Theory of Risk Capital in Financial Firms</v>
          </cell>
        </row>
        <row r="87">
          <cell r="D87" t="str">
            <v>LO#4 ASOP 55 – Capital Adequacy Assessment, Section 3 and Appendix 1</v>
          </cell>
        </row>
        <row r="88">
          <cell r="D88" t="str">
            <v>LO#4 LFM-136-16: Chapter 11 of Life Insurance Products and Finance, Atkinson &amp; Dallas, pp. 499-502</v>
          </cell>
        </row>
        <row r="89">
          <cell r="D89" t="str">
            <v>LO#4 LFM-813-13: U.S. Insurance Regulation Solvency Framework and Current Topics</v>
          </cell>
        </row>
        <row r="90">
          <cell r="D90" t="str">
            <v xml:space="preserve">LO#4 LFM-852-22: Group Capital Calculation: Public Summary, National Association of Insurance Commissioners,  Dec 2020  </v>
          </cell>
        </row>
        <row r="91">
          <cell r="D91" t="str">
            <v>LO#4 LFM-853-22: Group Capital Calculation: Pictorial, National Association of Insurance Commissioners, Dec 2020</v>
          </cell>
        </row>
        <row r="92">
          <cell r="D92" t="str">
            <v>LO#4 LFM-854-22: NAIC Own Risk and Solvency Assessment (ORSA) Guidance Manual, National Association of Insurance Commissioners, Dec 2017</v>
          </cell>
        </row>
        <row r="93">
          <cell r="D93" t="str">
            <v>LO#4 Statutory Vauation of Individual Life &amp; Annuity Contracts, 5th Ed, 2018, Chapter 29 – Risk-Based Capital</v>
          </cell>
        </row>
        <row r="94">
          <cell r="D94" t="str">
            <v>LO#5 CIA: Sources of Earning: Determination and Disclosure, Aug 2004</v>
          </cell>
        </row>
        <row r="95">
          <cell r="D95" t="str">
            <v>LO#5 LFM-601-13: OSFI Guideline D-9: Sources of Earnings Disclosure (Life Insurance Companies)</v>
          </cell>
        </row>
        <row r="96">
          <cell r="D96" t="str">
            <v xml:space="preserve">LO#5 Embedded Value: Practice and Theory, SOA, Actuarial Practice Forum, March 2009 </v>
          </cell>
        </row>
        <row r="97">
          <cell r="D97" t="str">
            <v xml:space="preserve">LO#5 LFM-106-07: Insurance Industry Mergers and Acquisitions, Chapter 4 (Sections 4.1-4.6) </v>
          </cell>
        </row>
        <row r="98">
          <cell r="D98" t="str">
            <v xml:space="preserve">LO#5 LFM-138-16: Prudential Financial - Stockholder's Equity and Operating Leverage, HBR, 2008  </v>
          </cell>
        </row>
        <row r="99">
          <cell r="D99" t="str">
            <v>LO#5 LFM-152-22: Introduction to Source of Earnings Analysis (excluding Appendices)</v>
          </cell>
        </row>
        <row r="100">
          <cell r="D100" t="str">
            <v>LO#5 Statutory Vauation of Individual Life &amp; Annuity Contracts, 5th Ed, 2018, Chapter 19 – Variable Deferred Annuities, Section 19.4</v>
          </cell>
        </row>
        <row r="101">
          <cell r="D101" t="str">
            <v>LO#6 Bridging the GAAP: IFRS 17 and LDTI Differences Explored, Financial Reporter, July 2022</v>
          </cell>
        </row>
        <row r="102">
          <cell r="D102" t="str">
            <v>LO#6 LFM-141-18: IFRS 17 Insurance Contracts – IFRS Standards Effects Analysis, May 2017, IASB (sections 1, 2, 4 &amp; 6.1-2 only) - Reduced Page count as per US Exam?</v>
          </cell>
        </row>
        <row r="103">
          <cell r="D103" t="str">
            <v>LO#6 LFM-144-20: The Modernization of Insurance Company Solvency Regulation in the US (exclude Sections 7 and 9)</v>
          </cell>
        </row>
        <row r="104">
          <cell r="D104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5">
          <cell r="D105" t="str">
            <v>LO#6 LFM-847-20: Life Insurance Regulatory Framework, OSFI, 2012</v>
          </cell>
        </row>
        <row r="106">
          <cell r="D106" t="str">
            <v>LO#6 LFM-851-23: OSFI Guideline – Life Insurance Capital Adequacy Test (LICAT), July 2022, Only Ch. 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instructions"/>
      <sheetName val="syllabus list"/>
      <sheetName val="1"/>
      <sheetName val="2"/>
      <sheetName val="2c Calc"/>
      <sheetName val="3"/>
      <sheetName val="3c Calc"/>
      <sheetName val="4"/>
      <sheetName val="4c Calc"/>
      <sheetName val="5"/>
      <sheetName val="S5b calc"/>
      <sheetName val="6"/>
      <sheetName val="6c Calc"/>
      <sheetName val="7"/>
      <sheetName val="7c Calc"/>
      <sheetName val="8"/>
      <sheetName val="S9"/>
      <sheetName val="9c Calc"/>
    </sheetNames>
    <sheetDataSet>
      <sheetData sheetId="0"/>
      <sheetData sheetId="1"/>
      <sheetData sheetId="2">
        <row r="4">
          <cell r="D4" t="str">
            <v>LO#1 CIA Draft Educational Note: IFRS 17 – Fair Value of Insurance Contracts, Oct 2021</v>
          </cell>
        </row>
        <row r="5">
          <cell r="D5" t="str">
            <v>LO#1 CIA Draft Explanatory Report: IFRS 17 Expenses, Apr 2021</v>
          </cell>
        </row>
        <row r="6">
          <cell r="D6" t="str">
            <v>LO#1 CIA Educational Note - IFRS 17 Discount Rates for Life and Health Insurance Contracts, Jun 2020</v>
          </cell>
        </row>
        <row r="7">
          <cell r="D7" t="str">
            <v>LO#1 CIA Educational Note: Comparison of IFRS 17 to Current CIA Standard of Practice, Sept 2018</v>
          </cell>
        </row>
        <row r="8">
          <cell r="D8" t="str">
            <v>LO#1 CIA Educational Note: Dividend Determination for Participating Policies, Jan 2014</v>
          </cell>
        </row>
        <row r="9">
          <cell r="D9" t="str">
            <v>LO#1 CIA Educational Note: Expected Mortality: Fully Underwritten Canadian Individual Life Insurance Policies: July 2002 (only sections 100, 200, and 300)</v>
          </cell>
        </row>
        <row r="10">
          <cell r="D10" t="str">
            <v xml:space="preserve">LO#1 CIA Educational Note: Guidance on Fairness Opinions Required Under the Insurance Companies Act Pursuant to Bill C-57 (2005) </v>
          </cell>
        </row>
        <row r="11">
          <cell r="D11" t="str">
            <v>LO#1 CIA Educational Note: IFRS 17 – Coverage Units for Life and Health Insurance Contracts, Dec 2019</v>
          </cell>
        </row>
        <row r="12">
          <cell r="D12" t="str">
            <v>LO#1 CIA Educational Note: IFRS 17 Estimates of Future Cash Flows for Life and Health Insurance Contracts, Sep 2019</v>
          </cell>
        </row>
        <row r="13">
          <cell r="D13" t="str">
            <v>LO#1 CIA Educational Note: IFRS 17 Market Consistent Valuation of Financial Guarantees for Life and Health Insurance Contracts, May 2020</v>
          </cell>
        </row>
        <row r="14">
          <cell r="D14" t="str">
            <v>LO#1 CIA Educational Note: IFRS 17 Measurement and Presentation of Canadian Participating Insurance Contracts, Apr 2021</v>
          </cell>
        </row>
        <row r="15">
          <cell r="D15" t="str">
            <v>LO#1 CIA Educational Note: IFRS 17 Risk Adjustment for Non-Financial Risk for Life and Health Insurance Contracts, Jul 2019</v>
          </cell>
        </row>
        <row r="16">
          <cell r="D16" t="str">
            <v>LO#1 CIA Educational Note: Selective Lapsation for Renewable Term Insurance Products, February 2017</v>
          </cell>
        </row>
        <row r="17">
          <cell r="D17" t="str">
            <v>LO#1 CIA Final Communication of a Promulgation of Prescribed Mortality Improvement Rates (July 2017)</v>
          </cell>
        </row>
        <row r="18">
          <cell r="D18" t="str">
            <v>LO#1 CIA Report - Lapse Experience Study for 10-year Term Insurance, Jan 2014, pp. 6 -32</v>
          </cell>
        </row>
        <row r="19">
          <cell r="D19" t="str">
            <v>LO#1 CIA Research Paper - Lapse Experience under UL Level COI Policies, Sep 2015, pp. 4 - 8</v>
          </cell>
        </row>
        <row r="20">
          <cell r="D20" t="str">
            <v>LO#1 IFRS 17 Insurance Contracts Example (Spreadsheet Model)</v>
          </cell>
        </row>
        <row r="21">
          <cell r="D21" t="str">
            <v>LO#1 LFM-141-18: IFRS 17 Insurance Contracts – IFRS Standards Effects Analysis, May 2017, IASB (sections 1, 2, 4 &amp; 6.1-2 only) - Reduced Page count as per US Exam?</v>
          </cell>
        </row>
        <row r="22">
          <cell r="D22" t="str">
            <v>LO#1 LFM-632-23: OSFI B-3 Sound Reinsurance Practices and Procedures</v>
          </cell>
        </row>
        <row r="23">
          <cell r="D23" t="str">
            <v>LO#1 LFM-634-23: CIA Standards of Practice: Insurance Sections (excluding 2600), Jan 2023</v>
          </cell>
        </row>
        <row r="24">
          <cell r="D24" t="str">
            <v>LO#1 LFM-635-13: Participating Account Management and Disclosure to Participating Policyholders and Adjustable Policyholders</v>
          </cell>
        </row>
        <row r="25">
          <cell r="D25" t="str">
            <v>LO#1 LFM-649-22: International Actuarial Note 100 Application of IFRS 17 (exclude Section C: Chapter 11 and Section D)</v>
          </cell>
        </row>
        <row r="26">
          <cell r="D26" t="str">
            <v>LO#1 LFM-655-21: IFRS Standards Exposure Draft Amendments to IFRS 17, June 2019</v>
          </cell>
        </row>
        <row r="27">
          <cell r="D27" t="str">
            <v>LO#1 LFM-656-21: PwC In transition: The latest on IFRS 17 Implementation, Feb 2020</v>
          </cell>
        </row>
        <row r="28">
          <cell r="D28" t="str">
            <v>LO#1 LFM-657-22: The IFRS 17 Contractual Service Margin: A Life Insurance Perspective (Sections 1-4.7 &amp; 5)</v>
          </cell>
        </row>
        <row r="29">
          <cell r="D29" t="str">
            <v>LO#1 LFM-658-23: Risk Adjustments For Insurance Contracts Under IFRS 17, Chapter 2 “Principles Underlying Risk adjustments”</v>
          </cell>
        </row>
        <row r="30">
          <cell r="D30" t="str">
            <v>LO#1 OSFI Guideline E15: Appointed Actuary -  Legal Requirements, Qualification and External Review (Sep 2012)</v>
          </cell>
        </row>
        <row r="31">
          <cell r="D31" t="str">
            <v>LO#1 Implementation Considerations For VA Market Risk Benefits, Financial Reporter, Sep 2019</v>
          </cell>
        </row>
        <row r="32">
          <cell r="D32" t="str">
            <v>LO#1 LFM-848-22: A Comprehensive Guide – Reinsurance, 2020, (Sections 1, 2, 4, 7, Appendix D)</v>
          </cell>
        </row>
        <row r="33">
          <cell r="D33" t="str">
            <v>LO#1 LFM-856-23: US GAAP for Life Insurers, 2022, Chapter 1:  US GAAP Objectives and their Implications to Insurers</v>
          </cell>
        </row>
        <row r="34">
          <cell r="D34" t="str">
            <v>LO#1 LFM-856-23: US GAAP for Life Insurers, 2022, Chapter 11: Deferred Annuities</v>
          </cell>
        </row>
        <row r="35">
          <cell r="D35" t="str">
            <v>LO#1 LFM-856-23: US GAAP for Life Insurers, 2022, Chapter 12: Annuities Payout</v>
          </cell>
        </row>
        <row r="36">
          <cell r="D36" t="str">
            <v>LO#1 LFM-856-23: US GAAP for Life Insurers, 2022, Chapter 13: Group Pension (only sections 2.3, 3 &amp; 4)</v>
          </cell>
        </row>
        <row r="37">
          <cell r="D37" t="str">
            <v>LO#1 LFM-856-23: US GAAP for Life Insurers, 2022, Chapter 19: Investment Accounting</v>
          </cell>
        </row>
        <row r="38">
          <cell r="D38" t="str">
            <v>LO#1 LFM-856-23: US GAAP for Life Insurers, 2022, Chapter 20: Derivatives and Hedging</v>
          </cell>
        </row>
        <row r="39">
          <cell r="D39" t="str">
            <v>LO#1 LFM-856-23: US GAAP for Life Insurers, 2022, Chapter 3: Product Classification and Measurement</v>
          </cell>
        </row>
        <row r="40">
          <cell r="D40" t="str">
            <v>LO#1 LFM-856-23: US GAAP for Life Insurers, 2022, Chapter 4: Expenses</v>
          </cell>
        </row>
        <row r="41">
          <cell r="D41" t="str">
            <v>LO#1 LFM-856-23: US GAAP for Life Insurers, 2022, Chapter 5: Non-Participating Traditional Life Insurance</v>
          </cell>
        </row>
        <row r="42">
          <cell r="D42" t="str">
            <v>LO#1 LFM-856-23: US GAAP for Life Insurers, 2022, Chapter 6: Participating Traditional Life Insurance</v>
          </cell>
        </row>
        <row r="43">
          <cell r="D43" t="str">
            <v>LO#1 LFM-856-23: US GAAP for Life Insurers, 2022, Chapter 7: Universal Life Insurance (only sections 1, 2, 5-7)</v>
          </cell>
        </row>
        <row r="44">
          <cell r="D44" t="str">
            <v>LO#1 LFM-856-23: US GAAP for Life Insurers, 2022, Chapter 8: Long Duration Accident and Health Insurance Contracts (only sections 2.8.2, 3-5)</v>
          </cell>
        </row>
        <row r="45">
          <cell r="D45" t="str">
            <v>LO#1 Targeted Improvements Interactive Model</v>
          </cell>
        </row>
        <row r="46">
          <cell r="D46" t="str">
            <v>LO#2 Bridging the GAAP: IFRS 17 and LDTI Differences Explored, Financial Reporter, July 2022</v>
          </cell>
        </row>
        <row r="47">
          <cell r="D47" t="str">
            <v>LO#2 LFM-144-20: The Modernization of Insurance Company Solvency Regulation in the US (exclude Sections 7 and 9)</v>
          </cell>
        </row>
        <row r="48">
          <cell r="D48" t="str">
            <v>LO#2 LFM-149-21: Insurance Contracts Accounting Guide, PWC, Oct 2019 (Sections 1.1, 3.5, 5.1-5.4, 5.6; Figures IG 2-1, 2-2)</v>
          </cell>
        </row>
        <row r="49">
          <cell r="D49" t="str">
            <v>LO#2 LFM-650-20: FASB in Focus - Accounting Standards Update No 2018-12:Targeted Improvements to the Accounting for Long-Duration Contracts Issued by Insurance Companies</v>
          </cell>
        </row>
        <row r="50">
          <cell r="D50" t="str">
            <v>LO#2 LFM-143-20: Fundamentals of the Principle-Based Approach to Statutory Reserves for Life Insurance, July 2019</v>
          </cell>
        </row>
        <row r="51">
          <cell r="D51" t="str">
            <v>LO#2 Impacts of AG 48, Financial Reporter, Dec 2015</v>
          </cell>
        </row>
        <row r="52">
          <cell r="D52" t="str">
            <v>LO#2 LFM-822-16: Study Note on Actuarial Guidelines AG 38 &amp; 48 (exclude pages 6 to 8)</v>
          </cell>
        </row>
        <row r="53">
          <cell r="D53" t="str">
            <v>LO#2 PBA Corner, Financial Reporter, Jun 2016</v>
          </cell>
        </row>
        <row r="54">
          <cell r="D54" t="str">
            <v>LO#2 Principle-Based Reserves Interactive Model</v>
          </cell>
        </row>
        <row r="55">
          <cell r="D55" t="str">
            <v>LO#2 Statutory Vauation of Individual Life &amp; Annuity Contracts, 5th Ed, 2018, Chapter 1 – Overview of Valuation Concepts (exclude 1.1-1.9)</v>
          </cell>
        </row>
        <row r="56">
          <cell r="D56" t="str">
            <v>LO#2 Statutory Vauation of Individual Life &amp; Annuity Contracts, 5th Ed, 2018, Chapter 10 – Valuation Assumptions (exclude 10.1.3, 10.3.8)</v>
          </cell>
        </row>
        <row r="57">
          <cell r="D57" t="str">
            <v>LO#2 Statutory Vauation of Individual Life &amp; Annuity Contracts, 5th Ed, 2018, Chapter 11 – Valuation Methodologies (exclude 11.3.9 to 11.3.11)</v>
          </cell>
        </row>
        <row r="58">
          <cell r="D58" t="str">
            <v xml:space="preserve">LO#2 Statutory Vauation of Individual Life &amp; Annuity Contracts, 5th Ed, 2018, Chapter 12 – Whole Life </v>
          </cell>
        </row>
        <row r="59">
          <cell r="D59" t="str">
            <v xml:space="preserve">LO#2 Statutory Vauation of Individual Life &amp; Annuity Contracts, 5th Ed, 2018, Chapter 13 – Term Life Insurance </v>
          </cell>
        </row>
        <row r="60">
          <cell r="D60" t="str">
            <v>LO#2 Statutory Vauation of Individual Life &amp; Annuity Contracts, 5th Ed, 2018, Chapter 14 – Universal Life (exclude 14.4.8, 14.4.9, 14.5.0, 14.6.2-14.6.6)</v>
          </cell>
        </row>
        <row r="61">
          <cell r="D61" t="str">
            <v>LO#2 Statutory Vauation of Individual Life &amp; Annuity Contracts, 5th Ed, 2018, Chapter 16 – Indexed Universal Life (exclude 16.4.2-16.4.3)</v>
          </cell>
        </row>
        <row r="62">
          <cell r="D62" t="str">
            <v>LO#2 Statutory Vauation of Individual Life &amp; Annuity Contracts, 5th Ed, 2018, Chapter 18 – Fixed Deferred  Annuities (exclude 18.7.4, 18.8)</v>
          </cell>
        </row>
        <row r="63">
          <cell r="D63" t="str">
            <v>LO#2 Statutory Vauation of Individual Life &amp; Annuity Contracts, 5th Ed, 2018, Chapter 19 – Variable Deferred Annuities</v>
          </cell>
        </row>
        <row r="64">
          <cell r="D64" t="str">
            <v>LO#2 Statutory Vauation of Individual Life &amp; Annuity Contracts, 5th Ed, 2018, Chapter 2 – Product Classifications (2.2 only)</v>
          </cell>
        </row>
        <row r="65">
          <cell r="D65" t="str">
            <v xml:space="preserve">LO#2 Statutory Vauation of Individual Life &amp; Annuity Contracts, 5th Ed, 2018, Chapter 20 – Indexed Deferred Annuities </v>
          </cell>
        </row>
        <row r="66">
          <cell r="D66" t="str">
            <v xml:space="preserve">LO#2 Statutory Vauation of Individual Life &amp; Annuity Contracts, 5th Ed, 2018, Chapter 21 – Immediate Annuities </v>
          </cell>
        </row>
        <row r="67">
          <cell r="D67" t="str">
            <v>LO#2 Statutory Vauation of Individual Life &amp; Annuity Contracts, 5th Ed, 2018, Chapter 22 – Miscellaneous Reserves (exclude 22.3 to 22.4) </v>
          </cell>
        </row>
        <row r="68">
          <cell r="D68" t="str">
            <v>LO#2 Statutory Vauation of Individual Life &amp; Annuity Contracts, 5th Ed, 2018, Chapter 23 – VM-20: PBR for Life Products (exclude 23.1)</v>
          </cell>
        </row>
        <row r="69">
          <cell r="D69" t="str">
            <v>LO#2 Statutory Vauation of Individual Life &amp; Annuity Contracts, 5th Ed, 2018, Chapter 24 - Addendum for Variable Annuity PBR Updates</v>
          </cell>
        </row>
        <row r="70">
          <cell r="D70" t="str">
            <v>LO#2 Statutory Vauation of Individual Life &amp; Annuity Contracts, 5th Ed, 2018, Chapter 25 - Principle-Based Reserve Report</v>
          </cell>
        </row>
        <row r="71">
          <cell r="D71" t="str">
            <v>LO#2 Statutory Vauation of Individual Life &amp; Annuity Contracts, 5th Ed, 2018, Chapter 3 – NAIC Annual Statement</v>
          </cell>
        </row>
        <row r="72">
          <cell r="D72" t="str">
            <v>LO#2 Statutory Vauation of Individual Life &amp; Annuity Contracts, 5th Ed, 2018, Chapter 4 – Standard Valuation Law</v>
          </cell>
        </row>
        <row r="73">
          <cell r="D73" t="str">
            <v>LO#2 Statutory Vauation of Individual Life &amp; Annuity Contracts, 5th Ed, 2018, Chapter 5 – The Valuation Manual</v>
          </cell>
        </row>
        <row r="74">
          <cell r="D74" t="str">
            <v>LO#3 Canadian Insurance Taxation, 4th Ed, 2015, Chapter 3-6, 9, 10, 11 &amp; 24</v>
          </cell>
        </row>
        <row r="75">
          <cell r="D75" t="str">
            <v>LO#3 CIA Educational Note: Future Income and Alternative Taxes, Dec 2012 (excluding Apeendix D)</v>
          </cell>
        </row>
        <row r="76">
          <cell r="D76" t="str">
            <v xml:space="preserve">LO#3 LFM-845-20: Chapters 1 and 2 of Life Insurance and Modified Endowments Under IRC §7702 and §7702A, Desrochers, 2nd Edition </v>
          </cell>
        </row>
        <row r="77">
          <cell r="D77" t="str">
            <v>LO#3 LFM-846-20: Company Tax – Introductory Study Note</v>
          </cell>
        </row>
        <row r="78">
          <cell r="D78" t="str">
            <v>LO#3 LFM-850-22: Changes to Section 7702 (IRC) and Nonforfeiture Interet Rates</v>
          </cell>
        </row>
        <row r="79">
          <cell r="D79" t="str">
            <v>LO#3 The Tax Cuts and Jobs Act of 2017— Effects on Life Insurers, American Academy of Actuaries, Oct 2020</v>
          </cell>
        </row>
        <row r="80">
          <cell r="D80" t="str">
            <v xml:space="preserve">LO#4 LFM-151-22: IAIS—International Capital Standard, ComFrame, Holistic Framework for Systemic Risk in the Insurance Sector, Sullivan &amp; Cromwell LLP, Dec 2019
Only pages 1-3, 8-28  </v>
          </cell>
        </row>
        <row r="81">
          <cell r="D81" t="str">
            <v>LO#4 LFM-636-20: OSFI Guideline A-4 Internal Target Capital Ratio for Insurance Companies, December 2017</v>
          </cell>
        </row>
        <row r="82">
          <cell r="D82" t="str">
            <v>LO#4 LFM-641-19: OSFI: Own Risk and Solvency Assessment (E-19), December 2017</v>
          </cell>
        </row>
        <row r="83">
          <cell r="D83" t="str">
            <v>LO#4 LFM-645-23: OSFI Guideline – Life Insurance Capital Adequacy Test (LICAT), July 2022, Ch. 1-11 (excluding Sections 4.2-4.4 &amp; 7.3-7.10)</v>
          </cell>
        </row>
        <row r="84">
          <cell r="D84" t="str">
            <v xml:space="preserve">LO#4 A Multi-Stakeholder Approach to Capital Adequacy, Conning Research </v>
          </cell>
        </row>
        <row r="85">
          <cell r="D85" t="str">
            <v>LO#4 Economic Capital for life Insurance Companies, SOA Research paper, Oct 2016 (exclude sections 5 and 7)</v>
          </cell>
        </row>
        <row r="86">
          <cell r="D86" t="str">
            <v>LO#4 LFM-148-20: The Theory of Risk Capital in Financial Firms</v>
          </cell>
        </row>
        <row r="87">
          <cell r="D87" t="str">
            <v>LO#4 ASOP 55 – Capital Adequacy Assessment, Section 3 and Appendix 1</v>
          </cell>
        </row>
        <row r="88">
          <cell r="D88" t="str">
            <v>LO#4 LFM-136-16: Chapter 11 of Life Insurance Products and Finance, Atkinson &amp; Dallas, pp. 499-502</v>
          </cell>
        </row>
        <row r="89">
          <cell r="D89" t="str">
            <v>LO#4 LFM-813-13: U.S. Insurance Regulation Solvency Framework and Current Topics</v>
          </cell>
        </row>
        <row r="90">
          <cell r="D90" t="str">
            <v xml:space="preserve">LO#4 LFM-852-22: Group Capital Calculation: Public Summary, National Association of Insurance Commissioners,  Dec 2020  </v>
          </cell>
        </row>
        <row r="91">
          <cell r="D91" t="str">
            <v>LO#4 LFM-853-22: Group Capital Calculation: Pictorial, National Association of Insurance Commissioners, Dec 2020</v>
          </cell>
        </row>
        <row r="92">
          <cell r="D92" t="str">
            <v>LO#4 LFM-854-22: NAIC Own Risk and Solvency Assessment (ORSA) Guidance Manual, National Association of Insurance Commissioners, Dec 2017</v>
          </cell>
        </row>
        <row r="93">
          <cell r="D93" t="str">
            <v>LO#4 Statutory Vauation of Individual Life &amp; Annuity Contracts, 5th Ed, 2018, Chapter 29 – Risk-Based Capital</v>
          </cell>
        </row>
        <row r="94">
          <cell r="D94" t="str">
            <v>LO#5 CIA: Sources of Earning: Determination and Disclosure, Aug 2004</v>
          </cell>
        </row>
        <row r="95">
          <cell r="D95" t="str">
            <v>LO#5 LFM-601-13: OSFI Guideline D-9: Sources of Earnings Disclosure (Life Insurance Companies)</v>
          </cell>
        </row>
        <row r="96">
          <cell r="D96" t="str">
            <v xml:space="preserve">LO#5 Embedded Value: Practice and Theory, SOA, Actuarial Practice Forum, March 2009 </v>
          </cell>
        </row>
        <row r="97">
          <cell r="D97" t="str">
            <v xml:space="preserve">LO#5 LFM-106-07: Insurance Industry Mergers and Acquisitions, Chapter 4 (Sections 4.1-4.6) </v>
          </cell>
        </row>
        <row r="98">
          <cell r="D98" t="str">
            <v xml:space="preserve">LO#5 LFM-138-16: Prudential Financial - Stockholder's Equity and Operating Leverage, HBR, 2008  </v>
          </cell>
        </row>
        <row r="99">
          <cell r="D99" t="str">
            <v>LO#5 LFM-152-22: Introduction to Source of Earnings Analysis (excluding Appendices)</v>
          </cell>
        </row>
        <row r="100">
          <cell r="D100" t="str">
            <v>LO#5 Statutory Vauation of Individual Life &amp; Annuity Contracts, 5th Ed, 2018, Chapter 19 – Variable Deferred Annuities, Section 19.4</v>
          </cell>
        </row>
        <row r="101">
          <cell r="D101" t="str">
            <v>LO#6 Bridging the GAAP: IFRS 17 and LDTI Differences Explored, Financial Reporter, July 2022</v>
          </cell>
        </row>
        <row r="102">
          <cell r="D102" t="str">
            <v>LO#6 LFM-141-18: IFRS 17 Insurance Contracts – IFRS Standards Effects Analysis, May 2017, IASB (sections 1, 2, 4 &amp; 6.1-2 only) - Reduced Page count as per US Exam?</v>
          </cell>
        </row>
        <row r="103">
          <cell r="D103" t="str">
            <v>LO#6 LFM-144-20: The Modernization of Insurance Company Solvency Regulation in the US (exclude Sections 7 and 9)</v>
          </cell>
        </row>
        <row r="104">
          <cell r="D104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5">
          <cell r="D105" t="str">
            <v>LO#6 LFM-847-20: Life Insurance Regulatory Framework, OSFI, 2012</v>
          </cell>
        </row>
        <row r="106">
          <cell r="D106" t="str">
            <v>LO#6 LFM-851-23: OSFI Guideline – Life Insurance Capital Adequacy Test (LICAT), July 2022, Only Ch. 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2ACC-8240-44C3-8F74-103637F1C096}">
  <sheetPr>
    <tabColor theme="7"/>
  </sheetPr>
  <dimension ref="A1:N89"/>
  <sheetViews>
    <sheetView tabSelected="1" zoomScale="130" zoomScaleNormal="130" workbookViewId="0">
      <selection activeCell="A8" sqref="A8"/>
    </sheetView>
  </sheetViews>
  <sheetFormatPr defaultColWidth="8.5703125" defaultRowHeight="12.75" x14ac:dyDescent="0.2"/>
  <cols>
    <col min="1" max="1" width="25.5703125" style="2" customWidth="1"/>
    <col min="2" max="2" width="13.5703125" style="2" customWidth="1"/>
    <col min="3" max="5" width="10.5703125" style="2" customWidth="1"/>
    <col min="6" max="9" width="8.5703125" style="2"/>
    <col min="10" max="14" width="8.5703125" style="2" customWidth="1"/>
    <col min="15" max="16" width="8.5703125" style="2"/>
    <col min="17" max="24" width="0" style="2" hidden="1" customWidth="1"/>
    <col min="25" max="25" width="8.5703125" style="2"/>
    <col min="26" max="27" width="0" style="2" hidden="1" customWidth="1"/>
    <col min="28" max="28" width="8.5703125" style="2"/>
    <col min="29" max="30" width="0" style="2" hidden="1" customWidth="1"/>
    <col min="31" max="32" width="8.5703125" style="2"/>
    <col min="33" max="33" width="0" style="2" hidden="1" customWidth="1"/>
    <col min="34" max="34" width="8.5703125" style="2"/>
    <col min="35" max="35" width="0" style="2" hidden="1" customWidth="1"/>
    <col min="36" max="36" width="8.5703125" style="2"/>
    <col min="37" max="42" width="0" style="2" hidden="1" customWidth="1"/>
    <col min="43" max="16384" width="8.5703125" style="2"/>
  </cols>
  <sheetData>
    <row r="1" spans="1:14" ht="15" x14ac:dyDescent="0.25">
      <c r="A1" s="3" t="s">
        <v>0</v>
      </c>
      <c r="B1" s="4"/>
      <c r="C1" s="5"/>
      <c r="E1" s="6"/>
      <c r="F1" s="7"/>
      <c r="G1" s="8"/>
      <c r="J1" s="8"/>
      <c r="K1" s="8"/>
      <c r="N1" s="6"/>
    </row>
    <row r="2" spans="1:14" ht="15" x14ac:dyDescent="0.25">
      <c r="A2" s="5" t="s">
        <v>1</v>
      </c>
      <c r="B2" s="5"/>
      <c r="C2" s="9">
        <v>10000</v>
      </c>
      <c r="D2" s="10"/>
      <c r="E2" s="6"/>
      <c r="F2" s="11"/>
      <c r="H2" s="12"/>
      <c r="I2" s="13"/>
      <c r="M2" s="14"/>
      <c r="N2" s="6"/>
    </row>
    <row r="3" spans="1:14" ht="15" x14ac:dyDescent="0.25">
      <c r="A3" s="5" t="s">
        <v>2</v>
      </c>
      <c r="B3" s="5"/>
      <c r="C3" s="9">
        <v>200</v>
      </c>
      <c r="D3" s="10"/>
      <c r="E3" s="6"/>
      <c r="F3" s="11"/>
      <c r="H3" s="12"/>
      <c r="I3" s="13"/>
      <c r="M3" s="14"/>
      <c r="N3" s="6"/>
    </row>
    <row r="4" spans="1:14" ht="15" x14ac:dyDescent="0.25">
      <c r="A4" s="5" t="s">
        <v>3</v>
      </c>
      <c r="B4" s="5"/>
      <c r="C4" s="5">
        <v>25</v>
      </c>
      <c r="D4" s="15"/>
      <c r="E4" s="6"/>
      <c r="F4" s="11"/>
      <c r="H4" s="12"/>
      <c r="I4" s="13"/>
      <c r="M4" s="14"/>
      <c r="N4" s="6"/>
    </row>
    <row r="5" spans="1:14" ht="15" x14ac:dyDescent="0.25">
      <c r="A5" s="5" t="s">
        <v>4</v>
      </c>
      <c r="B5" s="5"/>
      <c r="C5" s="16">
        <f>1/1000</f>
        <v>1E-3</v>
      </c>
      <c r="D5" s="17"/>
      <c r="E5" s="6"/>
      <c r="F5" s="7"/>
      <c r="I5" s="13"/>
      <c r="N5" s="6"/>
    </row>
    <row r="6" spans="1:14" ht="15" x14ac:dyDescent="0.25">
      <c r="A6" s="5" t="s">
        <v>5</v>
      </c>
      <c r="B6" s="5"/>
      <c r="C6" s="16">
        <f>10%</f>
        <v>0.1</v>
      </c>
      <c r="D6" s="17"/>
      <c r="E6" s="6"/>
      <c r="F6" s="11"/>
      <c r="H6" s="12"/>
      <c r="I6" s="13"/>
      <c r="N6" s="6"/>
    </row>
    <row r="7" spans="1:14" ht="15" x14ac:dyDescent="0.25">
      <c r="A7" s="5" t="s">
        <v>6</v>
      </c>
      <c r="B7" s="5"/>
      <c r="C7" s="18">
        <f>4%*1</f>
        <v>0.04</v>
      </c>
      <c r="D7" s="19"/>
      <c r="E7" s="6"/>
      <c r="I7" s="13"/>
      <c r="N7" s="6"/>
    </row>
    <row r="8" spans="1:14" ht="46.5" customHeight="1" x14ac:dyDescent="0.25">
      <c r="A8" s="20" t="s">
        <v>7</v>
      </c>
      <c r="B8" s="20"/>
      <c r="C8" s="21">
        <v>0.1</v>
      </c>
      <c r="D8" s="6"/>
      <c r="E8" s="22"/>
      <c r="F8" s="11"/>
      <c r="H8" s="23"/>
      <c r="I8" s="13"/>
      <c r="N8" s="22"/>
    </row>
    <row r="9" spans="1:14" x14ac:dyDescent="0.2">
      <c r="A9" s="24"/>
    </row>
    <row r="10" spans="1:14" x14ac:dyDescent="0.2">
      <c r="A10" s="24" t="s">
        <v>8</v>
      </c>
    </row>
    <row r="11" spans="1:14" x14ac:dyDescent="0.2">
      <c r="A11" s="24"/>
    </row>
    <row r="12" spans="1:14" ht="15" x14ac:dyDescent="0.25">
      <c r="C12" s="7" t="s">
        <v>9</v>
      </c>
    </row>
    <row r="14" spans="1:14" x14ac:dyDescent="0.2">
      <c r="A14" s="2" t="s">
        <v>10</v>
      </c>
      <c r="C14" s="2">
        <v>0</v>
      </c>
      <c r="D14" s="2">
        <v>1</v>
      </c>
      <c r="E14" s="2">
        <v>2</v>
      </c>
      <c r="F14" s="2">
        <v>3</v>
      </c>
      <c r="G14" s="2">
        <v>4</v>
      </c>
      <c r="H14" s="2">
        <v>5</v>
      </c>
    </row>
    <row r="15" spans="1:14" x14ac:dyDescent="0.2">
      <c r="A15" s="2" t="s">
        <v>11</v>
      </c>
      <c r="C15" s="2">
        <v>1</v>
      </c>
      <c r="D15" s="2">
        <v>2</v>
      </c>
      <c r="E15" s="2">
        <v>3</v>
      </c>
      <c r="F15" s="2">
        <v>4</v>
      </c>
      <c r="G15" s="2">
        <v>5</v>
      </c>
    </row>
    <row r="18" spans="1:8" ht="15" x14ac:dyDescent="0.25">
      <c r="A18" s="25" t="s">
        <v>12</v>
      </c>
      <c r="B18" s="26"/>
      <c r="D18" s="27">
        <f>$C$5</f>
        <v>1E-3</v>
      </c>
      <c r="E18" s="27">
        <f>$C$5</f>
        <v>1E-3</v>
      </c>
      <c r="F18" s="27">
        <f>$C$5</f>
        <v>1E-3</v>
      </c>
      <c r="G18" s="27">
        <f>$C$5</f>
        <v>1E-3</v>
      </c>
      <c r="H18" s="27">
        <f>$C$5</f>
        <v>1E-3</v>
      </c>
    </row>
    <row r="19" spans="1:8" ht="15" x14ac:dyDescent="0.25">
      <c r="A19" s="28" t="s">
        <v>13</v>
      </c>
      <c r="B19" s="26"/>
      <c r="C19" s="27"/>
      <c r="D19" s="29">
        <f>$C$6</f>
        <v>0.1</v>
      </c>
      <c r="E19" s="29">
        <f>$C$6</f>
        <v>0.1</v>
      </c>
      <c r="F19" s="29">
        <f>$C$6</f>
        <v>0.1</v>
      </c>
      <c r="G19" s="29">
        <f>$C$6</f>
        <v>0.1</v>
      </c>
      <c r="H19" s="29">
        <f>$C$6</f>
        <v>0.1</v>
      </c>
    </row>
    <row r="20" spans="1:8" ht="15" x14ac:dyDescent="0.25">
      <c r="A20" s="30" t="s">
        <v>14</v>
      </c>
      <c r="B20" s="31"/>
      <c r="C20" s="27">
        <f>1</f>
        <v>1</v>
      </c>
      <c r="D20" s="27">
        <f>C20*(1-D18)*(1-D19)</f>
        <v>0.89910000000000001</v>
      </c>
      <c r="E20" s="32">
        <f>D20*(1-E18)*(1-E19)</f>
        <v>0.80838080999999995</v>
      </c>
      <c r="F20" s="32">
        <f>E20*(1-F18)*(1-F19)</f>
        <v>0.72681518627099995</v>
      </c>
      <c r="G20" s="27">
        <f>F20*(1-G18)*(1-G19)</f>
        <v>0.65347953397625602</v>
      </c>
      <c r="H20" s="27">
        <f>G20*(1-H18)*(1-H19)</f>
        <v>0.58754344899805189</v>
      </c>
    </row>
    <row r="21" spans="1:8" ht="15" x14ac:dyDescent="0.2">
      <c r="A21" s="31"/>
      <c r="B21" s="31"/>
    </row>
    <row r="22" spans="1:8" ht="15" x14ac:dyDescent="0.25">
      <c r="A22" s="7" t="s">
        <v>15</v>
      </c>
      <c r="B22" s="31"/>
    </row>
    <row r="23" spans="1:8" ht="15" x14ac:dyDescent="0.25">
      <c r="A23" s="2" t="s">
        <v>16</v>
      </c>
      <c r="C23" s="33"/>
      <c r="D23" s="33">
        <f>Premium</f>
        <v>200</v>
      </c>
      <c r="E23" s="33">
        <v>0</v>
      </c>
      <c r="F23" s="33">
        <v>0</v>
      </c>
      <c r="G23" s="33">
        <v>0</v>
      </c>
      <c r="H23" s="33">
        <v>0</v>
      </c>
    </row>
    <row r="24" spans="1:8" ht="15" x14ac:dyDescent="0.25">
      <c r="A24" s="2" t="s">
        <v>17</v>
      </c>
      <c r="C24" s="33"/>
      <c r="D24" s="33">
        <f>10*C20</f>
        <v>10</v>
      </c>
      <c r="E24" s="33">
        <f>10*D20</f>
        <v>8.9909999999999997</v>
      </c>
      <c r="F24" s="33">
        <f>10*E20</f>
        <v>8.0838080999999988</v>
      </c>
      <c r="G24" s="33">
        <f>10*F20</f>
        <v>7.268151862709999</v>
      </c>
      <c r="H24" s="33">
        <f>10*G20</f>
        <v>6.5347953397625602</v>
      </c>
    </row>
    <row r="25" spans="1:8" ht="15" x14ac:dyDescent="0.25">
      <c r="A25" s="2" t="s">
        <v>18</v>
      </c>
      <c r="C25" s="33"/>
      <c r="D25" s="33">
        <f>$C$4*C20</f>
        <v>25</v>
      </c>
      <c r="E25" s="33">
        <f>$C$4*D20</f>
        <v>22.477499999999999</v>
      </c>
      <c r="F25" s="33">
        <f>$C$4*E20</f>
        <v>20.209520249999997</v>
      </c>
      <c r="G25" s="33">
        <f>$C$4*F20</f>
        <v>18.170379656774998</v>
      </c>
      <c r="H25" s="33">
        <f>$C$4*G20</f>
        <v>16.336988349406401</v>
      </c>
    </row>
    <row r="26" spans="1:8" ht="15" x14ac:dyDescent="0.25">
      <c r="C26" s="33"/>
      <c r="D26" s="33"/>
      <c r="E26" s="33"/>
      <c r="F26" s="33"/>
      <c r="G26" s="33"/>
      <c r="H26" s="33"/>
    </row>
    <row r="29" spans="1:8" ht="15" x14ac:dyDescent="0.25">
      <c r="A29" s="7" t="s">
        <v>19</v>
      </c>
      <c r="C29" s="2">
        <f t="shared" ref="C29:H29" si="0">(1+LockedInRate)^-C14</f>
        <v>1</v>
      </c>
      <c r="D29" s="2">
        <f t="shared" si="0"/>
        <v>0.96153846153846145</v>
      </c>
      <c r="E29" s="2">
        <f t="shared" si="0"/>
        <v>0.92455621301775137</v>
      </c>
      <c r="F29" s="2">
        <f t="shared" si="0"/>
        <v>0.88899635867091487</v>
      </c>
      <c r="G29" s="2">
        <f t="shared" si="0"/>
        <v>0.85480419102972571</v>
      </c>
      <c r="H29" s="2">
        <f t="shared" si="0"/>
        <v>0.82192710675935154</v>
      </c>
    </row>
    <row r="31" spans="1:8" ht="15" x14ac:dyDescent="0.25">
      <c r="B31" s="36" t="s">
        <v>20</v>
      </c>
    </row>
    <row r="32" spans="1:8" ht="15" x14ac:dyDescent="0.25">
      <c r="A32" s="2" t="s">
        <v>16</v>
      </c>
      <c r="B32" s="37">
        <f>SUM(C32:G32)</f>
        <v>200</v>
      </c>
      <c r="C32" s="38">
        <f>Premium</f>
        <v>200</v>
      </c>
      <c r="D32" s="38">
        <f>E23/(1+LockedInRate)^E14</f>
        <v>0</v>
      </c>
      <c r="E32" s="38">
        <f>F23/(1+LockedInRate)^F14</f>
        <v>0</v>
      </c>
      <c r="F32" s="38">
        <f>G23/(1+LockedInRate)^G14</f>
        <v>0</v>
      </c>
      <c r="G32" s="38">
        <f>H23/(1+LockedInRate)^H14</f>
        <v>0</v>
      </c>
      <c r="H32" s="33"/>
    </row>
    <row r="33" spans="1:8" ht="15" x14ac:dyDescent="0.25">
      <c r="A33" s="2" t="s">
        <v>17</v>
      </c>
      <c r="B33" s="37">
        <f>SUM(C33:G33)</f>
        <v>36.698517591882215</v>
      </c>
      <c r="C33" s="38">
        <f>D24*D29</f>
        <v>9.615384615384615</v>
      </c>
      <c r="D33" s="38">
        <f>E24*E29</f>
        <v>8.3126849112426022</v>
      </c>
      <c r="E33" s="38">
        <f>F24*F29</f>
        <v>7.1864759650944459</v>
      </c>
      <c r="F33" s="38">
        <f>G24*G29</f>
        <v>6.2128466732850152</v>
      </c>
      <c r="G33" s="38">
        <f>H24*H29</f>
        <v>5.3711254268755351</v>
      </c>
      <c r="H33" s="33"/>
    </row>
    <row r="34" spans="1:8" ht="15" x14ac:dyDescent="0.25">
      <c r="A34" s="2" t="s">
        <v>18</v>
      </c>
      <c r="B34" s="37">
        <f>SUM(C34:G34)</f>
        <v>95.416145738893761</v>
      </c>
      <c r="C34" s="38">
        <f>D25*C29</f>
        <v>25</v>
      </c>
      <c r="D34" s="38">
        <f>E25*D29</f>
        <v>21.612980769230766</v>
      </c>
      <c r="E34" s="38">
        <f>F25*E29</f>
        <v>18.684837509245558</v>
      </c>
      <c r="F34" s="38">
        <f>G25*F29</f>
        <v>16.153401350541042</v>
      </c>
      <c r="G34" s="38">
        <f>H25*G29</f>
        <v>13.964926109876393</v>
      </c>
      <c r="H34" s="33"/>
    </row>
    <row r="35" spans="1:8" ht="15" x14ac:dyDescent="0.25">
      <c r="A35" s="2" t="s">
        <v>21</v>
      </c>
      <c r="B35" s="37">
        <f>SUM(C35:G35)</f>
        <v>13.211466333077599</v>
      </c>
      <c r="C35" s="38">
        <f>SUM(C33:C34)*RiskAdj</f>
        <v>3.4615384615384617</v>
      </c>
      <c r="D35" s="38">
        <f>SUM(D33:D34)*RiskAdj</f>
        <v>2.9925665680473372</v>
      </c>
      <c r="E35" s="38">
        <f>SUM(E33:E34)*RiskAdj</f>
        <v>2.5871313474340005</v>
      </c>
      <c r="F35" s="38">
        <f>SUM(F33:F34)*RiskAdj</f>
        <v>2.2366248023826056</v>
      </c>
      <c r="G35" s="38">
        <f>SUM(G33:G34)*RiskAdj</f>
        <v>1.9336051536751928</v>
      </c>
      <c r="H35" s="33"/>
    </row>
    <row r="36" spans="1:8" x14ac:dyDescent="0.2">
      <c r="B36" s="38"/>
      <c r="C36" s="38"/>
      <c r="D36" s="38"/>
      <c r="E36" s="38"/>
      <c r="F36" s="38"/>
      <c r="G36" s="38"/>
    </row>
    <row r="37" spans="1:8" ht="15" x14ac:dyDescent="0.25">
      <c r="A37" s="36" t="s">
        <v>22</v>
      </c>
      <c r="B37" s="39">
        <f>B32-SUM(B33:B35)</f>
        <v>54.673870336146422</v>
      </c>
      <c r="C37" s="38"/>
      <c r="D37" s="38"/>
      <c r="E37" s="38"/>
      <c r="F37" s="38"/>
      <c r="G37" s="38"/>
    </row>
    <row r="39" spans="1:8" x14ac:dyDescent="0.2">
      <c r="A39" s="2" t="s">
        <v>23</v>
      </c>
    </row>
    <row r="41" spans="1:8" ht="15" x14ac:dyDescent="0.25">
      <c r="A41" s="7" t="s">
        <v>24</v>
      </c>
    </row>
    <row r="42" spans="1:8" ht="15" x14ac:dyDescent="0.25">
      <c r="A42" s="34" t="s">
        <v>25</v>
      </c>
    </row>
    <row r="43" spans="1:8" x14ac:dyDescent="0.2">
      <c r="A43" s="2" t="s">
        <v>11</v>
      </c>
      <c r="B43" s="2" t="s">
        <v>26</v>
      </c>
      <c r="C43" s="2">
        <v>1</v>
      </c>
      <c r="D43" s="2">
        <v>2</v>
      </c>
      <c r="E43" s="2">
        <v>3</v>
      </c>
      <c r="F43" s="2">
        <v>4</v>
      </c>
      <c r="G43" s="2">
        <v>5</v>
      </c>
    </row>
    <row r="44" spans="1:8" x14ac:dyDescent="0.2">
      <c r="A44" s="2" t="s">
        <v>27</v>
      </c>
      <c r="B44" s="35" t="s">
        <v>26</v>
      </c>
      <c r="C44" s="35">
        <f>FaceAmount</f>
        <v>10000</v>
      </c>
      <c r="D44" s="35">
        <f>$C$44</f>
        <v>10000</v>
      </c>
      <c r="E44" s="35">
        <f>$C$44</f>
        <v>10000</v>
      </c>
      <c r="F44" s="35">
        <f>$C$44</f>
        <v>10000</v>
      </c>
      <c r="G44" s="35">
        <f>$C$44</f>
        <v>10000</v>
      </c>
    </row>
    <row r="45" spans="1:8" ht="15" x14ac:dyDescent="0.25">
      <c r="A45" s="2" t="s">
        <v>28</v>
      </c>
      <c r="B45" s="35" t="s">
        <v>26</v>
      </c>
      <c r="C45" s="27">
        <f>C20</f>
        <v>1</v>
      </c>
      <c r="D45" s="27">
        <f>D20</f>
        <v>0.89910000000000001</v>
      </c>
      <c r="E45" s="27">
        <f>E20</f>
        <v>0.80838080999999995</v>
      </c>
      <c r="F45" s="27">
        <f>F20</f>
        <v>0.72681518627099995</v>
      </c>
      <c r="G45" s="27">
        <f>G20</f>
        <v>0.65347953397625602</v>
      </c>
    </row>
    <row r="46" spans="1:8" x14ac:dyDescent="0.2">
      <c r="A46" s="2" t="s">
        <v>29</v>
      </c>
      <c r="B46" s="35" t="s">
        <v>26</v>
      </c>
      <c r="C46" s="35">
        <f>C44*C45</f>
        <v>10000</v>
      </c>
      <c r="D46" s="35">
        <f>D44*D45</f>
        <v>8991</v>
      </c>
      <c r="E46" s="35">
        <f>E44*E45</f>
        <v>8083.8080999999993</v>
      </c>
      <c r="F46" s="35">
        <f>F44*F45</f>
        <v>7268.1518627099995</v>
      </c>
      <c r="G46" s="35">
        <f>G44*G45</f>
        <v>6534.7953397625606</v>
      </c>
    </row>
    <row r="47" spans="1:8" x14ac:dyDescent="0.2">
      <c r="A47" s="2" t="s">
        <v>30</v>
      </c>
      <c r="B47" s="35" t="s">
        <v>26</v>
      </c>
      <c r="C47" s="35">
        <f>SUM(C$46:$G46)</f>
        <v>40877.755302472557</v>
      </c>
      <c r="D47" s="35">
        <f>SUM(D$46:$G46)</f>
        <v>30877.755302472557</v>
      </c>
      <c r="E47" s="35">
        <f>SUM(E$46:$G46)</f>
        <v>21886.75530247256</v>
      </c>
      <c r="F47" s="35">
        <f>SUM(F$46:$G46)</f>
        <v>13802.94720247256</v>
      </c>
      <c r="G47" s="35">
        <f>SUM(G$46:$G46)</f>
        <v>6534.7953397625606</v>
      </c>
    </row>
    <row r="48" spans="1:8" ht="15" x14ac:dyDescent="0.25">
      <c r="A48" s="2" t="s">
        <v>31</v>
      </c>
      <c r="B48" s="35" t="s">
        <v>26</v>
      </c>
      <c r="C48" s="27">
        <f>C46/C47</f>
        <v>0.24463182789773033</v>
      </c>
      <c r="D48" s="27">
        <f>D46/D47</f>
        <v>0.29118049262084927</v>
      </c>
      <c r="E48" s="27">
        <f>E46/E47</f>
        <v>0.36934703149382614</v>
      </c>
      <c r="F48" s="27">
        <f>F46/F47</f>
        <v>0.52656521510189036</v>
      </c>
      <c r="G48" s="27">
        <f>G46/G47</f>
        <v>1</v>
      </c>
    </row>
    <row r="50" spans="1:7" ht="15" x14ac:dyDescent="0.25">
      <c r="A50" s="7" t="s">
        <v>32</v>
      </c>
    </row>
    <row r="52" spans="1:7" x14ac:dyDescent="0.2">
      <c r="A52" s="2" t="s">
        <v>11</v>
      </c>
      <c r="B52" s="2" t="s">
        <v>26</v>
      </c>
      <c r="C52" s="2">
        <v>1</v>
      </c>
      <c r="D52" s="2">
        <v>2</v>
      </c>
      <c r="E52" s="2">
        <v>3</v>
      </c>
      <c r="F52" s="2">
        <v>4</v>
      </c>
      <c r="G52" s="2">
        <v>5</v>
      </c>
    </row>
    <row r="53" spans="1:7" x14ac:dyDescent="0.2">
      <c r="A53" s="2" t="s">
        <v>33</v>
      </c>
      <c r="C53" s="40">
        <f>B37</f>
        <v>54.673870336146422</v>
      </c>
      <c r="D53" s="40">
        <f>C58</f>
        <v>42.950857557474286</v>
      </c>
      <c r="E53" s="40">
        <f>D58</f>
        <v>17.485791775634024</v>
      </c>
      <c r="F53" s="40">
        <f>E58</f>
        <v>11.468565149583817</v>
      </c>
      <c r="G53" s="40">
        <f>F58</f>
        <v>5.646802381670498</v>
      </c>
    </row>
    <row r="54" spans="1:7" x14ac:dyDescent="0.2">
      <c r="A54" s="2" t="s">
        <v>34</v>
      </c>
      <c r="C54" s="40"/>
      <c r="D54" s="40"/>
      <c r="E54" s="40"/>
      <c r="F54" s="40"/>
      <c r="G54" s="40"/>
    </row>
    <row r="55" spans="1:7" x14ac:dyDescent="0.2">
      <c r="A55" s="2" t="s">
        <v>35</v>
      </c>
      <c r="C55" s="40">
        <f>C53*LockedInRate</f>
        <v>2.186954813445857</v>
      </c>
      <c r="D55" s="40">
        <f>D53*LockedInRate</f>
        <v>1.7180343022989715</v>
      </c>
      <c r="E55" s="40">
        <f>E53*LockedInRate</f>
        <v>0.69943167102536097</v>
      </c>
      <c r="F55" s="40">
        <f>F53*LockedInRate</f>
        <v>0.4587426059833527</v>
      </c>
      <c r="G55" s="40">
        <f>G53*LockedInRate</f>
        <v>0.22587209526681992</v>
      </c>
    </row>
    <row r="56" spans="1:7" x14ac:dyDescent="0.2">
      <c r="A56" s="2" t="s">
        <v>36</v>
      </c>
      <c r="C56" s="40"/>
      <c r="D56" s="40">
        <v>-20</v>
      </c>
      <c r="E56" s="40"/>
      <c r="F56" s="40"/>
      <c r="G56" s="40"/>
    </row>
    <row r="57" spans="1:7" x14ac:dyDescent="0.2">
      <c r="A57" s="2" t="s">
        <v>37</v>
      </c>
      <c r="C57" s="40">
        <f>-SUM(C53:C56)*C48</f>
        <v>-13.909967592117995</v>
      </c>
      <c r="D57" s="40">
        <f>-SUM(D53:D56)*D48</f>
        <v>-7.1831000841392365</v>
      </c>
      <c r="E57" s="40">
        <f>-SUM(E53:E56)*E48</f>
        <v>-6.7166582970755693</v>
      </c>
      <c r="F57" s="40">
        <f>-SUM(F53:F56)*F48</f>
        <v>-6.2805053738966725</v>
      </c>
      <c r="G57" s="40">
        <f>-SUM(G53:G56)*G48</f>
        <v>-5.872674476937318</v>
      </c>
    </row>
    <row r="58" spans="1:7" x14ac:dyDescent="0.2">
      <c r="A58" s="2" t="s">
        <v>38</v>
      </c>
      <c r="C58" s="40">
        <f>SUM(C53:C57)</f>
        <v>42.950857557474286</v>
      </c>
      <c r="D58" s="40">
        <f>SUM(D53:D57)</f>
        <v>17.485791775634024</v>
      </c>
      <c r="E58" s="40">
        <f>SUM(E53:E57)</f>
        <v>11.468565149583817</v>
      </c>
      <c r="F58" s="40">
        <f>SUM(F53:F57)</f>
        <v>5.646802381670498</v>
      </c>
      <c r="G58" s="40">
        <f>SUM(G53:G57)</f>
        <v>0</v>
      </c>
    </row>
    <row r="60" spans="1:7" x14ac:dyDescent="0.2">
      <c r="C60" s="40"/>
      <c r="D60" s="40"/>
      <c r="E60" s="40"/>
      <c r="F60" s="40"/>
      <c r="G60" s="40"/>
    </row>
    <row r="61" spans="1:7" x14ac:dyDescent="0.2">
      <c r="A61" s="1" t="s">
        <v>39</v>
      </c>
      <c r="C61" s="40"/>
      <c r="D61" s="40"/>
      <c r="E61" s="40"/>
      <c r="F61" s="40"/>
      <c r="G61" s="40"/>
    </row>
    <row r="62" spans="1:7" x14ac:dyDescent="0.2">
      <c r="A62" s="2" t="s">
        <v>11</v>
      </c>
      <c r="B62" s="2" t="s">
        <v>26</v>
      </c>
      <c r="C62" s="2">
        <v>1</v>
      </c>
      <c r="D62" s="2">
        <v>2</v>
      </c>
      <c r="E62" s="2">
        <v>3</v>
      </c>
      <c r="F62" s="2">
        <v>4</v>
      </c>
      <c r="G62" s="2">
        <v>5</v>
      </c>
    </row>
    <row r="63" spans="1:7" x14ac:dyDescent="0.2">
      <c r="A63" s="2" t="s">
        <v>27</v>
      </c>
      <c r="B63" s="35" t="s">
        <v>26</v>
      </c>
      <c r="C63" s="35">
        <f>FaceAmount</f>
        <v>10000</v>
      </c>
      <c r="D63" s="35">
        <f>$C$44</f>
        <v>10000</v>
      </c>
      <c r="E63" s="35">
        <f>$C$44</f>
        <v>10000</v>
      </c>
      <c r="F63" s="35">
        <f>$C$44</f>
        <v>10000</v>
      </c>
      <c r="G63" s="35">
        <f>$C$44</f>
        <v>10000</v>
      </c>
    </row>
    <row r="64" spans="1:7" x14ac:dyDescent="0.2">
      <c r="A64" s="2" t="s">
        <v>28</v>
      </c>
      <c r="B64" s="35" t="s">
        <v>26</v>
      </c>
      <c r="C64" s="29">
        <f>C20</f>
        <v>1</v>
      </c>
      <c r="D64" s="29">
        <f>D20</f>
        <v>0.89910000000000001</v>
      </c>
      <c r="E64" s="29">
        <f>E20</f>
        <v>0.80838080999999995</v>
      </c>
      <c r="F64" s="29">
        <f>F20</f>
        <v>0.72681518627099995</v>
      </c>
      <c r="G64" s="29">
        <f>G20</f>
        <v>0.65347953397625602</v>
      </c>
    </row>
    <row r="65" spans="1:7" x14ac:dyDescent="0.2">
      <c r="A65" s="2" t="s">
        <v>29</v>
      </c>
      <c r="B65" s="35" t="s">
        <v>26</v>
      </c>
      <c r="C65" s="35">
        <f>C63*C64</f>
        <v>10000</v>
      </c>
      <c r="D65" s="35">
        <f>D63*D64</f>
        <v>8991</v>
      </c>
      <c r="E65" s="35">
        <f>E63*E64</f>
        <v>8083.8080999999993</v>
      </c>
      <c r="F65" s="35">
        <f>F63*F64</f>
        <v>7268.1518627099995</v>
      </c>
      <c r="G65" s="35">
        <f>G63*G64</f>
        <v>6534.7953397625606</v>
      </c>
    </row>
    <row r="66" spans="1:7" x14ac:dyDescent="0.2">
      <c r="A66" s="2" t="s">
        <v>30</v>
      </c>
      <c r="B66" s="35" t="s">
        <v>26</v>
      </c>
      <c r="C66" s="35">
        <f>NPV(LockedInRate, D65:G65)+C65</f>
        <v>38166.458295557502</v>
      </c>
      <c r="D66" s="35">
        <f>NPV(LockedInRate, E65:G65)+D65</f>
        <v>29293.116627379808</v>
      </c>
      <c r="E66" s="35">
        <f>NPV(LockedInRate, F65:G65)+E65</f>
        <v>21114.201292474998</v>
      </c>
      <c r="F66" s="35">
        <f>NPV(LockedInRate, G65:G65)+F65</f>
        <v>13551.608920174</v>
      </c>
      <c r="G66" s="35">
        <f>NPV(LockedInRate, H65:K65)+G65</f>
        <v>6534.7953397625606</v>
      </c>
    </row>
    <row r="67" spans="1:7" x14ac:dyDescent="0.2">
      <c r="A67" s="2" t="s">
        <v>31</v>
      </c>
      <c r="B67" s="35" t="s">
        <v>26</v>
      </c>
      <c r="C67" s="29">
        <f>C65/C66</f>
        <v>0.26201016407026634</v>
      </c>
      <c r="D67" s="29">
        <f>D65/D66</f>
        <v>0.30693217503514991</v>
      </c>
      <c r="E67" s="29">
        <f>E65/E66</f>
        <v>0.382861183713401</v>
      </c>
      <c r="F67" s="29">
        <f>F65/F66</f>
        <v>0.53633128771079364</v>
      </c>
      <c r="G67" s="29">
        <f>G65/G66</f>
        <v>1</v>
      </c>
    </row>
    <row r="69" spans="1:7" x14ac:dyDescent="0.2">
      <c r="A69" s="2" t="s">
        <v>11</v>
      </c>
      <c r="B69" s="2" t="s">
        <v>26</v>
      </c>
      <c r="C69" s="2">
        <v>1</v>
      </c>
      <c r="D69" s="2">
        <v>2</v>
      </c>
      <c r="E69" s="2">
        <v>3</v>
      </c>
      <c r="F69" s="2">
        <v>4</v>
      </c>
      <c r="G69" s="2">
        <v>5</v>
      </c>
    </row>
    <row r="70" spans="1:7" x14ac:dyDescent="0.2">
      <c r="A70" s="2" t="s">
        <v>33</v>
      </c>
      <c r="C70" s="40">
        <f>B37</f>
        <v>54.673870336146422</v>
      </c>
      <c r="D70" s="40">
        <f>C75</f>
        <v>41.962711022976876</v>
      </c>
      <c r="E70" s="40">
        <f>D75</f>
        <v>16.384968553359045</v>
      </c>
      <c r="F70" s="40">
        <f>E75</f>
        <v>10.516272101829676</v>
      </c>
      <c r="G70" s="40">
        <f>F75</f>
        <v>5.0711089972798025</v>
      </c>
    </row>
    <row r="71" spans="1:7" x14ac:dyDescent="0.2">
      <c r="A71" s="2" t="s">
        <v>34</v>
      </c>
      <c r="C71" s="40"/>
      <c r="D71" s="40"/>
      <c r="E71" s="40"/>
      <c r="F71" s="40"/>
      <c r="G71" s="40"/>
    </row>
    <row r="72" spans="1:7" x14ac:dyDescent="0.2">
      <c r="A72" s="2" t="s">
        <v>35</v>
      </c>
      <c r="C72" s="40">
        <f>C70*LockedInRate</f>
        <v>2.186954813445857</v>
      </c>
      <c r="D72" s="40">
        <f>D70*LockedInRate</f>
        <v>1.6785084409190751</v>
      </c>
      <c r="E72" s="40">
        <f>E70*LockedInRate</f>
        <v>0.65539874213436178</v>
      </c>
      <c r="F72" s="40">
        <f>F70*LockedInRate</f>
        <v>0.42065088407318707</v>
      </c>
      <c r="G72" s="40">
        <f>G70*LockedInRate</f>
        <v>0.20284435989119209</v>
      </c>
    </row>
    <row r="73" spans="1:7" x14ac:dyDescent="0.2">
      <c r="A73" s="2" t="s">
        <v>36</v>
      </c>
      <c r="C73" s="40"/>
      <c r="D73" s="40">
        <v>-20</v>
      </c>
      <c r="E73" s="40"/>
      <c r="F73" s="40"/>
      <c r="G73" s="40"/>
    </row>
    <row r="74" spans="1:7" x14ac:dyDescent="0.2">
      <c r="A74" s="2" t="s">
        <v>37</v>
      </c>
      <c r="C74" s="40">
        <f>-SUM(C70:C73)*C67</f>
        <v>-14.8981141266154</v>
      </c>
      <c r="D74" s="40">
        <f>-SUM(D70:D73)*D67</f>
        <v>-7.2562509105369051</v>
      </c>
      <c r="E74" s="40">
        <f>-SUM(E70:E73)*E67</f>
        <v>-6.5240951936637313</v>
      </c>
      <c r="F74" s="40">
        <f>-SUM(F70:F73)*F67</f>
        <v>-5.86581398862306</v>
      </c>
      <c r="G74" s="40">
        <f>-SUM(G70:G73)*G67</f>
        <v>-5.2739533571709947</v>
      </c>
    </row>
    <row r="75" spans="1:7" x14ac:dyDescent="0.2">
      <c r="A75" s="2" t="s">
        <v>38</v>
      </c>
      <c r="C75" s="40">
        <f>SUM(C70:C74)</f>
        <v>41.962711022976876</v>
      </c>
      <c r="D75" s="40">
        <f>SUM(D70:D74)</f>
        <v>16.384968553359045</v>
      </c>
      <c r="E75" s="40">
        <f>SUM(E70:E74)</f>
        <v>10.516272101829676</v>
      </c>
      <c r="F75" s="40">
        <f>SUM(F70:F74)</f>
        <v>5.0711089972798025</v>
      </c>
      <c r="G75" s="40">
        <f>SUM(G70:G74)</f>
        <v>0</v>
      </c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</sheetData>
  <pageMargins left="0.7" right="0.7" top="0.75" bottom="0.75" header="0.3" footer="0.3"/>
  <pageSetup orientation="portrait" r:id="rId1"/>
  <headerFooter>
    <oddFooter>&amp;C&amp;1#&amp;"Calibri"&amp;10&amp;K000000CONFIDENTIAL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4c Calc</vt:lpstr>
      <vt:lpstr>'4c Calc'!FaceAmount</vt:lpstr>
      <vt:lpstr>'4c Calc'!LockedInRate</vt:lpstr>
      <vt:lpstr>'4c Calc'!Premium</vt:lpstr>
      <vt:lpstr>'4c Calc'!RiskAdj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Yuan</dc:creator>
  <cp:lastModifiedBy>A Zionce</cp:lastModifiedBy>
  <dcterms:created xsi:type="dcterms:W3CDTF">2023-06-09T17:47:10Z</dcterms:created>
  <dcterms:modified xsi:type="dcterms:W3CDTF">2023-07-25T20:36:14Z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aa860-6a65-4942-a19a-0478291725e1_Enabled">
    <vt:lpwstr>true</vt:lpwstr>
  </property>
  <property fmtid="{D5CDD505-2E9C-101B-9397-08002B2CF9AE}" pid="3" name="MSIP_Label_3c9aa860-6a65-4942-a19a-0478291725e1_SetDate">
    <vt:lpwstr>2023-07-10T21:19:48Z</vt:lpwstr>
  </property>
  <property fmtid="{D5CDD505-2E9C-101B-9397-08002B2CF9AE}" pid="4" name="MSIP_Label_3c9aa860-6a65-4942-a19a-0478291725e1_Method">
    <vt:lpwstr>Privileged</vt:lpwstr>
  </property>
  <property fmtid="{D5CDD505-2E9C-101B-9397-08002B2CF9AE}" pid="5" name="MSIP_Label_3c9aa860-6a65-4942-a19a-0478291725e1_Name">
    <vt:lpwstr>CONFIDENTIAL</vt:lpwstr>
  </property>
  <property fmtid="{D5CDD505-2E9C-101B-9397-08002B2CF9AE}" pid="6" name="MSIP_Label_3c9aa860-6a65-4942-a19a-0478291725e1_SiteId">
    <vt:lpwstr>5d3e2773-e07f-4432-a630-1a0f68a28a05</vt:lpwstr>
  </property>
  <property fmtid="{D5CDD505-2E9C-101B-9397-08002B2CF9AE}" pid="7" name="MSIP_Label_3c9aa860-6a65-4942-a19a-0478291725e1_ActionId">
    <vt:lpwstr>5c1ff92d-cdd7-430d-9329-d4d1d96998c0</vt:lpwstr>
  </property>
  <property fmtid="{D5CDD505-2E9C-101B-9397-08002B2CF9AE}" pid="8" name="MSIP_Label_3c9aa860-6a65-4942-a19a-0478291725e1_ContentBits">
    <vt:lpwstr>2</vt:lpwstr>
  </property>
</Properties>
</file>