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D:\JPW\Extreme Weather Reports\Report 2019 - 7\"/>
    </mc:Choice>
  </mc:AlternateContent>
  <xr:revisionPtr revIDLastSave="0" documentId="13_ncr:1_{249112B7-F9F8-4F1D-89DF-64B4EFF2453E}" xr6:coauthVersionLast="41" xr6:coauthVersionMax="41" xr10:uidLastSave="{00000000-0000-0000-0000-000000000000}"/>
  <bookViews>
    <workbookView xWindow="-120" yWindow="-120" windowWidth="24240" windowHeight="13140" xr2:uid="{669D29C4-17A6-4C9E-AFFB-8A7E01BA723C}"/>
  </bookViews>
  <sheets>
    <sheet name="Contents" sheetId="2" r:id="rId1"/>
    <sheet name="1" sheetId="9" r:id="rId2"/>
    <sheet name="2" sheetId="14" r:id="rId3"/>
    <sheet name="3" sheetId="15" r:id="rId4"/>
    <sheet name="4" sheetId="17" r:id="rId5"/>
    <sheet name="5" sheetId="18" r:id="rId6"/>
    <sheet name="Sheet1" sheetId="12" state="hidden" r:id="rId7"/>
    <sheet name="Sheet2" sheetId="13" state="hidden" r:id="rId8"/>
  </sheets>
  <definedNames>
    <definedName name="_xlnm._FilterDatabase" localSheetId="1" hidden="1">'1'!$C$16:$P$21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633" i="15" l="1"/>
  <c r="L1632" i="15"/>
  <c r="L1631" i="15"/>
  <c r="L1630" i="15"/>
  <c r="L1629" i="15"/>
  <c r="L1628" i="15"/>
  <c r="L1627" i="15"/>
  <c r="L1626" i="15"/>
  <c r="L1625" i="15"/>
  <c r="L1624" i="15"/>
  <c r="BO33" i="14" l="1"/>
  <c r="BN33" i="14"/>
  <c r="BM33" i="14"/>
  <c r="BL33" i="14"/>
  <c r="BK33" i="14"/>
  <c r="BJ33" i="14"/>
  <c r="BI33" i="14"/>
  <c r="BH33" i="14"/>
  <c r="BG33" i="14"/>
  <c r="BF33" i="14"/>
  <c r="BE33" i="14"/>
  <c r="BD33" i="14"/>
  <c r="BC33" i="14"/>
  <c r="BB33" i="14"/>
  <c r="BA33" i="14"/>
  <c r="AZ33" i="14"/>
  <c r="AY33" i="14"/>
  <c r="AX33" i="14"/>
  <c r="AW33" i="14"/>
  <c r="AV33" i="14"/>
  <c r="AU33" i="14"/>
  <c r="AT33" i="14"/>
  <c r="AS33" i="14"/>
  <c r="AR33" i="14"/>
  <c r="AQ33" i="14"/>
  <c r="AP33" i="14"/>
  <c r="AO33" i="14"/>
  <c r="AN33" i="14"/>
  <c r="AM33" i="14"/>
  <c r="AL33" i="14"/>
  <c r="AK33" i="14"/>
  <c r="AJ33" i="14"/>
  <c r="AI33" i="14"/>
  <c r="AH33" i="14"/>
  <c r="AG33" i="14"/>
  <c r="AF33" i="14"/>
  <c r="AE33" i="14"/>
  <c r="AD33" i="14"/>
  <c r="AC33" i="14"/>
  <c r="AB33" i="14"/>
  <c r="AA33" i="14"/>
  <c r="Z33" i="14"/>
  <c r="Y33" i="14"/>
  <c r="X33" i="14"/>
  <c r="W33" i="14"/>
  <c r="V33" i="14"/>
  <c r="U33" i="14"/>
  <c r="T33" i="14"/>
  <c r="S33" i="14"/>
  <c r="R33" i="14"/>
  <c r="Q33" i="14"/>
  <c r="P33" i="14"/>
  <c r="O33" i="14"/>
  <c r="N33" i="14"/>
  <c r="M33" i="14"/>
  <c r="L33" i="14"/>
  <c r="K33" i="14"/>
  <c r="J33" i="14"/>
  <c r="I33" i="14"/>
  <c r="H33" i="14"/>
  <c r="H35" i="14" l="1"/>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K69" i="12"/>
  <c r="K68" i="12"/>
  <c r="K67" i="12"/>
  <c r="K66" i="12"/>
  <c r="K65" i="12"/>
  <c r="K64" i="12"/>
  <c r="K63" i="12"/>
  <c r="K62" i="12"/>
  <c r="K61" i="12"/>
  <c r="K60" i="12"/>
  <c r="K59" i="12"/>
  <c r="K58" i="12"/>
  <c r="K57" i="12"/>
  <c r="K56" i="12"/>
  <c r="K55" i="12"/>
  <c r="K54" i="12"/>
  <c r="K53" i="12"/>
  <c r="K52" i="12"/>
  <c r="K51" i="12"/>
  <c r="K50" i="12"/>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K22" i="12"/>
  <c r="K21" i="12"/>
  <c r="K20" i="12"/>
  <c r="K19" i="12"/>
  <c r="K18" i="12"/>
  <c r="K17" i="12"/>
  <c r="K16" i="12"/>
  <c r="K15" i="12"/>
  <c r="K14" i="12"/>
  <c r="K13" i="12"/>
  <c r="K12" i="12"/>
  <c r="K11" i="12"/>
  <c r="K10" i="12"/>
  <c r="K9" i="12"/>
  <c r="K8" i="12"/>
  <c r="K7" i="12"/>
  <c r="K6" i="12"/>
  <c r="K5" i="12"/>
  <c r="K4" i="12"/>
  <c r="I70" i="13"/>
  <c r="I69" i="13"/>
  <c r="I68" i="13"/>
  <c r="I67" i="13"/>
  <c r="I66" i="13"/>
  <c r="I65" i="13"/>
  <c r="I64" i="13"/>
  <c r="I63" i="13"/>
  <c r="I62" i="13"/>
  <c r="I61" i="13"/>
  <c r="I60" i="13"/>
  <c r="I59" i="13"/>
  <c r="I58" i="13"/>
  <c r="I57" i="13"/>
  <c r="I56" i="13"/>
  <c r="I55" i="13"/>
  <c r="I54" i="13"/>
  <c r="I53" i="13"/>
  <c r="I52" i="13"/>
  <c r="I51" i="13"/>
  <c r="I50" i="13"/>
  <c r="I49" i="13"/>
  <c r="I48" i="13"/>
  <c r="I47" i="13"/>
  <c r="I46" i="13"/>
  <c r="I45" i="13"/>
  <c r="I44" i="13"/>
  <c r="I43" i="13"/>
  <c r="I42" i="13"/>
  <c r="I41" i="13"/>
  <c r="I40" i="13"/>
  <c r="I39" i="13"/>
  <c r="I38" i="13"/>
  <c r="I37" i="13"/>
  <c r="I36" i="13"/>
  <c r="I35" i="13"/>
  <c r="I34" i="13"/>
  <c r="I33" i="13"/>
  <c r="I32" i="13"/>
  <c r="I31" i="13"/>
  <c r="I30" i="13"/>
  <c r="I29" i="13"/>
  <c r="I27" i="13"/>
  <c r="I26" i="13"/>
  <c r="I25" i="13"/>
  <c r="I24" i="13"/>
  <c r="I23" i="13"/>
  <c r="I22" i="13"/>
  <c r="I21" i="13"/>
  <c r="I20" i="13"/>
  <c r="I19" i="13"/>
  <c r="I17" i="13"/>
  <c r="I16" i="13"/>
  <c r="I15" i="13"/>
  <c r="I14" i="13"/>
  <c r="I13" i="13"/>
  <c r="I12" i="13"/>
  <c r="I10" i="13"/>
  <c r="I9" i="13"/>
  <c r="I8" i="13"/>
  <c r="I7" i="13"/>
  <c r="I5" i="13"/>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alcChain>
</file>

<file path=xl/sharedStrings.xml><?xml version="1.0" encoding="utf-8"?>
<sst xmlns="http://schemas.openxmlformats.org/spreadsheetml/2006/main" count="13415" uniqueCount="6110">
  <si>
    <t>Source: GHCN Daily Station Data</t>
  </si>
  <si>
    <t>Each weather station's daily TMAX observation was ranked against the station's historical TMAX distribution. A rank of 90%, for example, means that the particular observation</t>
  </si>
  <si>
    <t xml:space="preserve">falls at the 90th percentile of the historic distribution. See our April 2019 report for more details about this ranking process. </t>
  </si>
  <si>
    <t>TMAX = highest observed temperature across a 24 hour period</t>
  </si>
  <si>
    <t>Tab 1</t>
  </si>
  <si>
    <t>Tab 2</t>
  </si>
  <si>
    <t xml:space="preserve">This spreadsheet contains data for the maps and graphs that appear in the following Society of Actuaries' Report: </t>
  </si>
  <si>
    <t>zcu19</t>
  </si>
  <si>
    <t xml:space="preserve">886-4 </t>
  </si>
  <si>
    <t xml:space="preserve">896-6 </t>
  </si>
  <si>
    <t xml:space="preserve">883-4 </t>
  </si>
  <si>
    <t xml:space="preserve">896-2 </t>
  </si>
  <si>
    <t xml:space="preserve">897-4 </t>
  </si>
  <si>
    <t xml:space="preserve">900-6 </t>
  </si>
  <si>
    <t xml:space="preserve">885-4 </t>
  </si>
  <si>
    <t xml:space="preserve">886-0 </t>
  </si>
  <si>
    <t xml:space="preserve">921-0 </t>
  </si>
  <si>
    <t xml:space="preserve">922-2 </t>
  </si>
  <si>
    <t xml:space="preserve">894-4 </t>
  </si>
  <si>
    <t xml:space="preserve">900-0 </t>
  </si>
  <si>
    <t xml:space="preserve">918-0 </t>
  </si>
  <si>
    <t xml:space="preserve">899-6 </t>
  </si>
  <si>
    <t xml:space="preserve">911-0 </t>
  </si>
  <si>
    <t xml:space="preserve">904-2 </t>
  </si>
  <si>
    <t xml:space="preserve">910-2 </t>
  </si>
  <si>
    <t xml:space="preserve">895-6 </t>
  </si>
  <si>
    <t xml:space="preserve">913-4 </t>
  </si>
  <si>
    <t xml:space="preserve">905-2 </t>
  </si>
  <si>
    <t xml:space="preserve">906-0 </t>
  </si>
  <si>
    <t xml:space="preserve">926-6 </t>
  </si>
  <si>
    <t xml:space="preserve">929-0 </t>
  </si>
  <si>
    <t xml:space="preserve">911-4 </t>
  </si>
  <si>
    <t xml:space="preserve">914-4 </t>
  </si>
  <si>
    <t xml:space="preserve">914-6 </t>
  </si>
  <si>
    <t xml:space="preserve">923-0 </t>
  </si>
  <si>
    <t xml:space="preserve">912-0 </t>
  </si>
  <si>
    <t xml:space="preserve">920-4 </t>
  </si>
  <si>
    <t xml:space="preserve">927-2 </t>
  </si>
  <si>
    <t xml:space="preserve">929-6 </t>
  </si>
  <si>
    <t xml:space="preserve">914-0 </t>
  </si>
  <si>
    <t xml:space="preserve">930-0 </t>
  </si>
  <si>
    <t xml:space="preserve">910-0 </t>
  </si>
  <si>
    <t xml:space="preserve">928-0 </t>
  </si>
  <si>
    <t xml:space="preserve">925-6 </t>
  </si>
  <si>
    <t xml:space="preserve">914-2 </t>
  </si>
  <si>
    <t xml:space="preserve">916-0 </t>
  </si>
  <si>
    <t xml:space="preserve">931-6 </t>
  </si>
  <si>
    <t xml:space="preserve">935-0 </t>
  </si>
  <si>
    <t xml:space="preserve">916-4 </t>
  </si>
  <si>
    <t xml:space="preserve">915-0 </t>
  </si>
  <si>
    <t xml:space="preserve">927-4 </t>
  </si>
  <si>
    <t xml:space="preserve">926-2 </t>
  </si>
  <si>
    <t xml:space="preserve">901-0 </t>
  </si>
  <si>
    <t xml:space="preserve">898-6 </t>
  </si>
  <si>
    <t xml:space="preserve">892-0 </t>
  </si>
  <si>
    <t xml:space="preserve">902-4 </t>
  </si>
  <si>
    <t xml:space="preserve">901-6 </t>
  </si>
  <si>
    <t xml:space="preserve">871-4 </t>
  </si>
  <si>
    <t xml:space="preserve">897-0 </t>
  </si>
  <si>
    <t xml:space="preserve">867-2 </t>
  </si>
  <si>
    <t xml:space="preserve">891-6 </t>
  </si>
  <si>
    <t xml:space="preserve">869-4 </t>
  </si>
  <si>
    <t xml:space="preserve">877-2 </t>
  </si>
  <si>
    <t xml:space="preserve">864-2 </t>
  </si>
  <si>
    <t xml:space="preserve">873-2 </t>
  </si>
  <si>
    <t xml:space="preserve">879-4 </t>
  </si>
  <si>
    <t xml:space="preserve">862-0 </t>
  </si>
  <si>
    <t xml:space="preserve">872-2 </t>
  </si>
  <si>
    <t xml:space="preserve">882-2 </t>
  </si>
  <si>
    <t xml:space="preserve">884-6 </t>
  </si>
  <si>
    <t xml:space="preserve">868-6 </t>
  </si>
  <si>
    <t xml:space="preserve">870-0 </t>
  </si>
  <si>
    <t xml:space="preserve">882-6 </t>
  </si>
  <si>
    <t xml:space="preserve">885-6 </t>
  </si>
  <si>
    <t xml:space="preserve">895-4 </t>
  </si>
  <si>
    <t xml:space="preserve">883-6 </t>
  </si>
  <si>
    <t xml:space="preserve">905-0 </t>
  </si>
  <si>
    <t xml:space="preserve">907-6 </t>
  </si>
  <si>
    <t xml:space="preserve">893-0 </t>
  </si>
  <si>
    <t xml:space="preserve">896-0 </t>
  </si>
  <si>
    <t xml:space="preserve">890-2 </t>
  </si>
  <si>
    <t xml:space="preserve">888-0 </t>
  </si>
  <si>
    <t xml:space="preserve">890-6 </t>
  </si>
  <si>
    <t xml:space="preserve">902-6 </t>
  </si>
  <si>
    <t xml:space="preserve">877-4 </t>
  </si>
  <si>
    <t xml:space="preserve">902-2 </t>
  </si>
  <si>
    <t xml:space="preserve">905-6 </t>
  </si>
  <si>
    <t xml:space="preserve">853-2 </t>
  </si>
  <si>
    <t xml:space="preserve">851-4 </t>
  </si>
  <si>
    <t xml:space="preserve">835-2 </t>
  </si>
  <si>
    <t xml:space="preserve">845-0 </t>
  </si>
  <si>
    <t xml:space="preserve">834-0 </t>
  </si>
  <si>
    <t xml:space="preserve">843-4 </t>
  </si>
  <si>
    <t xml:space="preserve">842-4 </t>
  </si>
  <si>
    <t xml:space="preserve">847-0 </t>
  </si>
  <si>
    <t xml:space="preserve">830-6 </t>
  </si>
  <si>
    <t xml:space="preserve">833-0 </t>
  </si>
  <si>
    <t xml:space="preserve">848-2 </t>
  </si>
  <si>
    <t xml:space="preserve">842-2 </t>
  </si>
  <si>
    <t xml:space="preserve">855-4 </t>
  </si>
  <si>
    <t xml:space="preserve">859-2 </t>
  </si>
  <si>
    <t xml:space="preserve">832-6 </t>
  </si>
  <si>
    <t xml:space="preserve">835-4 </t>
  </si>
  <si>
    <t xml:space="preserve">841-0 </t>
  </si>
  <si>
    <t xml:space="preserve">838-0 </t>
  </si>
  <si>
    <t xml:space="preserve">853-4 </t>
  </si>
  <si>
    <t xml:space="preserve">854-2 </t>
  </si>
  <si>
    <t xml:space="preserve">833-6 </t>
  </si>
  <si>
    <t xml:space="preserve">834-6 </t>
  </si>
  <si>
    <t xml:space="preserve">847-2 </t>
  </si>
  <si>
    <t xml:space="preserve">857-2 </t>
  </si>
  <si>
    <t xml:space="preserve">852-4 </t>
  </si>
  <si>
    <t xml:space="preserve">845-6 </t>
  </si>
  <si>
    <t xml:space="preserve">860-0 </t>
  </si>
  <si>
    <t xml:space="preserve">839-4 </t>
  </si>
  <si>
    <t xml:space="preserve">848-0 </t>
  </si>
  <si>
    <t xml:space="preserve">819-0 </t>
  </si>
  <si>
    <t xml:space="preserve">850-2 </t>
  </si>
  <si>
    <t xml:space="preserve">818-6 </t>
  </si>
  <si>
    <t xml:space="preserve">844-0 </t>
  </si>
  <si>
    <t xml:space="preserve">817-6 </t>
  </si>
  <si>
    <t xml:space="preserve">819-4 </t>
  </si>
  <si>
    <t xml:space="preserve">803-6 </t>
  </si>
  <si>
    <t xml:space="preserve">815-0 </t>
  </si>
  <si>
    <t xml:space="preserve">825-0 </t>
  </si>
  <si>
    <t xml:space="preserve">831-0 </t>
  </si>
  <si>
    <t xml:space="preserve">821-4 </t>
  </si>
  <si>
    <t xml:space="preserve">837-6 </t>
  </si>
  <si>
    <t xml:space="preserve">819-2 </t>
  </si>
  <si>
    <t xml:space="preserve">846-4 </t>
  </si>
  <si>
    <t xml:space="preserve">837-0 </t>
  </si>
  <si>
    <t xml:space="preserve">839-2 </t>
  </si>
  <si>
    <t xml:space="preserve">841-6 </t>
  </si>
  <si>
    <t xml:space="preserve">847-6 </t>
  </si>
  <si>
    <t xml:space="preserve">839-6 </t>
  </si>
  <si>
    <t xml:space="preserve">845-4 </t>
  </si>
  <si>
    <t xml:space="preserve">829-0 </t>
  </si>
  <si>
    <t xml:space="preserve">854-0 </t>
  </si>
  <si>
    <t xml:space="preserve">864-4 </t>
  </si>
  <si>
    <t xml:space="preserve">854-6 </t>
  </si>
  <si>
    <t xml:space="preserve">864-6 </t>
  </si>
  <si>
    <t xml:space="preserve">856-0 </t>
  </si>
  <si>
    <t xml:space="preserve">863-2 </t>
  </si>
  <si>
    <t xml:space="preserve">872-4 </t>
  </si>
  <si>
    <t xml:space="preserve">875-2 </t>
  </si>
  <si>
    <t xml:space="preserve">862-4 </t>
  </si>
  <si>
    <t xml:space="preserve">865-2 </t>
  </si>
  <si>
    <t xml:space="preserve">879-6 </t>
  </si>
  <si>
    <t xml:space="preserve">884-0 </t>
  </si>
  <si>
    <t xml:space="preserve">878-2 </t>
  </si>
  <si>
    <t xml:space="preserve">880-2 </t>
  </si>
  <si>
    <t xml:space="preserve">887-2 </t>
  </si>
  <si>
    <t xml:space="preserve">878-4 </t>
  </si>
  <si>
    <t xml:space="preserve">887-4 </t>
  </si>
  <si>
    <t xml:space="preserve">889-6 </t>
  </si>
  <si>
    <t xml:space="preserve">880-0 </t>
  </si>
  <si>
    <t xml:space="preserve">886-6 </t>
  </si>
  <si>
    <t xml:space="preserve">904-0 </t>
  </si>
  <si>
    <t xml:space="preserve">907-0 </t>
  </si>
  <si>
    <t xml:space="preserve">900-4 </t>
  </si>
  <si>
    <t xml:space="preserve">903-2 </t>
  </si>
  <si>
    <t xml:space="preserve">904-6 </t>
  </si>
  <si>
    <t xml:space="preserve">912-2 </t>
  </si>
  <si>
    <t xml:space="preserve">903-4 </t>
  </si>
  <si>
    <t xml:space="preserve">922-4 </t>
  </si>
  <si>
    <t xml:space="preserve">910-4 </t>
  </si>
  <si>
    <t xml:space="preserve">920-0 </t>
  </si>
  <si>
    <t xml:space="preserve">925-2 </t>
  </si>
  <si>
    <t xml:space="preserve">919-6 </t>
  </si>
  <si>
    <t xml:space="preserve">918-2 </t>
  </si>
  <si>
    <t xml:space="preserve">922-0 </t>
  </si>
  <si>
    <t xml:space="preserve">917-6 </t>
  </si>
  <si>
    <t xml:space="preserve">918-6 </t>
  </si>
  <si>
    <t xml:space="preserve">924-6 </t>
  </si>
  <si>
    <t xml:space="preserve">917-4 </t>
  </si>
  <si>
    <t xml:space="preserve">919-0 </t>
  </si>
  <si>
    <t xml:space="preserve">923-2 </t>
  </si>
  <si>
    <t xml:space="preserve">921-6 </t>
  </si>
  <si>
    <t xml:space="preserve">920-6 </t>
  </si>
  <si>
    <t xml:space="preserve">930-6 </t>
  </si>
  <si>
    <t xml:space="preserve">924-4 </t>
  </si>
  <si>
    <t xml:space="preserve">926-4 </t>
  </si>
  <si>
    <t xml:space="preserve">925-0 </t>
  </si>
  <si>
    <t xml:space="preserve">916-6 </t>
  </si>
  <si>
    <t xml:space="preserve">924-0 </t>
  </si>
  <si>
    <t xml:space="preserve">909-0 </t>
  </si>
  <si>
    <t xml:space="preserve">922-6 </t>
  </si>
  <si>
    <t xml:space="preserve">919-2 </t>
  </si>
  <si>
    <t>open</t>
  </si>
  <si>
    <t>high</t>
  </si>
  <si>
    <t>low</t>
  </si>
  <si>
    <t>last</t>
  </si>
  <si>
    <t>soybean sept zsu19</t>
  </si>
  <si>
    <t xml:space="preserve">420-2 </t>
  </si>
  <si>
    <t xml:space="preserve">437-0 </t>
  </si>
  <si>
    <t xml:space="preserve">419-6 </t>
  </si>
  <si>
    <t xml:space="preserve">436-6 </t>
  </si>
  <si>
    <t xml:space="preserve">416-0 </t>
  </si>
  <si>
    <t xml:space="preserve">421-0 </t>
  </si>
  <si>
    <t xml:space="preserve">413-2 </t>
  </si>
  <si>
    <t xml:space="preserve">419-0 </t>
  </si>
  <si>
    <t xml:space="preserve">429-0 </t>
  </si>
  <si>
    <t xml:space="preserve">429-4 </t>
  </si>
  <si>
    <t xml:space="preserve">413-4 </t>
  </si>
  <si>
    <t xml:space="preserve">415-4 </t>
  </si>
  <si>
    <t xml:space="preserve">445-4 </t>
  </si>
  <si>
    <t xml:space="preserve">460-0 </t>
  </si>
  <si>
    <t xml:space="preserve">420-6 </t>
  </si>
  <si>
    <t xml:space="preserve">424-6 </t>
  </si>
  <si>
    <t xml:space="preserve">449-2 </t>
  </si>
  <si>
    <t xml:space="preserve">451-4 </t>
  </si>
  <si>
    <t xml:space="preserve">445-2 </t>
  </si>
  <si>
    <t xml:space="preserve">445-6 </t>
  </si>
  <si>
    <t xml:space="preserve">452-0 </t>
  </si>
  <si>
    <t xml:space="preserve">452-4 </t>
  </si>
  <si>
    <t xml:space="preserve">446-4 </t>
  </si>
  <si>
    <t xml:space="preserve">449-4 </t>
  </si>
  <si>
    <t xml:space="preserve">455-6 </t>
  </si>
  <si>
    <t xml:space="preserve">458-2 </t>
  </si>
  <si>
    <t xml:space="preserve">453-0 </t>
  </si>
  <si>
    <t xml:space="preserve">447-4 </t>
  </si>
  <si>
    <t xml:space="preserve">453-4 </t>
  </si>
  <si>
    <t xml:space="preserve">446-0 </t>
  </si>
  <si>
    <t xml:space="preserve">451-6 </t>
  </si>
  <si>
    <t xml:space="preserve">457-0 </t>
  </si>
  <si>
    <t xml:space="preserve">447-0 </t>
  </si>
  <si>
    <t xml:space="preserve">446-2 </t>
  </si>
  <si>
    <t xml:space="preserve">455-2 </t>
  </si>
  <si>
    <t xml:space="preserve">442-0 </t>
  </si>
  <si>
    <t xml:space="preserve">454-6 </t>
  </si>
  <si>
    <t xml:space="preserve">455-4 </t>
  </si>
  <si>
    <t xml:space="preserve">443-0 </t>
  </si>
  <si>
    <t xml:space="preserve">462-4 </t>
  </si>
  <si>
    <t xml:space="preserve">464-6 </t>
  </si>
  <si>
    <t xml:space="preserve">463-0 </t>
  </si>
  <si>
    <t xml:space="preserve">468-6 </t>
  </si>
  <si>
    <t xml:space="preserve">461-4 </t>
  </si>
  <si>
    <t xml:space="preserve">447-2 </t>
  </si>
  <si>
    <t xml:space="preserve">438-0 </t>
  </si>
  <si>
    <t xml:space="preserve">448-0 </t>
  </si>
  <si>
    <t xml:space="preserve">437-6 </t>
  </si>
  <si>
    <t xml:space="preserve">447-6 </t>
  </si>
  <si>
    <t xml:space="preserve">436-2 </t>
  </si>
  <si>
    <t xml:space="preserve">442-4 </t>
  </si>
  <si>
    <t xml:space="preserve">432-4 </t>
  </si>
  <si>
    <t xml:space="preserve">438-2 </t>
  </si>
  <si>
    <t xml:space="preserve">423-4 </t>
  </si>
  <si>
    <t xml:space="preserve">416-6 </t>
  </si>
  <si>
    <t xml:space="preserve">421-4 </t>
  </si>
  <si>
    <t xml:space="preserve">417-4 </t>
  </si>
  <si>
    <t xml:space="preserve">424-0 </t>
  </si>
  <si>
    <t xml:space="preserve">430-0 </t>
  </si>
  <si>
    <t xml:space="preserve">423-6 </t>
  </si>
  <si>
    <t xml:space="preserve">424-2 </t>
  </si>
  <si>
    <t xml:space="preserve">430-4 </t>
  </si>
  <si>
    <t xml:space="preserve">416-4 </t>
  </si>
  <si>
    <t xml:space="preserve">433-6 </t>
  </si>
  <si>
    <t xml:space="preserve">434-0 </t>
  </si>
  <si>
    <t xml:space="preserve">421-6 </t>
  </si>
  <si>
    <t xml:space="preserve">445-0 </t>
  </si>
  <si>
    <t xml:space="preserve">431-0 </t>
  </si>
  <si>
    <t xml:space="preserve">434-6 </t>
  </si>
  <si>
    <t xml:space="preserve">435-2 </t>
  </si>
  <si>
    <t xml:space="preserve">439-6 </t>
  </si>
  <si>
    <t xml:space="preserve">427-4 </t>
  </si>
  <si>
    <t xml:space="preserve">443-6 </t>
  </si>
  <si>
    <t xml:space="preserve">436-0 </t>
  </si>
  <si>
    <t xml:space="preserve">422-6 </t>
  </si>
  <si>
    <t xml:space="preserve">438-6 </t>
  </si>
  <si>
    <t xml:space="preserve">428-0 </t>
  </si>
  <si>
    <t xml:space="preserve">415-2 </t>
  </si>
  <si>
    <t xml:space="preserve">399-2 </t>
  </si>
  <si>
    <t xml:space="preserve">413-0 </t>
  </si>
  <si>
    <t xml:space="preserve">398-2 </t>
  </si>
  <si>
    <t xml:space="preserve">412-4 </t>
  </si>
  <si>
    <t xml:space="preserve">403-0 </t>
  </si>
  <si>
    <t xml:space="preserve">407-6 </t>
  </si>
  <si>
    <t xml:space="preserve">395-6 </t>
  </si>
  <si>
    <t xml:space="preserve">398-4 </t>
  </si>
  <si>
    <t xml:space="preserve">402-0 </t>
  </si>
  <si>
    <t xml:space="preserve">405-2 </t>
  </si>
  <si>
    <t xml:space="preserve">395-4 </t>
  </si>
  <si>
    <t xml:space="preserve">403-6 </t>
  </si>
  <si>
    <t xml:space="preserve">400-0 </t>
  </si>
  <si>
    <t xml:space="preserve">406-4 </t>
  </si>
  <si>
    <t xml:space="preserve">399-4 </t>
  </si>
  <si>
    <t xml:space="preserve">402-6 </t>
  </si>
  <si>
    <t xml:space="preserve">393-0 </t>
  </si>
  <si>
    <t xml:space="preserve">392-6 </t>
  </si>
  <si>
    <t xml:space="preserve">396-6 </t>
  </si>
  <si>
    <t xml:space="preserve">388-0 </t>
  </si>
  <si>
    <t xml:space="preserve">392-0 </t>
  </si>
  <si>
    <t xml:space="preserve">390-4 </t>
  </si>
  <si>
    <t xml:space="preserve">377-6 </t>
  </si>
  <si>
    <t xml:space="preserve">388-4 </t>
  </si>
  <si>
    <t xml:space="preserve">377-4 </t>
  </si>
  <si>
    <t xml:space="preserve">387-0 </t>
  </si>
  <si>
    <t xml:space="preserve">388-2 </t>
  </si>
  <si>
    <t xml:space="preserve">376-6 </t>
  </si>
  <si>
    <t xml:space="preserve">378-2 </t>
  </si>
  <si>
    <t xml:space="preserve">369-4 </t>
  </si>
  <si>
    <t xml:space="preserve">379-2 </t>
  </si>
  <si>
    <t xml:space="preserve">377-2 </t>
  </si>
  <si>
    <t xml:space="preserve">360-2 </t>
  </si>
  <si>
    <t xml:space="preserve">366-4 </t>
  </si>
  <si>
    <t xml:space="preserve">352-4 </t>
  </si>
  <si>
    <t xml:space="preserve">365-6 </t>
  </si>
  <si>
    <t xml:space="preserve">362-4 </t>
  </si>
  <si>
    <t xml:space="preserve">364-0 </t>
  </si>
  <si>
    <t xml:space="preserve">354-6 </t>
  </si>
  <si>
    <t xml:space="preserve">361-0 </t>
  </si>
  <si>
    <t xml:space="preserve">370-2 </t>
  </si>
  <si>
    <t xml:space="preserve">370-6 </t>
  </si>
  <si>
    <t xml:space="preserve">362-0 </t>
  </si>
  <si>
    <t xml:space="preserve">375-0 </t>
  </si>
  <si>
    <t xml:space="preserve">375-6 </t>
  </si>
  <si>
    <t xml:space="preserve">372-2 </t>
  </si>
  <si>
    <t xml:space="preserve">372-4 </t>
  </si>
  <si>
    <t xml:space="preserve">375-4 </t>
  </si>
  <si>
    <t xml:space="preserve">374-0 </t>
  </si>
  <si>
    <t xml:space="preserve">367-0 </t>
  </si>
  <si>
    <t xml:space="preserve">363-4 </t>
  </si>
  <si>
    <t xml:space="preserve">371-6 </t>
  </si>
  <si>
    <t xml:space="preserve">378-4 </t>
  </si>
  <si>
    <t xml:space="preserve">373-2 </t>
  </si>
  <si>
    <t xml:space="preserve">unch </t>
  </si>
  <si>
    <t xml:space="preserve">376-2 </t>
  </si>
  <si>
    <t xml:space="preserve">370-0 </t>
  </si>
  <si>
    <t xml:space="preserve">371-2 </t>
  </si>
  <si>
    <t xml:space="preserve">366-6 </t>
  </si>
  <si>
    <t xml:space="preserve">370-4 </t>
  </si>
  <si>
    <t xml:space="preserve">371-0 </t>
  </si>
  <si>
    <t xml:space="preserve">365-2 </t>
  </si>
  <si>
    <t xml:space="preserve">365-0 </t>
  </si>
  <si>
    <t xml:space="preserve">368-4 </t>
  </si>
  <si>
    <t xml:space="preserve">360-0 </t>
  </si>
  <si>
    <t xml:space="preserve">365-4 </t>
  </si>
  <si>
    <t xml:space="preserve">368-0 </t>
  </si>
  <si>
    <t xml:space="preserve">369-0 </t>
  </si>
  <si>
    <t xml:space="preserve">363-0 </t>
  </si>
  <si>
    <t xml:space="preserve">364-2 </t>
  </si>
  <si>
    <t xml:space="preserve">368-2 </t>
  </si>
  <si>
    <t xml:space="preserve">375-2 </t>
  </si>
  <si>
    <t xml:space="preserve">374-6 </t>
  </si>
  <si>
    <t xml:space="preserve">373-6 </t>
  </si>
  <si>
    <t xml:space="preserve">377-0 </t>
  </si>
  <si>
    <t xml:space="preserve">379-0 </t>
  </si>
  <si>
    <t xml:space="preserve">374-2 </t>
  </si>
  <si>
    <t xml:space="preserve">376-0 </t>
  </si>
  <si>
    <t xml:space="preserve">380-6 </t>
  </si>
  <si>
    <t xml:space="preserve">378-0 </t>
  </si>
  <si>
    <t xml:space="preserve">379-4 </t>
  </si>
  <si>
    <t xml:space="preserve">379-6 </t>
  </si>
  <si>
    <t xml:space="preserve">373-0 </t>
  </si>
  <si>
    <t xml:space="preserve">380-2 </t>
  </si>
  <si>
    <t xml:space="preserve">381-6 </t>
  </si>
  <si>
    <t xml:space="preserve">382-0 </t>
  </si>
  <si>
    <t xml:space="preserve">383-6 </t>
  </si>
  <si>
    <t xml:space="preserve">382-4 </t>
  </si>
  <si>
    <t xml:space="preserve">378-6 </t>
  </si>
  <si>
    <t xml:space="preserve">380-4 </t>
  </si>
  <si>
    <t xml:space="preserve">380-0 </t>
  </si>
  <si>
    <t xml:space="preserve">381-2 </t>
  </si>
  <si>
    <t>corn sept 19</t>
  </si>
  <si>
    <t>Actuarial Weather Extremes: July 2019</t>
  </si>
  <si>
    <t xml:space="preserve"> </t>
  </si>
  <si>
    <t>Weather</t>
  </si>
  <si>
    <t>Metric</t>
  </si>
  <si>
    <t># of</t>
  </si>
  <si>
    <t>Minus</t>
  </si>
  <si>
    <t>Elevation</t>
  </si>
  <si>
    <t>Historical</t>
  </si>
  <si>
    <t>Specified</t>
  </si>
  <si>
    <t>Historic</t>
  </si>
  <si>
    <t>Percentile Distribution of Historical Data</t>
  </si>
  <si>
    <t>Lat</t>
  </si>
  <si>
    <t>Lon</t>
  </si>
  <si>
    <t>(meters)</t>
  </si>
  <si>
    <t>Observations</t>
  </si>
  <si>
    <t>Date</t>
  </si>
  <si>
    <t>Avg</t>
  </si>
  <si>
    <t>% Rank</t>
  </si>
  <si>
    <t>Average</t>
  </si>
  <si>
    <t>Stdev</t>
  </si>
  <si>
    <t>KING SALMON</t>
  </si>
  <si>
    <t>AK</t>
  </si>
  <si>
    <t>TMAX</t>
  </si>
  <si>
    <t>ILIAMNA AP</t>
  </si>
  <si>
    <t>ANCHORAGE INTL AP</t>
  </si>
  <si>
    <t>KENAI MUNI AP</t>
  </si>
  <si>
    <t>GULKANA AP</t>
  </si>
  <si>
    <t>TALKEETNA AP</t>
  </si>
  <si>
    <t>COLD BAY AP</t>
  </si>
  <si>
    <t>MCINNES ISLAND</t>
  </si>
  <si>
    <t>BC</t>
  </si>
  <si>
    <t>ANNETTE ISLAND AP</t>
  </si>
  <si>
    <t>ATLIN</t>
  </si>
  <si>
    <t>KETCHIKAN INTL AP</t>
  </si>
  <si>
    <t>Heat Wave in the Upper Pacific Northwest: Daily High Temperature Data for July 4 to July 8</t>
  </si>
  <si>
    <t>On</t>
  </si>
  <si>
    <t>AUKE BAY</t>
  </si>
  <si>
    <t>KITIMAT TOWNSITE</t>
  </si>
  <si>
    <t>JUNEAU INTL AP</t>
  </si>
  <si>
    <t>CORDOVA M K SMITH AP</t>
  </si>
  <si>
    <t>NORTHWAY AP</t>
  </si>
  <si>
    <t>BARROW POST ROGERS AP</t>
  </si>
  <si>
    <t>SITKA AIRPORT</t>
  </si>
  <si>
    <t>KEMANO</t>
  </si>
  <si>
    <t>ESTEVAN POINT</t>
  </si>
  <si>
    <t>MCKINLEY PARK</t>
  </si>
  <si>
    <t>N POLE</t>
  </si>
  <si>
    <t>TERRACE PCC</t>
  </si>
  <si>
    <t>SHAWNIGAN LAKE</t>
  </si>
  <si>
    <t>CAMPBELL RIVER A</t>
  </si>
  <si>
    <t>COMOX A</t>
  </si>
  <si>
    <t>PACHENA POINT</t>
  </si>
  <si>
    <t>TOFINO A</t>
  </si>
  <si>
    <t>MERRY ISLAND LIGHTSTATION</t>
  </si>
  <si>
    <t>POWELL RIVER A</t>
  </si>
  <si>
    <t>LANGARA</t>
  </si>
  <si>
    <t>BONILLA ISLAND</t>
  </si>
  <si>
    <t>BURNABY SIMON FRASER U</t>
  </si>
  <si>
    <t>MISSION WEST ABBEY</t>
  </si>
  <si>
    <t>VANCOUVER HARBOUR CS</t>
  </si>
  <si>
    <t>PRINCETON A</t>
  </si>
  <si>
    <t>CASTLEGAR A</t>
  </si>
  <si>
    <t>DUNCAN LAKE DAM</t>
  </si>
  <si>
    <t>NEW DENVER</t>
  </si>
  <si>
    <t>FERNIE</t>
  </si>
  <si>
    <t>VAVENBY</t>
  </si>
  <si>
    <t>GOLDEN A</t>
  </si>
  <si>
    <t>MICA DAM</t>
  </si>
  <si>
    <t>CAPE PARRY A</t>
  </si>
  <si>
    <t>NT</t>
  </si>
  <si>
    <t>COLLEGE OBSY</t>
  </si>
  <si>
    <t>EAGLE</t>
  </si>
  <si>
    <t>KODIAK AP</t>
  </si>
  <si>
    <t>FAIRBANKS INTL AP</t>
  </si>
  <si>
    <t>BIG DELTA AP</t>
  </si>
  <si>
    <t>SEWARD AP</t>
  </si>
  <si>
    <t>TANANA CALHOUN MEM AP</t>
  </si>
  <si>
    <t>2. The weather station must have at least 1000 historical daily TMAX observations from 1960 to the present, within a 10-day radius of the specific day-of-interest.</t>
  </si>
  <si>
    <t>3. The weather station must be located in Alaska, Yukon Territories, British Columbia or Northwest Territories.</t>
  </si>
  <si>
    <t>1. The weather station must have reported five TMAX observations between July 4 and July 8. Weather stations with fewer than 5 daily observations were excluded from the analysis.</t>
  </si>
  <si>
    <t>Previous</t>
  </si>
  <si>
    <t>Record</t>
  </si>
  <si>
    <t>Top 10 Observations, Ranked by Current TMAX minus Previous Record High TMAX</t>
  </si>
  <si>
    <t>Heat Wave in the Upper Pacific Northwest, July 4 to 8</t>
  </si>
  <si>
    <t>Data obtained from NOAA's GHCN Daily Database. The data was downloaded on August 2.</t>
  </si>
  <si>
    <t>The data below includes all TMAX daily observations between July 4 and 8 for stations that meet the following conditions:</t>
  </si>
  <si>
    <t>This data was used in Figure 1 and Table 1</t>
  </si>
  <si>
    <t>Average Daily High Temperature in Alaska for the Month of July</t>
  </si>
  <si>
    <t>This data was used in Figure 2</t>
  </si>
  <si>
    <t>Average Daily TMAX in Alaska for the Month of July</t>
  </si>
  <si>
    <t>July Average</t>
  </si>
  <si>
    <t>July Average from 1960 to 1990</t>
  </si>
  <si>
    <t>State</t>
  </si>
  <si>
    <t>USW00025308</t>
  </si>
  <si>
    <t>USW00025309</t>
  </si>
  <si>
    <t>USW00025339</t>
  </si>
  <si>
    <t>USW00025501</t>
  </si>
  <si>
    <t>USW00025503</t>
  </si>
  <si>
    <t>USW00025507</t>
  </si>
  <si>
    <t>USW00025624</t>
  </si>
  <si>
    <t>USW00026411</t>
  </si>
  <si>
    <t>USW00026415</t>
  </si>
  <si>
    <t>USW00026451</t>
  </si>
  <si>
    <t>USW00026523</t>
  </si>
  <si>
    <t>USW00026533</t>
  </si>
  <si>
    <t>USW00026615</t>
  </si>
  <si>
    <t>USW00026616</t>
  </si>
  <si>
    <t>USW00026617</t>
  </si>
  <si>
    <t>USW00027502</t>
  </si>
  <si>
    <t>USW00025333</t>
  </si>
  <si>
    <t>USW00026410</t>
  </si>
  <si>
    <t>USW00026425</t>
  </si>
  <si>
    <t>USW00026528</t>
  </si>
  <si>
    <t>USC00505778</t>
  </si>
  <si>
    <t>USW00026412</t>
  </si>
  <si>
    <t>USW00026438</t>
  </si>
  <si>
    <t>Average TMAX Computed Across Month of July</t>
  </si>
  <si>
    <t>Number of Days in Month for Which TMAX Data Was Available</t>
  </si>
  <si>
    <t>Station ID</t>
  </si>
  <si>
    <t>Station  Name</t>
  </si>
  <si>
    <t>ASN00008153</t>
  </si>
  <si>
    <t>ASN00010184</t>
  </si>
  <si>
    <t>ASN00014814</t>
  </si>
  <si>
    <t>ASN00015088</t>
  </si>
  <si>
    <t>ASN00023047</t>
  </si>
  <si>
    <t>ASN00023108</t>
  </si>
  <si>
    <t>ASN00036046</t>
  </si>
  <si>
    <t>ASN00036152</t>
  </si>
  <si>
    <t>ASN00037013</t>
  </si>
  <si>
    <t>ASN00040044</t>
  </si>
  <si>
    <t>ASN00041394</t>
  </si>
  <si>
    <t>ASN00052048</t>
  </si>
  <si>
    <t>ASN00085210</t>
  </si>
  <si>
    <t>ASN00086007</t>
  </si>
  <si>
    <t>ASN00088094</t>
  </si>
  <si>
    <t>ASN00090070</t>
  </si>
  <si>
    <t>ASN00091046</t>
  </si>
  <si>
    <t>ASN00097062</t>
  </si>
  <si>
    <t>AU000005010</t>
  </si>
  <si>
    <t>AU000005901</t>
  </si>
  <si>
    <t>AU000011801</t>
  </si>
  <si>
    <t>AU000015410</t>
  </si>
  <si>
    <t>AU000016402</t>
  </si>
  <si>
    <t>AUM00011155</t>
  </si>
  <si>
    <t>BE000006447</t>
  </si>
  <si>
    <t>BKM00014652</t>
  </si>
  <si>
    <t>BKM00014654</t>
  </si>
  <si>
    <t>BR000146001</t>
  </si>
  <si>
    <t>BR001657003</t>
  </si>
  <si>
    <t>BUM00015552</t>
  </si>
  <si>
    <t>BUM00015614</t>
  </si>
  <si>
    <t>BUM00015730</t>
  </si>
  <si>
    <t>CA001017230</t>
  </si>
  <si>
    <t>CA001021261</t>
  </si>
  <si>
    <t>CA001021830</t>
  </si>
  <si>
    <t>CA001032730</t>
  </si>
  <si>
    <t>CA001035940</t>
  </si>
  <si>
    <t>CA001038205</t>
  </si>
  <si>
    <t>CA001045100</t>
  </si>
  <si>
    <t>CA001046391</t>
  </si>
  <si>
    <t>CA001054500</t>
  </si>
  <si>
    <t>CA001060902</t>
  </si>
  <si>
    <t>CA001064020</t>
  </si>
  <si>
    <t>CA001064320</t>
  </si>
  <si>
    <t>CA001064321</t>
  </si>
  <si>
    <t>CA001065010</t>
  </si>
  <si>
    <t>CA001068131</t>
  </si>
  <si>
    <t>CA001073612</t>
  </si>
  <si>
    <t>CA001101158</t>
  </si>
  <si>
    <t>CA001102650</t>
  </si>
  <si>
    <t>CA001105192</t>
  </si>
  <si>
    <t>CA001108446</t>
  </si>
  <si>
    <t>CA001126510</t>
  </si>
  <si>
    <t>CA001141455</t>
  </si>
  <si>
    <t>CA001142574</t>
  </si>
  <si>
    <t>CA001145460</t>
  </si>
  <si>
    <t>CA001152850</t>
  </si>
  <si>
    <t>CA001160899</t>
  </si>
  <si>
    <t>CA001161660</t>
  </si>
  <si>
    <t>CA001168520</t>
  </si>
  <si>
    <t>CA001173210</t>
  </si>
  <si>
    <t>CA001175122</t>
  </si>
  <si>
    <t>CA001200560</t>
  </si>
  <si>
    <t>CA002200675</t>
  </si>
  <si>
    <t>CA002401030</t>
  </si>
  <si>
    <t>CA003011240</t>
  </si>
  <si>
    <t>CA003011479</t>
  </si>
  <si>
    <t>CA00301222F</t>
  </si>
  <si>
    <t>CA003012652</t>
  </si>
  <si>
    <t>CA003012710</t>
  </si>
  <si>
    <t>CA003025296</t>
  </si>
  <si>
    <t>CA003033890</t>
  </si>
  <si>
    <t>CA003035340</t>
  </si>
  <si>
    <t>CA003053600</t>
  </si>
  <si>
    <t>CA003064157</t>
  </si>
  <si>
    <t>CA003081680</t>
  </si>
  <si>
    <t>CA004010879</t>
  </si>
  <si>
    <t>CA004013108</t>
  </si>
  <si>
    <t>CA004013480</t>
  </si>
  <si>
    <t>CA004013660</t>
  </si>
  <si>
    <t>CA004014040</t>
  </si>
  <si>
    <t>CA004014145</t>
  </si>
  <si>
    <t>CA004014360</t>
  </si>
  <si>
    <t>CA004015800</t>
  </si>
  <si>
    <t>CA004020560</t>
  </si>
  <si>
    <t>CA004028060</t>
  </si>
  <si>
    <t>CA004041000</t>
  </si>
  <si>
    <t>CA004047240</t>
  </si>
  <si>
    <t>CA004055736</t>
  </si>
  <si>
    <t>CA005010140</t>
  </si>
  <si>
    <t>CA005021695</t>
  </si>
  <si>
    <t>CA005022125</t>
  </si>
  <si>
    <t>CA005031320</t>
  </si>
  <si>
    <t>CA006100375</t>
  </si>
  <si>
    <t>CA006100971</t>
  </si>
  <si>
    <t>CA006101874</t>
  </si>
  <si>
    <t>CA006103367</t>
  </si>
  <si>
    <t>CA006135583</t>
  </si>
  <si>
    <t>CA006136606</t>
  </si>
  <si>
    <t>CA006142400</t>
  </si>
  <si>
    <t>CA006147410</t>
  </si>
  <si>
    <t>CA006150689</t>
  </si>
  <si>
    <t>CA006151090</t>
  </si>
  <si>
    <t>CA006155830</t>
  </si>
  <si>
    <t>CA006158875</t>
  </si>
  <si>
    <t>CA007014160</t>
  </si>
  <si>
    <t>CA007024280</t>
  </si>
  <si>
    <t>CA007060400</t>
  </si>
  <si>
    <t>CA007080468</t>
  </si>
  <si>
    <t>CA008105600</t>
  </si>
  <si>
    <t>CA008202000</t>
  </si>
  <si>
    <t>CA008202565</t>
  </si>
  <si>
    <t>CA008204800</t>
  </si>
  <si>
    <t>CA008401300</t>
  </si>
  <si>
    <t>CA008401500</t>
  </si>
  <si>
    <t>CA008402759</t>
  </si>
  <si>
    <t>CA00840B5HH</t>
  </si>
  <si>
    <t>CA008501900</t>
  </si>
  <si>
    <t>DA000032020</t>
  </si>
  <si>
    <t>DAM00006011</t>
  </si>
  <si>
    <t>DAM00006030</t>
  </si>
  <si>
    <t>EI000003953</t>
  </si>
  <si>
    <t>EI000003969</t>
  </si>
  <si>
    <t>EI000003980</t>
  </si>
  <si>
    <t>EIM00003976</t>
  </si>
  <si>
    <t>EN000026038</t>
  </si>
  <si>
    <t>EN000026045</t>
  </si>
  <si>
    <t>EN000026115</t>
  </si>
  <si>
    <t>EN000026242</t>
  </si>
  <si>
    <t>EN000026249</t>
  </si>
  <si>
    <t>ENE00100914</t>
  </si>
  <si>
    <t>ENE00175087</t>
  </si>
  <si>
    <t>EZ000011464</t>
  </si>
  <si>
    <t>EZM00011406</t>
  </si>
  <si>
    <t>EZM00011518</t>
  </si>
  <si>
    <t>EZM00011520</t>
  </si>
  <si>
    <t>EZM00011603</t>
  </si>
  <si>
    <t>EZM00011659</t>
  </si>
  <si>
    <t>EZM00011723</t>
  </si>
  <si>
    <t>EZM00011787</t>
  </si>
  <si>
    <t>FI000002401</t>
  </si>
  <si>
    <t>FI000002963</t>
  </si>
  <si>
    <t>FI000007501</t>
  </si>
  <si>
    <t>FIE00141810</t>
  </si>
  <si>
    <t>FIE00141935</t>
  </si>
  <si>
    <t>FIE00142080</t>
  </si>
  <si>
    <t>FIE00142101</t>
  </si>
  <si>
    <t>FIE00142751</t>
  </si>
  <si>
    <t>FIE00143066</t>
  </si>
  <si>
    <t>FIE00143231</t>
  </si>
  <si>
    <t>FIE00143381</t>
  </si>
  <si>
    <t>FIE00144132</t>
  </si>
  <si>
    <t>FIE00144322</t>
  </si>
  <si>
    <t>FIE00144712</t>
  </si>
  <si>
    <t>FIE00144877</t>
  </si>
  <si>
    <t>FIE00144882</t>
  </si>
  <si>
    <t>FIE00145377</t>
  </si>
  <si>
    <t>FIE00145627</t>
  </si>
  <si>
    <t>FIE00146062</t>
  </si>
  <si>
    <t>FIE00146162</t>
  </si>
  <si>
    <t>FIE00146423</t>
  </si>
  <si>
    <t>FIE00146608</t>
  </si>
  <si>
    <t>FIE00146698</t>
  </si>
  <si>
    <t>FR000007130</t>
  </si>
  <si>
    <t>FR000007150</t>
  </si>
  <si>
    <t>FR000007190</t>
  </si>
  <si>
    <t>FR000007255</t>
  </si>
  <si>
    <t>FR000007510</t>
  </si>
  <si>
    <t>FR000007560</t>
  </si>
  <si>
    <t>FR000007630</t>
  </si>
  <si>
    <t>FR000007650</t>
  </si>
  <si>
    <t>FR000007747</t>
  </si>
  <si>
    <t>FR069029001</t>
  </si>
  <si>
    <t>FRE00104036</t>
  </si>
  <si>
    <t>FRE00104040</t>
  </si>
  <si>
    <t>FRE00104044</t>
  </si>
  <si>
    <t>FRE00104052</t>
  </si>
  <si>
    <t>FRE00104072</t>
  </si>
  <si>
    <t>FRE00104088</t>
  </si>
  <si>
    <t>FRE00104092</t>
  </si>
  <si>
    <t>FRE00104112</t>
  </si>
  <si>
    <t>FRE00104116</t>
  </si>
  <si>
    <t>FRE00104120</t>
  </si>
  <si>
    <t>FRE00104124</t>
  </si>
  <si>
    <t>FRE00104484</t>
  </si>
  <si>
    <t>FRE00104907</t>
  </si>
  <si>
    <t>FRE00104937</t>
  </si>
  <si>
    <t>FRE00106184</t>
  </si>
  <si>
    <t>FRE00106190</t>
  </si>
  <si>
    <t>FRE00106195</t>
  </si>
  <si>
    <t>FRE00106196</t>
  </si>
  <si>
    <t>FRE00106200</t>
  </si>
  <si>
    <t>FRE00106203</t>
  </si>
  <si>
    <t>FRE00106205</t>
  </si>
  <si>
    <t>FRE00106207</t>
  </si>
  <si>
    <t>FRE00106209</t>
  </si>
  <si>
    <t>FRE00171619</t>
  </si>
  <si>
    <t>FRE00171623</t>
  </si>
  <si>
    <t>FRE00171627</t>
  </si>
  <si>
    <t>FRE00171632</t>
  </si>
  <si>
    <t>FRE00171640</t>
  </si>
  <si>
    <t>FRM00007015</t>
  </si>
  <si>
    <t>FRM00007027</t>
  </si>
  <si>
    <t>FRM00007037</t>
  </si>
  <si>
    <t>FRM00007100</t>
  </si>
  <si>
    <t>FRM00007110</t>
  </si>
  <si>
    <t>FRM00007139</t>
  </si>
  <si>
    <t>FRM00007149</t>
  </si>
  <si>
    <t>FRM00007168</t>
  </si>
  <si>
    <t>FRM00007180</t>
  </si>
  <si>
    <t>FRM00007207</t>
  </si>
  <si>
    <t>FRM00007222</t>
  </si>
  <si>
    <t>FRM00007240</t>
  </si>
  <si>
    <t>FRM00007280</t>
  </si>
  <si>
    <t>FRM00007299</t>
  </si>
  <si>
    <t>FRM00007314</t>
  </si>
  <si>
    <t>FRM00007335</t>
  </si>
  <si>
    <t>FRM00007434</t>
  </si>
  <si>
    <t>FRM00007471</t>
  </si>
  <si>
    <t>FRM00007481</t>
  </si>
  <si>
    <t>FRM00007535</t>
  </si>
  <si>
    <t>FRM00007607</t>
  </si>
  <si>
    <t>FRM00007627</t>
  </si>
  <si>
    <t>FRM00007643</t>
  </si>
  <si>
    <t>FRM00007690</t>
  </si>
  <si>
    <t>FRM00007761</t>
  </si>
  <si>
    <t>FRM00007790</t>
  </si>
  <si>
    <t>GL000004250</t>
  </si>
  <si>
    <t>GL000004320</t>
  </si>
  <si>
    <t>GL000004360</t>
  </si>
  <si>
    <t>GLM00004220</t>
  </si>
  <si>
    <t>GMW00034041</t>
  </si>
  <si>
    <t>GR000016641</t>
  </si>
  <si>
    <t>GR000016648</t>
  </si>
  <si>
    <t>GR000016716</t>
  </si>
  <si>
    <t>GR000016734</t>
  </si>
  <si>
    <t>GR000016754</t>
  </si>
  <si>
    <t>GR000167230</t>
  </si>
  <si>
    <t>GR000167460</t>
  </si>
  <si>
    <t>GRM00016622</t>
  </si>
  <si>
    <t>HR000142360</t>
  </si>
  <si>
    <t>HRE00105217</t>
  </si>
  <si>
    <t>HU000012942</t>
  </si>
  <si>
    <t>HUM00012772</t>
  </si>
  <si>
    <t>HUM00012843</t>
  </si>
  <si>
    <t>HUM00012882</t>
  </si>
  <si>
    <t>HUM00012925</t>
  </si>
  <si>
    <t>HUM00012982</t>
  </si>
  <si>
    <t>IC000004013</t>
  </si>
  <si>
    <t>IC000004030</t>
  </si>
  <si>
    <t>IC000004063</t>
  </si>
  <si>
    <t>IC000004097</t>
  </si>
  <si>
    <t>ICW00016201</t>
  </si>
  <si>
    <t>IT000016134</t>
  </si>
  <si>
    <t>IT000016239</t>
  </si>
  <si>
    <t>IT000016320</t>
  </si>
  <si>
    <t>IT000016550</t>
  </si>
  <si>
    <t>IT000016560</t>
  </si>
  <si>
    <t>IT000160220</t>
  </si>
  <si>
    <t>IT000162240</t>
  </si>
  <si>
    <t>IT000162580</t>
  </si>
  <si>
    <t>ITM00016008</t>
  </si>
  <si>
    <t>ITM00016061</t>
  </si>
  <si>
    <t>ITM00016098</t>
  </si>
  <si>
    <t>ITM00016110</t>
  </si>
  <si>
    <t>ITM00016153</t>
  </si>
  <si>
    <t>ITM00016158</t>
  </si>
  <si>
    <t>ITM00016179</t>
  </si>
  <si>
    <t>ITM00016206</t>
  </si>
  <si>
    <t>ITM00016252</t>
  </si>
  <si>
    <t>ITM00016280</t>
  </si>
  <si>
    <t>ITM00016310</t>
  </si>
  <si>
    <t>ITM00016325</t>
  </si>
  <si>
    <t>ITM00016360</t>
  </si>
  <si>
    <t>ITM00016400</t>
  </si>
  <si>
    <t>ITM00016420</t>
  </si>
  <si>
    <t>ITM00016429</t>
  </si>
  <si>
    <t>ITM00016480</t>
  </si>
  <si>
    <t>ITW00033126</t>
  </si>
  <si>
    <t>ITW00034113</t>
  </si>
  <si>
    <t>LH000026509</t>
  </si>
  <si>
    <t>LH000026531</t>
  </si>
  <si>
    <t>LH000026629</t>
  </si>
  <si>
    <t>LH000026730</t>
  </si>
  <si>
    <t>LO000011934</t>
  </si>
  <si>
    <t>LOE00105562</t>
  </si>
  <si>
    <t>LOE00116344</t>
  </si>
  <si>
    <t>LOM00011826</t>
  </si>
  <si>
    <t>LOM00011903</t>
  </si>
  <si>
    <t>MKM00013591</t>
  </si>
  <si>
    <t>MXM00076662</t>
  </si>
  <si>
    <t>NLM00006260</t>
  </si>
  <si>
    <t>NLM00006310</t>
  </si>
  <si>
    <t>NLM00006380</t>
  </si>
  <si>
    <t>NO000001026</t>
  </si>
  <si>
    <t>NO000014030</t>
  </si>
  <si>
    <t>NO000050540</t>
  </si>
  <si>
    <t>NO000098550</t>
  </si>
  <si>
    <t>NO000099710</t>
  </si>
  <si>
    <t>NOE00105467</t>
  </si>
  <si>
    <t>NOE00109680</t>
  </si>
  <si>
    <t>NOE00109737</t>
  </si>
  <si>
    <t>NOE00112071</t>
  </si>
  <si>
    <t>NOE00134778</t>
  </si>
  <si>
    <t>NOE00134886</t>
  </si>
  <si>
    <t>NOE00134898</t>
  </si>
  <si>
    <t>NOM00001389</t>
  </si>
  <si>
    <t>NOM00001492</t>
  </si>
  <si>
    <t>PL000012120</t>
  </si>
  <si>
    <t>PL000012385</t>
  </si>
  <si>
    <t>PLM00012205</t>
  </si>
  <si>
    <t>PLM00012295</t>
  </si>
  <si>
    <t>PLM00012375</t>
  </si>
  <si>
    <t>PLM00012424</t>
  </si>
  <si>
    <t>PLM00012497</t>
  </si>
  <si>
    <t>PO000008535</t>
  </si>
  <si>
    <t>PO000008562</t>
  </si>
  <si>
    <t>POM00008521</t>
  </si>
  <si>
    <t>POM00008524</t>
  </si>
  <si>
    <t>POW00013201</t>
  </si>
  <si>
    <t>RIE00100814</t>
  </si>
  <si>
    <t>RIE00100818</t>
  </si>
  <si>
    <t>RIE00111909</t>
  </si>
  <si>
    <t>ROE00100900</t>
  </si>
  <si>
    <t>ROE00100902</t>
  </si>
  <si>
    <t>ROE00108889</t>
  </si>
  <si>
    <t>ROE00108890</t>
  </si>
  <si>
    <t>ROE00108893</t>
  </si>
  <si>
    <t>ROE00108895</t>
  </si>
  <si>
    <t>ROE00108896</t>
  </si>
  <si>
    <t>ROE00108901</t>
  </si>
  <si>
    <t>ROM00015085</t>
  </si>
  <si>
    <t>ROM00015280</t>
  </si>
  <si>
    <t>SF001007790</t>
  </si>
  <si>
    <t>SIE00105938</t>
  </si>
  <si>
    <t>SIM00014015</t>
  </si>
  <si>
    <t>SP000003195</t>
  </si>
  <si>
    <t>SP000004452</t>
  </si>
  <si>
    <t>SP000008027</t>
  </si>
  <si>
    <t>SP000008202</t>
  </si>
  <si>
    <t>SP000008215</t>
  </si>
  <si>
    <t>SP000008280</t>
  </si>
  <si>
    <t>SP000008416</t>
  </si>
  <si>
    <t>SP000009981</t>
  </si>
  <si>
    <t>SP000060010</t>
  </si>
  <si>
    <t>SP000060040</t>
  </si>
  <si>
    <t>SPE00119711</t>
  </si>
  <si>
    <t>SPE00119747</t>
  </si>
  <si>
    <t>SPE00119783</t>
  </si>
  <si>
    <t>SPE00119792</t>
  </si>
  <si>
    <t>SPE00119828</t>
  </si>
  <si>
    <t>SPE00119837</t>
  </si>
  <si>
    <t>SPE00119855</t>
  </si>
  <si>
    <t>SPE00119864</t>
  </si>
  <si>
    <t>SPE00119882</t>
  </si>
  <si>
    <t>SPE00119936</t>
  </si>
  <si>
    <t>SPE00119945</t>
  </si>
  <si>
    <t>SPE00119981</t>
  </si>
  <si>
    <t>SPE00119990</t>
  </si>
  <si>
    <t>SPE00119999</t>
  </si>
  <si>
    <t>SPE00120035</t>
  </si>
  <si>
    <t>SPE00120062</t>
  </si>
  <si>
    <t>SPE00120080</t>
  </si>
  <si>
    <t>SPE00120089</t>
  </si>
  <si>
    <t>SPE00120134</t>
  </si>
  <si>
    <t>SPE00120152</t>
  </si>
  <si>
    <t>SPE00120170</t>
  </si>
  <si>
    <t>SPE00120197</t>
  </si>
  <si>
    <t>SPE00120215</t>
  </si>
  <si>
    <t>SPE00120233</t>
  </si>
  <si>
    <t>SPE00120242</t>
  </si>
  <si>
    <t>SPE00120260</t>
  </si>
  <si>
    <t>SPE00120269</t>
  </si>
  <si>
    <t>SPE00120278</t>
  </si>
  <si>
    <t>SPE00120287</t>
  </si>
  <si>
    <t>SPE00120323</t>
  </si>
  <si>
    <t>SPE00120332</t>
  </si>
  <si>
    <t>SPE00120359</t>
  </si>
  <si>
    <t>SPE00120368</t>
  </si>
  <si>
    <t>SPE00120395</t>
  </si>
  <si>
    <t>SPE00120449</t>
  </si>
  <si>
    <t>SPE00120458</t>
  </si>
  <si>
    <t>SPE00120467</t>
  </si>
  <si>
    <t>SPE00120476</t>
  </si>
  <si>
    <t>SPE00120485</t>
  </si>
  <si>
    <t>SPE00120503</t>
  </si>
  <si>
    <t>SPE00120512</t>
  </si>
  <si>
    <t>SPE00120521</t>
  </si>
  <si>
    <t>SPE00120557</t>
  </si>
  <si>
    <t>SPE00120566</t>
  </si>
  <si>
    <t>SPE00120593</t>
  </si>
  <si>
    <t>SPE00120602</t>
  </si>
  <si>
    <t>SPE00120611</t>
  </si>
  <si>
    <t>SW000002550</t>
  </si>
  <si>
    <t>SW000002590</t>
  </si>
  <si>
    <t>SW000008525</t>
  </si>
  <si>
    <t>SW000024180</t>
  </si>
  <si>
    <t>SWE00100026</t>
  </si>
  <si>
    <t>SWE00115961</t>
  </si>
  <si>
    <t>SZ000001940</t>
  </si>
  <si>
    <t>SZ000002220</t>
  </si>
  <si>
    <t>SZ000003700</t>
  </si>
  <si>
    <t>SZ000008440</t>
  </si>
  <si>
    <t>SZE00105086</t>
  </si>
  <si>
    <t>SZE00116090</t>
  </si>
  <si>
    <t>UK000003005</t>
  </si>
  <si>
    <t>UK000003162</t>
  </si>
  <si>
    <t>UK000003302</t>
  </si>
  <si>
    <t>UK000070765</t>
  </si>
  <si>
    <t>UKE00102158</t>
  </si>
  <si>
    <t>UKE00105630</t>
  </si>
  <si>
    <t>UKE00105636</t>
  </si>
  <si>
    <t>UKE00105866</t>
  </si>
  <si>
    <t>UKE00105886</t>
  </si>
  <si>
    <t>UKE00105898</t>
  </si>
  <si>
    <t>UKE00105911</t>
  </si>
  <si>
    <t>UKM00003091</t>
  </si>
  <si>
    <t>UKM00003257</t>
  </si>
  <si>
    <t>UKM00003414</t>
  </si>
  <si>
    <t>UKM00003862</t>
  </si>
  <si>
    <t>UKW00015033</t>
  </si>
  <si>
    <t>US10ceda009</t>
  </si>
  <si>
    <t>US10cust022</t>
  </si>
  <si>
    <t>US10gree004</t>
  </si>
  <si>
    <t>US10shem014</t>
  </si>
  <si>
    <t>US10thom010</t>
  </si>
  <si>
    <t>US10vall002</t>
  </si>
  <si>
    <t>US1AKPW0001</t>
  </si>
  <si>
    <t>US1ALBW0001</t>
  </si>
  <si>
    <t>US1ALBW0003</t>
  </si>
  <si>
    <t>US1ALBW0004</t>
  </si>
  <si>
    <t>US1ALBW0008</t>
  </si>
  <si>
    <t>US1ALBW0013</t>
  </si>
  <si>
    <t>US1ALBW0026</t>
  </si>
  <si>
    <t>US1ALBW0031</t>
  </si>
  <si>
    <t>US1ALBW0032</t>
  </si>
  <si>
    <t>US1ALBW0036</t>
  </si>
  <si>
    <t>US1ALBW0040</t>
  </si>
  <si>
    <t>US1ALBW0058</t>
  </si>
  <si>
    <t>US1ALBW0059</t>
  </si>
  <si>
    <t>US1ALBW0071</t>
  </si>
  <si>
    <t>US1ALBW0079</t>
  </si>
  <si>
    <t>US1ALBW0085</t>
  </si>
  <si>
    <t>US1ALBW0086</t>
  </si>
  <si>
    <t>US1ALCT0004</t>
  </si>
  <si>
    <t>US1ALCT0005</t>
  </si>
  <si>
    <t>US1ALCW0001</t>
  </si>
  <si>
    <t>US1ALES0003</t>
  </si>
  <si>
    <t>US1ALFY0010</t>
  </si>
  <si>
    <t>US1ALLD0009</t>
  </si>
  <si>
    <t>US1ALLD0023</t>
  </si>
  <si>
    <t>US1ALLD0025</t>
  </si>
  <si>
    <t>US1ALLD0044</t>
  </si>
  <si>
    <t>US1ALLD0045</t>
  </si>
  <si>
    <t>US1ALLM0004</t>
  </si>
  <si>
    <t>US1ALLR0005</t>
  </si>
  <si>
    <t>US1ALLR0007</t>
  </si>
  <si>
    <t>US1ALLR0008</t>
  </si>
  <si>
    <t>US1ALLS0010</t>
  </si>
  <si>
    <t>US1ALLS0015</t>
  </si>
  <si>
    <t>US1ALLS0023</t>
  </si>
  <si>
    <t>US1ALLS0026</t>
  </si>
  <si>
    <t>US1ALMB0001</t>
  </si>
  <si>
    <t>US1ALMB0004</t>
  </si>
  <si>
    <t>US1ALMB0024</t>
  </si>
  <si>
    <t>US1ALMB0049</t>
  </si>
  <si>
    <t>US1ALMB0050</t>
  </si>
  <si>
    <t>US1ALMB0060</t>
  </si>
  <si>
    <t>US1ALMB0063</t>
  </si>
  <si>
    <t>US1ALMB0072</t>
  </si>
  <si>
    <t>US1ALMB0076</t>
  </si>
  <si>
    <t>US1ALMD0003</t>
  </si>
  <si>
    <t>US1ALMD0012</t>
  </si>
  <si>
    <t>US1ALMD0033</t>
  </si>
  <si>
    <t>US1ALMD0042</t>
  </si>
  <si>
    <t>US1ALMD0050</t>
  </si>
  <si>
    <t>US1ALMD0059</t>
  </si>
  <si>
    <t>US1ALMG0009</t>
  </si>
  <si>
    <t>US1ALMG0012</t>
  </si>
  <si>
    <t>US1ALMG0014</t>
  </si>
  <si>
    <t>US1ALMG0017</t>
  </si>
  <si>
    <t>US1ALMY0011</t>
  </si>
  <si>
    <t>US1ALWN0001</t>
  </si>
  <si>
    <t>US1ARAR0002</t>
  </si>
  <si>
    <t>US1ARAS0001</t>
  </si>
  <si>
    <t>US1ARAS0009</t>
  </si>
  <si>
    <t>US1ARBX0003</t>
  </si>
  <si>
    <t>US1ARCK0007</t>
  </si>
  <si>
    <t>US1ARCK0008</t>
  </si>
  <si>
    <t>US1ARCN0002</t>
  </si>
  <si>
    <t>US1ARCN0003</t>
  </si>
  <si>
    <t>US1ARCW0004</t>
  </si>
  <si>
    <t>US1ARCW0007</t>
  </si>
  <si>
    <t>US1ARCW0012</t>
  </si>
  <si>
    <t>US1ARDL0001</t>
  </si>
  <si>
    <t>US1ARDR0014</t>
  </si>
  <si>
    <t>US1ARFK0011</t>
  </si>
  <si>
    <t>US1ARFK0017</t>
  </si>
  <si>
    <t>US1ARGL0016</t>
  </si>
  <si>
    <t>US1ARGL0017</t>
  </si>
  <si>
    <t>US1ARGN0006</t>
  </si>
  <si>
    <t>US1ARGN0015</t>
  </si>
  <si>
    <t>US1ARGN0019</t>
  </si>
  <si>
    <t>US1ARGT0009</t>
  </si>
  <si>
    <t>US1ARIZ0007</t>
  </si>
  <si>
    <t>US1ARJF0001</t>
  </si>
  <si>
    <t>US1ARJF0004</t>
  </si>
  <si>
    <t>US1ARJF0010</t>
  </si>
  <si>
    <t>US1ARLK0001</t>
  </si>
  <si>
    <t>US1ARLK0002</t>
  </si>
  <si>
    <t>US1ARLK0006</t>
  </si>
  <si>
    <t>US1ARLK0015</t>
  </si>
  <si>
    <t>US1ARLN0004</t>
  </si>
  <si>
    <t>US1ARLW0002</t>
  </si>
  <si>
    <t>US1ARLW0011</t>
  </si>
  <si>
    <t>US1ARMS0007</t>
  </si>
  <si>
    <t>US1ARMT0010</t>
  </si>
  <si>
    <t>US1ARMT0011</t>
  </si>
  <si>
    <t>US1ARNW0012</t>
  </si>
  <si>
    <t>US1AROC0002</t>
  </si>
  <si>
    <t>US1AROC0011</t>
  </si>
  <si>
    <t>US1ARPH0006</t>
  </si>
  <si>
    <t>US1ARPK0001</t>
  </si>
  <si>
    <t>US1ARPK0003</t>
  </si>
  <si>
    <t>US1ARPK0009</t>
  </si>
  <si>
    <t>US1ARPP0003</t>
  </si>
  <si>
    <t>US1ARPP0011</t>
  </si>
  <si>
    <t>US1ARPP0013</t>
  </si>
  <si>
    <t>US1ARPS0007</t>
  </si>
  <si>
    <t>US1ARPS0011</t>
  </si>
  <si>
    <t>US1ARPS0016</t>
  </si>
  <si>
    <t>US1ARPS0026</t>
  </si>
  <si>
    <t>US1ARPS0052</t>
  </si>
  <si>
    <t>US1ARPS0053</t>
  </si>
  <si>
    <t>US1ARPS0054</t>
  </si>
  <si>
    <t>US1ARPS0056</t>
  </si>
  <si>
    <t>US1ARPS0058</t>
  </si>
  <si>
    <t>US1ARPS0068</t>
  </si>
  <si>
    <t>US1ARPS0071</t>
  </si>
  <si>
    <t>US1ARPS0073</t>
  </si>
  <si>
    <t>US1ARPY0005</t>
  </si>
  <si>
    <t>US1ARRN0004</t>
  </si>
  <si>
    <t>US1ARSH0003</t>
  </si>
  <si>
    <t>US1ARSH0005</t>
  </si>
  <si>
    <t>US1ARSH0010</t>
  </si>
  <si>
    <t>US1ARSH0011</t>
  </si>
  <si>
    <t>US1ARSH0017</t>
  </si>
  <si>
    <t>US1ARSH0019</t>
  </si>
  <si>
    <t>US1ARSL0009</t>
  </si>
  <si>
    <t>US1ARSL0023</t>
  </si>
  <si>
    <t>US1ARSL0033</t>
  </si>
  <si>
    <t>US1ARVB0001</t>
  </si>
  <si>
    <t>US1ARVB0011</t>
  </si>
  <si>
    <t>US1ARVB0013</t>
  </si>
  <si>
    <t>US1ARWH0002</t>
  </si>
  <si>
    <t>US1ARWH0005</t>
  </si>
  <si>
    <t>US1AZPM0258</t>
  </si>
  <si>
    <t>US1FLAL0065</t>
  </si>
  <si>
    <t>US1FLBY0007</t>
  </si>
  <si>
    <t>US1FLBY0014</t>
  </si>
  <si>
    <t>US1FLCB0012</t>
  </si>
  <si>
    <t>US1FLCH0013</t>
  </si>
  <si>
    <t>US1FLCT0011</t>
  </si>
  <si>
    <t>US1FLCY0025</t>
  </si>
  <si>
    <t>US1FLDV0003</t>
  </si>
  <si>
    <t>US1FLDV0026</t>
  </si>
  <si>
    <t>US1FLDV0033</t>
  </si>
  <si>
    <t>US1FLDV0042</t>
  </si>
  <si>
    <t>US1FLDV0063</t>
  </si>
  <si>
    <t>US1FLES0035</t>
  </si>
  <si>
    <t>US1FLES0039</t>
  </si>
  <si>
    <t>US1FLHB0003</t>
  </si>
  <si>
    <t>US1FLHB0029</t>
  </si>
  <si>
    <t>US1FLHN0022</t>
  </si>
  <si>
    <t>US1FLLV0004</t>
  </si>
  <si>
    <t>US1FLMR0003</t>
  </si>
  <si>
    <t>US1FLMR0004</t>
  </si>
  <si>
    <t>US1FLMR0019</t>
  </si>
  <si>
    <t>US1FLMR0020</t>
  </si>
  <si>
    <t>US1FLMR0032</t>
  </si>
  <si>
    <t>US1FLMR0066</t>
  </si>
  <si>
    <t>US1FLOR0001</t>
  </si>
  <si>
    <t>US1FLPN0077</t>
  </si>
  <si>
    <t>US1FLSM0020</t>
  </si>
  <si>
    <t>US1FLST0007</t>
  </si>
  <si>
    <t>US1FLST0008</t>
  </si>
  <si>
    <t>US1FLST0012</t>
  </si>
  <si>
    <t>US1FLST0025</t>
  </si>
  <si>
    <t>US1FLST0026</t>
  </si>
  <si>
    <t>US1FLVL0080</t>
  </si>
  <si>
    <t>US1FLVL0087</t>
  </si>
  <si>
    <t>US1FLWK0010</t>
  </si>
  <si>
    <t>US1GADD0003</t>
  </si>
  <si>
    <t>US1GANW0001</t>
  </si>
  <si>
    <t>US1GAPL0003</t>
  </si>
  <si>
    <t>US1ILJK0014</t>
  </si>
  <si>
    <t>US1ILJK0019</t>
  </si>
  <si>
    <t>US1ILMC0002</t>
  </si>
  <si>
    <t>US1ILUN0010</t>
  </si>
  <si>
    <t>US1INBL0007</t>
  </si>
  <si>
    <t>US1INBN0037</t>
  </si>
  <si>
    <t>US1INDL0001</t>
  </si>
  <si>
    <t>US1INGR0012</t>
  </si>
  <si>
    <t>US1INGR0024</t>
  </si>
  <si>
    <t>US1INGR0026</t>
  </si>
  <si>
    <t>US1INGR0029</t>
  </si>
  <si>
    <t>US1INHM0067</t>
  </si>
  <si>
    <t>US1INHS0004</t>
  </si>
  <si>
    <t>US1INHS0021</t>
  </si>
  <si>
    <t>US1INHT0001</t>
  </si>
  <si>
    <t>US1INHT0011</t>
  </si>
  <si>
    <t>US1INJS0032</t>
  </si>
  <si>
    <t>US1INJY0008</t>
  </si>
  <si>
    <t>US1INMD0029</t>
  </si>
  <si>
    <t>US1INMG0014</t>
  </si>
  <si>
    <t>US1INMN0003</t>
  </si>
  <si>
    <t>US1INMN0007</t>
  </si>
  <si>
    <t>US1INMN0023</t>
  </si>
  <si>
    <t>US1INMR0002</t>
  </si>
  <si>
    <t>US1INMR0052</t>
  </si>
  <si>
    <t>US1INMR0072</t>
  </si>
  <si>
    <t>US1INMR0080</t>
  </si>
  <si>
    <t>US1INMR0083</t>
  </si>
  <si>
    <t>US1INOW0009</t>
  </si>
  <si>
    <t>US1INOW0014</t>
  </si>
  <si>
    <t>US1INPM0013</t>
  </si>
  <si>
    <t>US1INPT0092</t>
  </si>
  <si>
    <t>US1INPT0126</t>
  </si>
  <si>
    <t>US1INRN0009</t>
  </si>
  <si>
    <t>US1INWL0011</t>
  </si>
  <si>
    <t>US1INWL0014</t>
  </si>
  <si>
    <t>US1KYAL0003</t>
  </si>
  <si>
    <t>US1KYAL0017</t>
  </si>
  <si>
    <t>US1KYCH0006</t>
  </si>
  <si>
    <t>US1KYFR0001</t>
  </si>
  <si>
    <t>US1KYFR0008</t>
  </si>
  <si>
    <t>US1KYKN0001</t>
  </si>
  <si>
    <t>US1KYKN0015</t>
  </si>
  <si>
    <t>US1KYMK0006</t>
  </si>
  <si>
    <t>US1KYMN0019</t>
  </si>
  <si>
    <t>US1KYMO0001</t>
  </si>
  <si>
    <t>US1KYTD0002</t>
  </si>
  <si>
    <t>US1KYWR0030</t>
  </si>
  <si>
    <t>US1LAAC0002</t>
  </si>
  <si>
    <t>US1LAAC0003</t>
  </si>
  <si>
    <t>US1LAAS0005</t>
  </si>
  <si>
    <t>US1LAAS0011</t>
  </si>
  <si>
    <t>US1LAAS0019</t>
  </si>
  <si>
    <t>US1LAAV0001</t>
  </si>
  <si>
    <t>US1LABG0002</t>
  </si>
  <si>
    <t>US1LACC0006</t>
  </si>
  <si>
    <t>US1LACC0009</t>
  </si>
  <si>
    <t>US1LACC0020</t>
  </si>
  <si>
    <t>US1LACT0001</t>
  </si>
  <si>
    <t>US1LAEB0002</t>
  </si>
  <si>
    <t>US1LAEB0009</t>
  </si>
  <si>
    <t>US1LAEB0019</t>
  </si>
  <si>
    <t>US1LAEB0022</t>
  </si>
  <si>
    <t>US1LAEB0023</t>
  </si>
  <si>
    <t>US1LAEB0027</t>
  </si>
  <si>
    <t>US1LAEB0031</t>
  </si>
  <si>
    <t>US1LAEB0033</t>
  </si>
  <si>
    <t>US1LAEB0054</t>
  </si>
  <si>
    <t>US1LAEB0056</t>
  </si>
  <si>
    <t>US1LAEB0060</t>
  </si>
  <si>
    <t>US1LAFP0003</t>
  </si>
  <si>
    <t>US1LAJD0002</t>
  </si>
  <si>
    <t>US1LAJF0014</t>
  </si>
  <si>
    <t>US1LALF0004</t>
  </si>
  <si>
    <t>US1LALN0003</t>
  </si>
  <si>
    <t>US1LALV0002</t>
  </si>
  <si>
    <t>US1LALV0004</t>
  </si>
  <si>
    <t>US1LALY0006</t>
  </si>
  <si>
    <t>US1LALY0007</t>
  </si>
  <si>
    <t>US1LAOC0001</t>
  </si>
  <si>
    <t>US1LAOC0004</t>
  </si>
  <si>
    <t>US1LAOC0005</t>
  </si>
  <si>
    <t>US1LAOC0016</t>
  </si>
  <si>
    <t>US1LAOC0019</t>
  </si>
  <si>
    <t>US1LAOC0023</t>
  </si>
  <si>
    <t>US1LAOR0009</t>
  </si>
  <si>
    <t>US1LARP0007</t>
  </si>
  <si>
    <t>US1LASB0002</t>
  </si>
  <si>
    <t>US1LASL0001</t>
  </si>
  <si>
    <t>US1LASM0002</t>
  </si>
  <si>
    <t>US1LAST0008</t>
  </si>
  <si>
    <t>US1LAST0017</t>
  </si>
  <si>
    <t>US1LAST0020</t>
  </si>
  <si>
    <t>US1LATG0002</t>
  </si>
  <si>
    <t>US1LATG0010</t>
  </si>
  <si>
    <t>US1LATR0005</t>
  </si>
  <si>
    <t>US1LAUN0002</t>
  </si>
  <si>
    <t>US1LAVM0002</t>
  </si>
  <si>
    <t>US1LAVM0004</t>
  </si>
  <si>
    <t>US1LAWC0001</t>
  </si>
  <si>
    <t>US1LAWF0004</t>
  </si>
  <si>
    <t>US1LAWF0005</t>
  </si>
  <si>
    <t>US1MIGG0004</t>
  </si>
  <si>
    <t>US1MIMM0008</t>
  </si>
  <si>
    <t>US1MIOK0094</t>
  </si>
  <si>
    <t>US1MIWS0005</t>
  </si>
  <si>
    <t>US1MIWS0007</t>
  </si>
  <si>
    <t>US1MIWY0043</t>
  </si>
  <si>
    <t>US1MIWY0089</t>
  </si>
  <si>
    <t>US1MNBU0023</t>
  </si>
  <si>
    <t>US1MNCS0001</t>
  </si>
  <si>
    <t>US1MNCV0014</t>
  </si>
  <si>
    <t>US1MNCV0022</t>
  </si>
  <si>
    <t>US1MNCW0022</t>
  </si>
  <si>
    <t>US1MNDK0011</t>
  </si>
  <si>
    <t>US1MNDK0015</t>
  </si>
  <si>
    <t>US1MNDK0070</t>
  </si>
  <si>
    <t>US1MNDK0087</t>
  </si>
  <si>
    <t>US1MNDK0089</t>
  </si>
  <si>
    <t>US1MNGH0015</t>
  </si>
  <si>
    <t>US1MNGH0029</t>
  </si>
  <si>
    <t>US1MNHN0009</t>
  </si>
  <si>
    <t>US1MNHN0017</t>
  </si>
  <si>
    <t>US1MNHN0030</t>
  </si>
  <si>
    <t>US1MNHN0065</t>
  </si>
  <si>
    <t>US1MNHN0086</t>
  </si>
  <si>
    <t>US1MNHN0110</t>
  </si>
  <si>
    <t>US1MNHN0128</t>
  </si>
  <si>
    <t>US1MNHN0134</t>
  </si>
  <si>
    <t>US1MNHN0148</t>
  </si>
  <si>
    <t>US1MNHN0181</t>
  </si>
  <si>
    <t>US1MNHN0198</t>
  </si>
  <si>
    <t>US1MNLS0013</t>
  </si>
  <si>
    <t>US1MNMR0013</t>
  </si>
  <si>
    <t>US1MNOT0005</t>
  </si>
  <si>
    <t>US1MNRC0001</t>
  </si>
  <si>
    <t>US1MNRC0011</t>
  </si>
  <si>
    <t>US1MNRM0007</t>
  </si>
  <si>
    <t>US1MNSC0025</t>
  </si>
  <si>
    <t>US1MNSC0033</t>
  </si>
  <si>
    <t>US1MNWR0035</t>
  </si>
  <si>
    <t>US1MOCG0012</t>
  </si>
  <si>
    <t>US1MOCG0013</t>
  </si>
  <si>
    <t>US1MOCG0014</t>
  </si>
  <si>
    <t>US1MOCT0001</t>
  </si>
  <si>
    <t>US1MOFSA017</t>
  </si>
  <si>
    <t>US1MOFSA023</t>
  </si>
  <si>
    <t>US1MOFSA031</t>
  </si>
  <si>
    <t>US1MOFSA149</t>
  </si>
  <si>
    <t>US1MOFSA201</t>
  </si>
  <si>
    <t>US1MOFSA223</t>
  </si>
  <si>
    <t>US1MOJF0021</t>
  </si>
  <si>
    <t>US1MONM0007</t>
  </si>
  <si>
    <t>US1MORP0006</t>
  </si>
  <si>
    <t>US1MOSC0005</t>
  </si>
  <si>
    <t>US1MOSF0007</t>
  </si>
  <si>
    <t>US1MOSG0002</t>
  </si>
  <si>
    <t>US1MOSG0004</t>
  </si>
  <si>
    <t>US1MOST0002</t>
  </si>
  <si>
    <t>US1MOWR0007</t>
  </si>
  <si>
    <t>US1MSAD0004</t>
  </si>
  <si>
    <t>US1MSAM0001</t>
  </si>
  <si>
    <t>US1MSAM0004</t>
  </si>
  <si>
    <t>US1MSCH0003</t>
  </si>
  <si>
    <t>US1MSCP0004</t>
  </si>
  <si>
    <t>US1MSCR0001</t>
  </si>
  <si>
    <t>US1MSCR0004</t>
  </si>
  <si>
    <t>US1MSCT0002</t>
  </si>
  <si>
    <t>US1MSCY0001</t>
  </si>
  <si>
    <t>US1MSCY0003</t>
  </si>
  <si>
    <t>US1MSFK0003</t>
  </si>
  <si>
    <t>US1MSFR0001</t>
  </si>
  <si>
    <t>US1MSGD0003</t>
  </si>
  <si>
    <t>US1MSGD0010</t>
  </si>
  <si>
    <t>US1MSHC0005</t>
  </si>
  <si>
    <t>US1MSHC0009</t>
  </si>
  <si>
    <t>US1MSHC0013</t>
  </si>
  <si>
    <t>US1MSHC0018</t>
  </si>
  <si>
    <t>US1MSHD0017</t>
  </si>
  <si>
    <t>US1MSHD0018</t>
  </si>
  <si>
    <t>US1MSHD0024</t>
  </si>
  <si>
    <t>US1MSHD0025</t>
  </si>
  <si>
    <t>US1MSHR0015</t>
  </si>
  <si>
    <t>US1MSHR0019</t>
  </si>
  <si>
    <t>US1MSHR0034</t>
  </si>
  <si>
    <t>US1MSJC0002</t>
  </si>
  <si>
    <t>US1MSJC0008</t>
  </si>
  <si>
    <t>US1MSJC0012</t>
  </si>
  <si>
    <t>US1MSJC0022</t>
  </si>
  <si>
    <t>US1MSJF0001</t>
  </si>
  <si>
    <t>US1MSJS0002</t>
  </si>
  <si>
    <t>US1MSLD0001</t>
  </si>
  <si>
    <t>US1MSLD0006</t>
  </si>
  <si>
    <t>US1MSLD0008</t>
  </si>
  <si>
    <t>US1MSLD0009</t>
  </si>
  <si>
    <t>US1MSLD0013</t>
  </si>
  <si>
    <t>US1MSLE0003</t>
  </si>
  <si>
    <t>US1MSLE0008</t>
  </si>
  <si>
    <t>US1MSLM0001</t>
  </si>
  <si>
    <t>US1MSLM0002</t>
  </si>
  <si>
    <t>US1MSLM0009</t>
  </si>
  <si>
    <t>US1MSLW0002</t>
  </si>
  <si>
    <t>US1MSLY0004</t>
  </si>
  <si>
    <t>US1MSMD0001</t>
  </si>
  <si>
    <t>US1MSMD0002</t>
  </si>
  <si>
    <t>US1MSMD0007</t>
  </si>
  <si>
    <t>US1MSMD0008</t>
  </si>
  <si>
    <t>US1MSMD0010</t>
  </si>
  <si>
    <t>US1MSMN0001</t>
  </si>
  <si>
    <t>US1MSMN0005</t>
  </si>
  <si>
    <t>US1MSMN0006</t>
  </si>
  <si>
    <t>US1MSMS0004</t>
  </si>
  <si>
    <t>US1MSNS0002</t>
  </si>
  <si>
    <t>US1MSNS0004</t>
  </si>
  <si>
    <t>US1MSNS0008</t>
  </si>
  <si>
    <t>US1MSNS0010</t>
  </si>
  <si>
    <t>US1MSNW0005</t>
  </si>
  <si>
    <t>US1MSOK0004</t>
  </si>
  <si>
    <t>US1MSOK0006</t>
  </si>
  <si>
    <t>US1MSOK0026</t>
  </si>
  <si>
    <t>US1MSPK0002</t>
  </si>
  <si>
    <t>US1MSPN0001</t>
  </si>
  <si>
    <t>US1MSPN0006</t>
  </si>
  <si>
    <t>US1MSPR0001</t>
  </si>
  <si>
    <t>US1MSPT0001</t>
  </si>
  <si>
    <t>US1MSRN0002</t>
  </si>
  <si>
    <t>US1MSRN0003</t>
  </si>
  <si>
    <t>US1MSRN0007</t>
  </si>
  <si>
    <t>US1MSRN0033</t>
  </si>
  <si>
    <t>US1MSRN0040</t>
  </si>
  <si>
    <t>US1MSRN0042</t>
  </si>
  <si>
    <t>US1MSRN0043</t>
  </si>
  <si>
    <t>US1MSSF0001</t>
  </si>
  <si>
    <t>US1MSSF0004</t>
  </si>
  <si>
    <t>US1MSSM0003</t>
  </si>
  <si>
    <t>US1MSSM0004</t>
  </si>
  <si>
    <t>US1MSSM0005</t>
  </si>
  <si>
    <t>US1MSSP0001</t>
  </si>
  <si>
    <t>US1MSST0003</t>
  </si>
  <si>
    <t>US1MSST0004</t>
  </si>
  <si>
    <t>US1MSTL0001</t>
  </si>
  <si>
    <t>US1MSTT0001</t>
  </si>
  <si>
    <t>US1MSUN0001</t>
  </si>
  <si>
    <t>US1MSWN0002</t>
  </si>
  <si>
    <t>US1MSWR0001</t>
  </si>
  <si>
    <t>US1MSWR0002</t>
  </si>
  <si>
    <t>US1MSWR0007</t>
  </si>
  <si>
    <t>US1MSWR0008</t>
  </si>
  <si>
    <t>US1MSWS0001</t>
  </si>
  <si>
    <t>US1MTBH0006</t>
  </si>
  <si>
    <t>US1NCBC0001</t>
  </si>
  <si>
    <t>US1NCBC0014</t>
  </si>
  <si>
    <t>US1NCBC0022</t>
  </si>
  <si>
    <t>US1NCBC0041</t>
  </si>
  <si>
    <t>US1NCBC0073</t>
  </si>
  <si>
    <t>US1NCBC0083</t>
  </si>
  <si>
    <t>US1NCBR0002</t>
  </si>
  <si>
    <t>US1NCBR0012</t>
  </si>
  <si>
    <t>US1NCBR0045</t>
  </si>
  <si>
    <t>US1NCDR0028</t>
  </si>
  <si>
    <t>US1NCDR0062</t>
  </si>
  <si>
    <t>US1NCGS0052</t>
  </si>
  <si>
    <t>US1NCHN0011</t>
  </si>
  <si>
    <t>US1NCHN0038</t>
  </si>
  <si>
    <t>US1NCHW0035</t>
  </si>
  <si>
    <t>US1NCJC0019</t>
  </si>
  <si>
    <t>US1NCMS0005</t>
  </si>
  <si>
    <t>US1NCMS0007</t>
  </si>
  <si>
    <t>US1NCMS0009</t>
  </si>
  <si>
    <t>US1NCMS0021</t>
  </si>
  <si>
    <t>US1NCON0110</t>
  </si>
  <si>
    <t>US1NCPD0017</t>
  </si>
  <si>
    <t>US1NETS0001</t>
  </si>
  <si>
    <t>US1NMSM0017</t>
  </si>
  <si>
    <t>US1OHDR0011</t>
  </si>
  <si>
    <t>US1OHHM0017</t>
  </si>
  <si>
    <t>US1OHHM0023</t>
  </si>
  <si>
    <t>US1SCCA0017</t>
  </si>
  <si>
    <t>US1SCCR0030</t>
  </si>
  <si>
    <t>US1SCCR0034</t>
  </si>
  <si>
    <t>US1SCCR0049</t>
  </si>
  <si>
    <t>US1SCDC0003</t>
  </si>
  <si>
    <t>US1SCDC0041</t>
  </si>
  <si>
    <t>US1SCGW0022</t>
  </si>
  <si>
    <t>US1SCHR0020</t>
  </si>
  <si>
    <t>US1SCHR0027</t>
  </si>
  <si>
    <t>US1SCHR0039</t>
  </si>
  <si>
    <t>US1SCHR0046</t>
  </si>
  <si>
    <t>US1SCHR0073</t>
  </si>
  <si>
    <t>US1SCHR0075</t>
  </si>
  <si>
    <t>US1SCOC0004</t>
  </si>
  <si>
    <t>US1SCOC0020</t>
  </si>
  <si>
    <t>US1SCOC0023</t>
  </si>
  <si>
    <t>US1SCOC0032</t>
  </si>
  <si>
    <t>US1SCOC0038</t>
  </si>
  <si>
    <t>US1SCOC0040</t>
  </si>
  <si>
    <t>US1SCOC0041</t>
  </si>
  <si>
    <t>US1SCOC0042</t>
  </si>
  <si>
    <t>US1SCOC0045</t>
  </si>
  <si>
    <t>US1SCOC0046</t>
  </si>
  <si>
    <t>US1SCOC0047</t>
  </si>
  <si>
    <t>US1SCOC0049</t>
  </si>
  <si>
    <t>US1SCOC0063</t>
  </si>
  <si>
    <t>US1SCOC0064</t>
  </si>
  <si>
    <t>US1SCOC0068</t>
  </si>
  <si>
    <t>US1SCOC0070</t>
  </si>
  <si>
    <t>US1SCOC0077</t>
  </si>
  <si>
    <t>US1SCOC0078</t>
  </si>
  <si>
    <t>US1SCPC0014</t>
  </si>
  <si>
    <t>US1SCPC0015</t>
  </si>
  <si>
    <t>US1SCPC0033</t>
  </si>
  <si>
    <t>US1SCPC0034</t>
  </si>
  <si>
    <t>US1SCRC0071</t>
  </si>
  <si>
    <t>US1SCSM0016</t>
  </si>
  <si>
    <t>US1SCSP0011</t>
  </si>
  <si>
    <t>US1SCSP0023</t>
  </si>
  <si>
    <t>US1SCSP0040</t>
  </si>
  <si>
    <t>US1SCYR0003</t>
  </si>
  <si>
    <t>US1SCYR0038</t>
  </si>
  <si>
    <t>US1SDBD0009</t>
  </si>
  <si>
    <t>US1SDBD0020</t>
  </si>
  <si>
    <t>US1SDBL0003</t>
  </si>
  <si>
    <t>US1SDBL0010</t>
  </si>
  <si>
    <t>US1SDBL0013</t>
  </si>
  <si>
    <t>US1SDDG0001</t>
  </si>
  <si>
    <t>US1SDHT0002</t>
  </si>
  <si>
    <t>US1SDHT0016</t>
  </si>
  <si>
    <t>US1SDLY0001</t>
  </si>
  <si>
    <t>US1SDLY0005</t>
  </si>
  <si>
    <t>US1SDLY0026</t>
  </si>
  <si>
    <t>US1SDPK0028</t>
  </si>
  <si>
    <t>US1SDTR0002</t>
  </si>
  <si>
    <t>US1TNBF0003</t>
  </si>
  <si>
    <t>US1TNBF0004</t>
  </si>
  <si>
    <t>US1TNBF0005</t>
  </si>
  <si>
    <t>US1TNBF0014</t>
  </si>
  <si>
    <t>US1TNBF0017</t>
  </si>
  <si>
    <t>US1TNBF0023</t>
  </si>
  <si>
    <t>US1TNBF0036</t>
  </si>
  <si>
    <t>US1TNBL0002</t>
  </si>
  <si>
    <t>US1TNBL0021</t>
  </si>
  <si>
    <t>US1TNBN0004</t>
  </si>
  <si>
    <t>US1TNBT0008</t>
  </si>
  <si>
    <t>US1TNCF0010</t>
  </si>
  <si>
    <t>US1TNCF0017</t>
  </si>
  <si>
    <t>US1TNCF0027</t>
  </si>
  <si>
    <t>US1TNCM0004</t>
  </si>
  <si>
    <t>US1TNCM0031</t>
  </si>
  <si>
    <t>US1TNCR0004</t>
  </si>
  <si>
    <t>US1TNCR0006</t>
  </si>
  <si>
    <t>US1TNCR0007</t>
  </si>
  <si>
    <t>US1TNCS0003</t>
  </si>
  <si>
    <t>US1TNDY0001</t>
  </si>
  <si>
    <t>US1TNFN0006</t>
  </si>
  <si>
    <t>US1TNFY0005</t>
  </si>
  <si>
    <t>US1TNFY0012</t>
  </si>
  <si>
    <t>US1TNGY0002</t>
  </si>
  <si>
    <t>US1TNHR0002</t>
  </si>
  <si>
    <t>US1TNHW0001</t>
  </si>
  <si>
    <t>US1TNHW0004</t>
  </si>
  <si>
    <t>US1TNLC0002</t>
  </si>
  <si>
    <t>US1TNLC0006</t>
  </si>
  <si>
    <t>US1TNLR0007</t>
  </si>
  <si>
    <t>US1TNLR0009</t>
  </si>
  <si>
    <t>US1TNLR0025</t>
  </si>
  <si>
    <t>US1TNLS0003</t>
  </si>
  <si>
    <t>US1TNMD0004</t>
  </si>
  <si>
    <t>US1TNMD0005</t>
  </si>
  <si>
    <t>US1TNMD0010</t>
  </si>
  <si>
    <t>US1TNMD0015</t>
  </si>
  <si>
    <t>US1TNMD0016</t>
  </si>
  <si>
    <t>US1TNMD0021</t>
  </si>
  <si>
    <t>US1TNMD0025</t>
  </si>
  <si>
    <t>US1TNME0001</t>
  </si>
  <si>
    <t>US1TNME0006</t>
  </si>
  <si>
    <t>US1TNML0004</t>
  </si>
  <si>
    <t>US1TNML0006</t>
  </si>
  <si>
    <t>US1TNML0010</t>
  </si>
  <si>
    <t>US1TNML0016</t>
  </si>
  <si>
    <t>US1TNMM0006</t>
  </si>
  <si>
    <t>US1TNMN0002</t>
  </si>
  <si>
    <t>US1TNMN0003</t>
  </si>
  <si>
    <t>US1TNMT0026</t>
  </si>
  <si>
    <t>US1TNMT0033</t>
  </si>
  <si>
    <t>US1TNMT0041</t>
  </si>
  <si>
    <t>US1TNMT0061</t>
  </si>
  <si>
    <t>US1TNMT0063</t>
  </si>
  <si>
    <t>US1TNMT0073</t>
  </si>
  <si>
    <t>US1TNMT0077</t>
  </si>
  <si>
    <t>US1TNMT0078</t>
  </si>
  <si>
    <t>US1TNMT0079</t>
  </si>
  <si>
    <t>US1TNPM0004</t>
  </si>
  <si>
    <t>US1TNPM0010</t>
  </si>
  <si>
    <t>US1TNPM0018</t>
  </si>
  <si>
    <t>US1TNPM0021</t>
  </si>
  <si>
    <t>US1TNPM0031</t>
  </si>
  <si>
    <t>US1TNPM0043</t>
  </si>
  <si>
    <t>US1TNPY0004</t>
  </si>
  <si>
    <t>US1TNRB0038</t>
  </si>
  <si>
    <t>US1TNSH0010</t>
  </si>
  <si>
    <t>US1TNSH0020</t>
  </si>
  <si>
    <t>US1TNSH0032</t>
  </si>
  <si>
    <t>US1TNSH0036</t>
  </si>
  <si>
    <t>US1TNSM0001</t>
  </si>
  <si>
    <t>US1TNSM0013</t>
  </si>
  <si>
    <t>US1TNSR0023</t>
  </si>
  <si>
    <t>US1TNTP0002</t>
  </si>
  <si>
    <t>US1TNTP0003</t>
  </si>
  <si>
    <t>US1TNTP0008</t>
  </si>
  <si>
    <t>US1TNWN0093</t>
  </si>
  <si>
    <t>US1TNWT0006</t>
  </si>
  <si>
    <t>US1TNWT0012</t>
  </si>
  <si>
    <t>US1TNWT0018</t>
  </si>
  <si>
    <t>US1TNWY0019</t>
  </si>
  <si>
    <t>US1TNWY0025</t>
  </si>
  <si>
    <t>US1TXHRN005</t>
  </si>
  <si>
    <t>US1TXHRR117</t>
  </si>
  <si>
    <t>US1TXHYS059</t>
  </si>
  <si>
    <t>US1TXHYS151</t>
  </si>
  <si>
    <t>US1TXMNG008</t>
  </si>
  <si>
    <t>US1TXMNG030</t>
  </si>
  <si>
    <t>US1TXMNG061</t>
  </si>
  <si>
    <t>US1TXOR0006</t>
  </si>
  <si>
    <t>US1TXTR0012</t>
  </si>
  <si>
    <t>US1VAAG0015</t>
  </si>
  <si>
    <t>US1WICR0001</t>
  </si>
  <si>
    <t>US1WIDR0005</t>
  </si>
  <si>
    <t>US1WIDR0010</t>
  </si>
  <si>
    <t>US1WIIW0003</t>
  </si>
  <si>
    <t>US1WIOC0001</t>
  </si>
  <si>
    <t>US1WIPP0002</t>
  </si>
  <si>
    <t>US1WIVL0009</t>
  </si>
  <si>
    <t>US1WIVL0010</t>
  </si>
  <si>
    <t>USC00010260</t>
  </si>
  <si>
    <t>USC00010368</t>
  </si>
  <si>
    <t>USC00010402</t>
  </si>
  <si>
    <t>USC00010505</t>
  </si>
  <si>
    <t>USC00010655</t>
  </si>
  <si>
    <t>USC00011566</t>
  </si>
  <si>
    <t>USC00011865</t>
  </si>
  <si>
    <t>USC00012209</t>
  </si>
  <si>
    <t>USC00012813</t>
  </si>
  <si>
    <t>USC00013154</t>
  </si>
  <si>
    <t>USC00013160</t>
  </si>
  <si>
    <t>USC00013573</t>
  </si>
  <si>
    <t>USC00013620</t>
  </si>
  <si>
    <t>USC00013645</t>
  </si>
  <si>
    <t>USC00015121</t>
  </si>
  <si>
    <t>USC00015635</t>
  </si>
  <si>
    <t>USC00015751</t>
  </si>
  <si>
    <t>USC00015785</t>
  </si>
  <si>
    <t>USC00016001</t>
  </si>
  <si>
    <t>USC00016129</t>
  </si>
  <si>
    <t>USC00016526</t>
  </si>
  <si>
    <t>USC00016988</t>
  </si>
  <si>
    <t>USC00017131</t>
  </si>
  <si>
    <t>USC00017207</t>
  </si>
  <si>
    <t>USC00017304</t>
  </si>
  <si>
    <t>USC00017366</t>
  </si>
  <si>
    <t>USC00017999</t>
  </si>
  <si>
    <t>USC00018454</t>
  </si>
  <si>
    <t>USC00018517</t>
  </si>
  <si>
    <t>USC00018648</t>
  </si>
  <si>
    <t>USC00020080</t>
  </si>
  <si>
    <t>USC00020287</t>
  </si>
  <si>
    <t>USC00020775</t>
  </si>
  <si>
    <t>USC00020871</t>
  </si>
  <si>
    <t>USC00021001</t>
  </si>
  <si>
    <t>USC00021654</t>
  </si>
  <si>
    <t>USC00022140</t>
  </si>
  <si>
    <t>USC00024453</t>
  </si>
  <si>
    <t>USC00025282</t>
  </si>
  <si>
    <t>USC00026796</t>
  </si>
  <si>
    <t>USC00027619</t>
  </si>
  <si>
    <t>USC00027716</t>
  </si>
  <si>
    <t>USC00027855</t>
  </si>
  <si>
    <t>USC00028162</t>
  </si>
  <si>
    <t>USC00028396</t>
  </si>
  <si>
    <t>USC00029334</t>
  </si>
  <si>
    <t>USC00029359</t>
  </si>
  <si>
    <t>USC00029542</t>
  </si>
  <si>
    <t>USC00030064</t>
  </si>
  <si>
    <t>USC00030130</t>
  </si>
  <si>
    <t>USC00030178</t>
  </si>
  <si>
    <t>USC00030220</t>
  </si>
  <si>
    <t>USC00030326</t>
  </si>
  <si>
    <t>USC00030458</t>
  </si>
  <si>
    <t>USC00030460</t>
  </si>
  <si>
    <t>USC00030536</t>
  </si>
  <si>
    <t>USC00030582</t>
  </si>
  <si>
    <t>USC00030664</t>
  </si>
  <si>
    <t>USC00030764</t>
  </si>
  <si>
    <t>USC00030798</t>
  </si>
  <si>
    <t>USC00031102</t>
  </si>
  <si>
    <t>USC00031120</t>
  </si>
  <si>
    <t>USC00031132</t>
  </si>
  <si>
    <t>USC00031140</t>
  </si>
  <si>
    <t>USC00031152</t>
  </si>
  <si>
    <t>USC00031191</t>
  </si>
  <si>
    <t>USC00031260</t>
  </si>
  <si>
    <t>USC00031310</t>
  </si>
  <si>
    <t>USC00031457</t>
  </si>
  <si>
    <t>USC00031596</t>
  </si>
  <si>
    <t>USC00031632</t>
  </si>
  <si>
    <t>USC00031730</t>
  </si>
  <si>
    <t>USC00031750</t>
  </si>
  <si>
    <t>USC00031829</t>
  </si>
  <si>
    <t>USC00031910</t>
  </si>
  <si>
    <t>USC00031948</t>
  </si>
  <si>
    <t>USC00031968</t>
  </si>
  <si>
    <t>USC00032015</t>
  </si>
  <si>
    <t>USC00032355</t>
  </si>
  <si>
    <t>USC00032366</t>
  </si>
  <si>
    <t>USC00032475</t>
  </si>
  <si>
    <t>USC00032540</t>
  </si>
  <si>
    <t>USC00032794</t>
  </si>
  <si>
    <t>USC00032962</t>
  </si>
  <si>
    <t>USC00032978</t>
  </si>
  <si>
    <t>USC00033200</t>
  </si>
  <si>
    <t>USC00033229</t>
  </si>
  <si>
    <t>USC00033466</t>
  </si>
  <si>
    <t>USC00033734</t>
  </si>
  <si>
    <t>USC00033862</t>
  </si>
  <si>
    <t>USC00034010</t>
  </si>
  <si>
    <t>USC00034106</t>
  </si>
  <si>
    <t>USC00034548</t>
  </si>
  <si>
    <t>USC00034562</t>
  </si>
  <si>
    <t>USC00034572</t>
  </si>
  <si>
    <t>USC00034638</t>
  </si>
  <si>
    <t>USC00034666</t>
  </si>
  <si>
    <t>USC00034936</t>
  </si>
  <si>
    <t>USC00034938</t>
  </si>
  <si>
    <t>USC00034989</t>
  </si>
  <si>
    <t>USC00035036</t>
  </si>
  <si>
    <t>USC00035046</t>
  </si>
  <si>
    <t>USC00035079</t>
  </si>
  <si>
    <t>USC00035112</t>
  </si>
  <si>
    <t>USC00035186</t>
  </si>
  <si>
    <t>USC00035563</t>
  </si>
  <si>
    <t>USC00035754</t>
  </si>
  <si>
    <t>USC00035820</t>
  </si>
  <si>
    <t>USC00036253</t>
  </si>
  <si>
    <t>USC00036380</t>
  </si>
  <si>
    <t>USC00036506</t>
  </si>
  <si>
    <t>USC00036562</t>
  </si>
  <si>
    <t>USC00036920</t>
  </si>
  <si>
    <t>USC00036928</t>
  </si>
  <si>
    <t>USC00037315</t>
  </si>
  <si>
    <t>USC00037488</t>
  </si>
  <si>
    <t>USC00037712</t>
  </si>
  <si>
    <t>USC00040064</t>
  </si>
  <si>
    <t>USC00040449</t>
  </si>
  <si>
    <t>USC00041072</t>
  </si>
  <si>
    <t>USC00041253</t>
  </si>
  <si>
    <t>USC00041424</t>
  </si>
  <si>
    <t>USC00041700</t>
  </si>
  <si>
    <t>USC00042214</t>
  </si>
  <si>
    <t>USC00042294</t>
  </si>
  <si>
    <t>USC00042319</t>
  </si>
  <si>
    <t>USC00043161</t>
  </si>
  <si>
    <t>USC00043261</t>
  </si>
  <si>
    <t>USC00043463</t>
  </si>
  <si>
    <t>USC00043573</t>
  </si>
  <si>
    <t>USC00043714</t>
  </si>
  <si>
    <t>USC00043855</t>
  </si>
  <si>
    <t>USC00043914</t>
  </si>
  <si>
    <t>USC00044500</t>
  </si>
  <si>
    <t>USC00044890</t>
  </si>
  <si>
    <t>USC00045360</t>
  </si>
  <si>
    <t>USC00045795</t>
  </si>
  <si>
    <t>USC00045933</t>
  </si>
  <si>
    <t>USC00045968</t>
  </si>
  <si>
    <t>USC00045983</t>
  </si>
  <si>
    <t>USC00046074</t>
  </si>
  <si>
    <t>USC00046136</t>
  </si>
  <si>
    <t>USC00046506</t>
  </si>
  <si>
    <t>USC00046685</t>
  </si>
  <si>
    <t>USC00046826</t>
  </si>
  <si>
    <t>USC00047085</t>
  </si>
  <si>
    <t>USC00047109</t>
  </si>
  <si>
    <t>USC00047195</t>
  </si>
  <si>
    <t>USC00047339</t>
  </si>
  <si>
    <t>USC00047851</t>
  </si>
  <si>
    <t>USC00047902</t>
  </si>
  <si>
    <t>USC00047965</t>
  </si>
  <si>
    <t>USC00048135</t>
  </si>
  <si>
    <t>USC00048587</t>
  </si>
  <si>
    <t>USC00049001</t>
  </si>
  <si>
    <t>USC00049367</t>
  </si>
  <si>
    <t>USC00049742</t>
  </si>
  <si>
    <t>USC00049866</t>
  </si>
  <si>
    <t>USC00050214</t>
  </si>
  <si>
    <t>USC00050263</t>
  </si>
  <si>
    <t>USC00050454</t>
  </si>
  <si>
    <t>USC00050848</t>
  </si>
  <si>
    <t>USC00051071</t>
  </si>
  <si>
    <t>USC00051121</t>
  </si>
  <si>
    <t>USC00051179</t>
  </si>
  <si>
    <t>USC00051186</t>
  </si>
  <si>
    <t>USC00051294</t>
  </si>
  <si>
    <t>USC00051772</t>
  </si>
  <si>
    <t>USC00051886</t>
  </si>
  <si>
    <t>USC00051959</t>
  </si>
  <si>
    <t>USC00052184</t>
  </si>
  <si>
    <t>USC00052281</t>
  </si>
  <si>
    <t>USC00052790</t>
  </si>
  <si>
    <t>USC00053005</t>
  </si>
  <si>
    <t>USC00053246</t>
  </si>
  <si>
    <t>USC00053489</t>
  </si>
  <si>
    <t>USC00053496</t>
  </si>
  <si>
    <t>USC00053500</t>
  </si>
  <si>
    <t>USC00053867</t>
  </si>
  <si>
    <t>USC00054076</t>
  </si>
  <si>
    <t>USC00054082</t>
  </si>
  <si>
    <t>USC00054388</t>
  </si>
  <si>
    <t>USC00054452</t>
  </si>
  <si>
    <t>USC00054742</t>
  </si>
  <si>
    <t>USC00054762</t>
  </si>
  <si>
    <t>USC00054770</t>
  </si>
  <si>
    <t>USC00054834</t>
  </si>
  <si>
    <t>USC00055531</t>
  </si>
  <si>
    <t>USC00055706</t>
  </si>
  <si>
    <t>USC00057309</t>
  </si>
  <si>
    <t>USC00057515</t>
  </si>
  <si>
    <t>USC00058157</t>
  </si>
  <si>
    <t>USC00058756</t>
  </si>
  <si>
    <t>USC00058781</t>
  </si>
  <si>
    <t>USC00058793</t>
  </si>
  <si>
    <t>USC00058839</t>
  </si>
  <si>
    <t>USC00059295</t>
  </si>
  <si>
    <t>USC00065910</t>
  </si>
  <si>
    <t>USC00067970</t>
  </si>
  <si>
    <t>USC00068138</t>
  </si>
  <si>
    <t>USC00080945</t>
  </si>
  <si>
    <t>USC00081276</t>
  </si>
  <si>
    <t>USC00081544</t>
  </si>
  <si>
    <t>USC00082150</t>
  </si>
  <si>
    <t>USC00082229</t>
  </si>
  <si>
    <t>USC00082944</t>
  </si>
  <si>
    <t>USC00083153</t>
  </si>
  <si>
    <t>USC00083163</t>
  </si>
  <si>
    <t>USC00083207</t>
  </si>
  <si>
    <t>USC00084366</t>
  </si>
  <si>
    <t>USC00084394</t>
  </si>
  <si>
    <t>USC00084731</t>
  </si>
  <si>
    <t>USC00085076</t>
  </si>
  <si>
    <t>USC00085612</t>
  </si>
  <si>
    <t>USC00085895</t>
  </si>
  <si>
    <t>USC00086129</t>
  </si>
  <si>
    <t>USC00086634</t>
  </si>
  <si>
    <t>USC00087205</t>
  </si>
  <si>
    <t>USC00087397</t>
  </si>
  <si>
    <t>USC00087982</t>
  </si>
  <si>
    <t>USC00088620</t>
  </si>
  <si>
    <t>USC00089120</t>
  </si>
  <si>
    <t>USC00089566</t>
  </si>
  <si>
    <t>USC00090181</t>
  </si>
  <si>
    <t>USC00091340</t>
  </si>
  <si>
    <t>USC00091500</t>
  </si>
  <si>
    <t>USC00091640</t>
  </si>
  <si>
    <t>USC00092485</t>
  </si>
  <si>
    <t>USC00092966</t>
  </si>
  <si>
    <t>USC00093060</t>
  </si>
  <si>
    <t>USC00093621</t>
  </si>
  <si>
    <t>USC00094170</t>
  </si>
  <si>
    <t>USC00095165</t>
  </si>
  <si>
    <t>USC00096335</t>
  </si>
  <si>
    <t>USC00097600</t>
  </si>
  <si>
    <t>USC00097777</t>
  </si>
  <si>
    <t>USC00098703</t>
  </si>
  <si>
    <t>USC00098740</t>
  </si>
  <si>
    <t>USC00099157</t>
  </si>
  <si>
    <t>USC00099194</t>
  </si>
  <si>
    <t>USC00100915</t>
  </si>
  <si>
    <t>USC00101408</t>
  </si>
  <si>
    <t>USC00101956</t>
  </si>
  <si>
    <t>USC00103732</t>
  </si>
  <si>
    <t>USC00104455</t>
  </si>
  <si>
    <t>USC00104456</t>
  </si>
  <si>
    <t>USC00105275</t>
  </si>
  <si>
    <t>USC00105708</t>
  </si>
  <si>
    <t>USC00106424</t>
  </si>
  <si>
    <t>USC00107040</t>
  </si>
  <si>
    <t>USC00107046</t>
  </si>
  <si>
    <t>USC00107264</t>
  </si>
  <si>
    <t>USC00107301</t>
  </si>
  <si>
    <t>USC00107386</t>
  </si>
  <si>
    <t>USC00108137</t>
  </si>
  <si>
    <t>USC00108604</t>
  </si>
  <si>
    <t>USC00108937</t>
  </si>
  <si>
    <t>USC00110072</t>
  </si>
  <si>
    <t>USC00110338</t>
  </si>
  <si>
    <t>USC00111265</t>
  </si>
  <si>
    <t>USC00111436</t>
  </si>
  <si>
    <t>USC00111577</t>
  </si>
  <si>
    <t>USC00112140</t>
  </si>
  <si>
    <t>USC00112223</t>
  </si>
  <si>
    <t>USC00112687</t>
  </si>
  <si>
    <t>USC00113290</t>
  </si>
  <si>
    <t>USC00113320</t>
  </si>
  <si>
    <t>USC00113580</t>
  </si>
  <si>
    <t>USC00114198</t>
  </si>
  <si>
    <t>USC00114442</t>
  </si>
  <si>
    <t>USC00114489</t>
  </si>
  <si>
    <t>USC00114710</t>
  </si>
  <si>
    <t>USC00114823</t>
  </si>
  <si>
    <t>USC00115712</t>
  </si>
  <si>
    <t>USC00115901</t>
  </si>
  <si>
    <t>USC00115943</t>
  </si>
  <si>
    <t>USC00116011</t>
  </si>
  <si>
    <t>USC00116383</t>
  </si>
  <si>
    <t>USC00116446</t>
  </si>
  <si>
    <t>USC00116526</t>
  </si>
  <si>
    <t>USC00116579</t>
  </si>
  <si>
    <t>USC00116610</t>
  </si>
  <si>
    <t>USC00116616</t>
  </si>
  <si>
    <t>USC00116661</t>
  </si>
  <si>
    <t>USC00117487</t>
  </si>
  <si>
    <t>USC00117636</t>
  </si>
  <si>
    <t>USC00118293</t>
  </si>
  <si>
    <t>USC00118684</t>
  </si>
  <si>
    <t>USC00118740</t>
  </si>
  <si>
    <t>USC00119354</t>
  </si>
  <si>
    <t>USC00120014</t>
  </si>
  <si>
    <t>USC00120200</t>
  </si>
  <si>
    <t>USC00120784</t>
  </si>
  <si>
    <t>USC00121030</t>
  </si>
  <si>
    <t>USC00121747</t>
  </si>
  <si>
    <t>USC00122041</t>
  </si>
  <si>
    <t>USC00123082</t>
  </si>
  <si>
    <t>USC00123418</t>
  </si>
  <si>
    <t>USC00123527</t>
  </si>
  <si>
    <t>USC00123547</t>
  </si>
  <si>
    <t>USC00123777</t>
  </si>
  <si>
    <t>USC00124662</t>
  </si>
  <si>
    <t>USC00124867</t>
  </si>
  <si>
    <t>USC00125337</t>
  </si>
  <si>
    <t>USC00125407</t>
  </si>
  <si>
    <t>USC00125888</t>
  </si>
  <si>
    <t>USC00126001</t>
  </si>
  <si>
    <t>USC00126164</t>
  </si>
  <si>
    <t>USC00126435</t>
  </si>
  <si>
    <t>USC00126580</t>
  </si>
  <si>
    <t>USC00126711</t>
  </si>
  <si>
    <t>USC00127298</t>
  </si>
  <si>
    <t>USC00127398</t>
  </si>
  <si>
    <t>USC00127482</t>
  </si>
  <si>
    <t>USC00127646</t>
  </si>
  <si>
    <t>USC00127999</t>
  </si>
  <si>
    <t>USC00128036</t>
  </si>
  <si>
    <t>USC00128290</t>
  </si>
  <si>
    <t>USC00128698</t>
  </si>
  <si>
    <t>USC00129222</t>
  </si>
  <si>
    <t>USC00129430</t>
  </si>
  <si>
    <t>USC00130112</t>
  </si>
  <si>
    <t>USC00130133</t>
  </si>
  <si>
    <t>USC00130364</t>
  </si>
  <si>
    <t>USC00130385</t>
  </si>
  <si>
    <t>USC00130536</t>
  </si>
  <si>
    <t>USC00130600</t>
  </si>
  <si>
    <t>USC00130608</t>
  </si>
  <si>
    <t>USC00130807</t>
  </si>
  <si>
    <t>USC00131257</t>
  </si>
  <si>
    <t>USC00131319</t>
  </si>
  <si>
    <t>USC00131394</t>
  </si>
  <si>
    <t>USC00131402</t>
  </si>
  <si>
    <t>USC00131442</t>
  </si>
  <si>
    <t>USC00131533</t>
  </si>
  <si>
    <t>USC00131635</t>
  </si>
  <si>
    <t>USC00131833</t>
  </si>
  <si>
    <t>USC00131954</t>
  </si>
  <si>
    <t>USC00132171</t>
  </si>
  <si>
    <t>USC00132364</t>
  </si>
  <si>
    <t>USC00132603</t>
  </si>
  <si>
    <t>USC00132689</t>
  </si>
  <si>
    <t>USC00132724</t>
  </si>
  <si>
    <t>USC00132789</t>
  </si>
  <si>
    <t>USC00132864</t>
  </si>
  <si>
    <t>USC00132999</t>
  </si>
  <si>
    <t>USC00133473</t>
  </si>
  <si>
    <t>USC00133517</t>
  </si>
  <si>
    <t>USC00133584</t>
  </si>
  <si>
    <t>USC00134101</t>
  </si>
  <si>
    <t>USC00134142</t>
  </si>
  <si>
    <t>USC00134342</t>
  </si>
  <si>
    <t>USC00134381</t>
  </si>
  <si>
    <t>USC00134389</t>
  </si>
  <si>
    <t>USC00134585</t>
  </si>
  <si>
    <t>USC00134705</t>
  </si>
  <si>
    <t>USC00134863</t>
  </si>
  <si>
    <t>USC00135086</t>
  </si>
  <si>
    <t>USC00135123</t>
  </si>
  <si>
    <t>USC00135131</t>
  </si>
  <si>
    <t>USC00135230</t>
  </si>
  <si>
    <t>USC00135769</t>
  </si>
  <si>
    <t>USC00135952</t>
  </si>
  <si>
    <t>USC00135992</t>
  </si>
  <si>
    <t>USC00136151</t>
  </si>
  <si>
    <t>USC00136305</t>
  </si>
  <si>
    <t>USC00136316</t>
  </si>
  <si>
    <t>USC00136719</t>
  </si>
  <si>
    <t>USC00136940</t>
  </si>
  <si>
    <t>USC00137147</t>
  </si>
  <si>
    <t>USC00137161</t>
  </si>
  <si>
    <t>USC00137312</t>
  </si>
  <si>
    <t>USC00137613</t>
  </si>
  <si>
    <t>USC00137664</t>
  </si>
  <si>
    <t>USC00137844</t>
  </si>
  <si>
    <t>USC00137979</t>
  </si>
  <si>
    <t>USC00138026</t>
  </si>
  <si>
    <t>USC00138296</t>
  </si>
  <si>
    <t>USC00138339</t>
  </si>
  <si>
    <t>USC00138568</t>
  </si>
  <si>
    <t>USC00138688</t>
  </si>
  <si>
    <t>USC00138806</t>
  </si>
  <si>
    <t>USC00139067</t>
  </si>
  <si>
    <t>USC00140010</t>
  </si>
  <si>
    <t>USC00140365</t>
  </si>
  <si>
    <t>USC00140439</t>
  </si>
  <si>
    <t>USC00140682</t>
  </si>
  <si>
    <t>USC00140693</t>
  </si>
  <si>
    <t>USC00141559</t>
  </si>
  <si>
    <t>USC00141699</t>
  </si>
  <si>
    <t>USC00141740</t>
  </si>
  <si>
    <t>USC00141858</t>
  </si>
  <si>
    <t>USC00142432</t>
  </si>
  <si>
    <t>USC00142602</t>
  </si>
  <si>
    <t>USC00142894</t>
  </si>
  <si>
    <t>USC00143218</t>
  </si>
  <si>
    <t>USC00143239</t>
  </si>
  <si>
    <t>USC00143527</t>
  </si>
  <si>
    <t>USC00143554</t>
  </si>
  <si>
    <t>USC00143594</t>
  </si>
  <si>
    <t>USC00143759</t>
  </si>
  <si>
    <t>USC00143810</t>
  </si>
  <si>
    <t>USC00143954</t>
  </si>
  <si>
    <t>USC00143984</t>
  </si>
  <si>
    <t>USC00144104</t>
  </si>
  <si>
    <t>USC00144178</t>
  </si>
  <si>
    <t>USC00144313</t>
  </si>
  <si>
    <t>USC00144559</t>
  </si>
  <si>
    <t>USC00144712</t>
  </si>
  <si>
    <t>USC00144972</t>
  </si>
  <si>
    <t>USC00145039</t>
  </si>
  <si>
    <t>USC00145063</t>
  </si>
  <si>
    <t>USC00145152</t>
  </si>
  <si>
    <t>USC00145306</t>
  </si>
  <si>
    <t>USC00145363</t>
  </si>
  <si>
    <t>USC00145536</t>
  </si>
  <si>
    <t>USC00146128</t>
  </si>
  <si>
    <t>USC00146242</t>
  </si>
  <si>
    <t>USC00146333</t>
  </si>
  <si>
    <t>USC00146498</t>
  </si>
  <si>
    <t>USC00147305</t>
  </si>
  <si>
    <t>USC00147542</t>
  </si>
  <si>
    <t>USC00147796</t>
  </si>
  <si>
    <t>USC00148038</t>
  </si>
  <si>
    <t>USC00148235</t>
  </si>
  <si>
    <t>USC00148287</t>
  </si>
  <si>
    <t>USC00148563</t>
  </si>
  <si>
    <t>USC00148578</t>
  </si>
  <si>
    <t>USC00148946</t>
  </si>
  <si>
    <t>USC00149080</t>
  </si>
  <si>
    <t>USC00150381</t>
  </si>
  <si>
    <t>USC00150422</t>
  </si>
  <si>
    <t>USC00150904</t>
  </si>
  <si>
    <t>USC00151047</t>
  </si>
  <si>
    <t>USC00151208</t>
  </si>
  <si>
    <t>USC00152040</t>
  </si>
  <si>
    <t>USC00152791</t>
  </si>
  <si>
    <t>USC00153762</t>
  </si>
  <si>
    <t>USC00153798</t>
  </si>
  <si>
    <t>USC00155067</t>
  </si>
  <si>
    <t>USC00155097</t>
  </si>
  <si>
    <t>USC00155694</t>
  </si>
  <si>
    <t>USC00155834</t>
  </si>
  <si>
    <t>USC00156115</t>
  </si>
  <si>
    <t>USC00156353</t>
  </si>
  <si>
    <t>USC00156595</t>
  </si>
  <si>
    <t>USC00157215</t>
  </si>
  <si>
    <t>USC00157652</t>
  </si>
  <si>
    <t>USC00158555</t>
  </si>
  <si>
    <t>USC00160098</t>
  </si>
  <si>
    <t>USC00160103</t>
  </si>
  <si>
    <t>USC00160558</t>
  </si>
  <si>
    <t>USC00160658</t>
  </si>
  <si>
    <t>USC00161232</t>
  </si>
  <si>
    <t>USC00161287</t>
  </si>
  <si>
    <t>USC00161535</t>
  </si>
  <si>
    <t>USC00161565</t>
  </si>
  <si>
    <t>USC00161979</t>
  </si>
  <si>
    <t>USC00162002</t>
  </si>
  <si>
    <t>USC00162212</t>
  </si>
  <si>
    <t>USC00162534</t>
  </si>
  <si>
    <t>USC00162673</t>
  </si>
  <si>
    <t>USC00162688</t>
  </si>
  <si>
    <t>USC00163313</t>
  </si>
  <si>
    <t>USC00163433</t>
  </si>
  <si>
    <t>USC00163695</t>
  </si>
  <si>
    <t>USC00163800</t>
  </si>
  <si>
    <t>USC00163979</t>
  </si>
  <si>
    <t>USC00164355</t>
  </si>
  <si>
    <t>USC00164674</t>
  </si>
  <si>
    <t>USC00164700</t>
  </si>
  <si>
    <t>USC00164739</t>
  </si>
  <si>
    <t>USC00165072</t>
  </si>
  <si>
    <t>USC00165074</t>
  </si>
  <si>
    <t>USC00165076</t>
  </si>
  <si>
    <t>USC00165266</t>
  </si>
  <si>
    <t>USC00165920</t>
  </si>
  <si>
    <t>USC00166244</t>
  </si>
  <si>
    <t>USC00166431</t>
  </si>
  <si>
    <t>USC00166434</t>
  </si>
  <si>
    <t>USC00166686</t>
  </si>
  <si>
    <t>USC00166866</t>
  </si>
  <si>
    <t>USC00166938</t>
  </si>
  <si>
    <t>USC00167366</t>
  </si>
  <si>
    <t>USC00167448</t>
  </si>
  <si>
    <t>USC00167932</t>
  </si>
  <si>
    <t>USC00168163</t>
  </si>
  <si>
    <t>USC00168539</t>
  </si>
  <si>
    <t>USC00168831</t>
  </si>
  <si>
    <t>USC00168861</t>
  </si>
  <si>
    <t>USC00168906</t>
  </si>
  <si>
    <t>USC00170814</t>
  </si>
  <si>
    <t>USC00170833</t>
  </si>
  <si>
    <t>USC00171628</t>
  </si>
  <si>
    <t>USC00172878</t>
  </si>
  <si>
    <t>USC00174086</t>
  </si>
  <si>
    <t>USC00177037</t>
  </si>
  <si>
    <t>USC00179891</t>
  </si>
  <si>
    <t>USC00182906</t>
  </si>
  <si>
    <t>USC00188065</t>
  </si>
  <si>
    <t>USC00190120</t>
  </si>
  <si>
    <t>USC00190408</t>
  </si>
  <si>
    <t>USC00190666</t>
  </si>
  <si>
    <t>USC00190736</t>
  </si>
  <si>
    <t>USC00190860</t>
  </si>
  <si>
    <t>USC00192107</t>
  </si>
  <si>
    <t>USC00193624</t>
  </si>
  <si>
    <t>USC00193821</t>
  </si>
  <si>
    <t>USC00193890</t>
  </si>
  <si>
    <t>USC00194105</t>
  </si>
  <si>
    <t>USC00194615</t>
  </si>
  <si>
    <t>USC00194744</t>
  </si>
  <si>
    <t>USC00196783</t>
  </si>
  <si>
    <t>USC00196938</t>
  </si>
  <si>
    <t>USC00198573</t>
  </si>
  <si>
    <t>USC00200228</t>
  </si>
  <si>
    <t>USC00200230</t>
  </si>
  <si>
    <t>USC00200417</t>
  </si>
  <si>
    <t>USC00200718</t>
  </si>
  <si>
    <t>USC00200779</t>
  </si>
  <si>
    <t>USC00200864</t>
  </si>
  <si>
    <t>USC00201299</t>
  </si>
  <si>
    <t>USC00201476</t>
  </si>
  <si>
    <t>USC00201675</t>
  </si>
  <si>
    <t>USC00202015</t>
  </si>
  <si>
    <t>USC00202094</t>
  </si>
  <si>
    <t>USC00202423</t>
  </si>
  <si>
    <t>USC00203096</t>
  </si>
  <si>
    <t>USC00203477</t>
  </si>
  <si>
    <t>USC00203529</t>
  </si>
  <si>
    <t>USC00203585</t>
  </si>
  <si>
    <t>USC00203661</t>
  </si>
  <si>
    <t>USC00203744</t>
  </si>
  <si>
    <t>USC00204104</t>
  </si>
  <si>
    <t>USC00204258</t>
  </si>
  <si>
    <t>USC00204655</t>
  </si>
  <si>
    <t>USC00205097</t>
  </si>
  <si>
    <t>USC00205382</t>
  </si>
  <si>
    <t>USC00206184</t>
  </si>
  <si>
    <t>USC00206300</t>
  </si>
  <si>
    <t>USC00206507</t>
  </si>
  <si>
    <t>USC00207812</t>
  </si>
  <si>
    <t>USC00207820</t>
  </si>
  <si>
    <t>USC00208417</t>
  </si>
  <si>
    <t>USC00208682</t>
  </si>
  <si>
    <t>USC00208800</t>
  </si>
  <si>
    <t>USC00210075</t>
  </si>
  <si>
    <t>USC00210287</t>
  </si>
  <si>
    <t>USC00210355</t>
  </si>
  <si>
    <t>USC00210667</t>
  </si>
  <si>
    <t>USC00210934</t>
  </si>
  <si>
    <t>USC00210939</t>
  </si>
  <si>
    <t>USC00211198</t>
  </si>
  <si>
    <t>USC00211263</t>
  </si>
  <si>
    <t>USC00211374</t>
  </si>
  <si>
    <t>USC00211691</t>
  </si>
  <si>
    <t>USC00212142</t>
  </si>
  <si>
    <t>USC00212721</t>
  </si>
  <si>
    <t>USC00213290</t>
  </si>
  <si>
    <t>USC00213411</t>
  </si>
  <si>
    <t>USC00214176</t>
  </si>
  <si>
    <t>USC00214546</t>
  </si>
  <si>
    <t>USC00214652</t>
  </si>
  <si>
    <t>USC00214778</t>
  </si>
  <si>
    <t>USC00214861</t>
  </si>
  <si>
    <t>USC00214884</t>
  </si>
  <si>
    <t>USC00215089</t>
  </si>
  <si>
    <t>USC00215204</t>
  </si>
  <si>
    <t>USC00215325</t>
  </si>
  <si>
    <t>USC00215392</t>
  </si>
  <si>
    <t>USC00215400</t>
  </si>
  <si>
    <t>USC00215615</t>
  </si>
  <si>
    <t>USC00216276</t>
  </si>
  <si>
    <t>USC00216287</t>
  </si>
  <si>
    <t>USC00216547</t>
  </si>
  <si>
    <t>USC00216565</t>
  </si>
  <si>
    <t>USC00216654</t>
  </si>
  <si>
    <t>USC00216817</t>
  </si>
  <si>
    <t>USC00216822</t>
  </si>
  <si>
    <t>USC00217107</t>
  </si>
  <si>
    <t>USC00217460</t>
  </si>
  <si>
    <t>USC00218227</t>
  </si>
  <si>
    <t>USC00218618</t>
  </si>
  <si>
    <t>USC00218907</t>
  </si>
  <si>
    <t>USC00219033</t>
  </si>
  <si>
    <t>USC00219173</t>
  </si>
  <si>
    <t>USC00219249</t>
  </si>
  <si>
    <t>USC00220173</t>
  </si>
  <si>
    <t>USC00220237</t>
  </si>
  <si>
    <t>USC00220656</t>
  </si>
  <si>
    <t>USC00220660</t>
  </si>
  <si>
    <t>USC00220792</t>
  </si>
  <si>
    <t>USC00221094</t>
  </si>
  <si>
    <t>USC00221314</t>
  </si>
  <si>
    <t>USC00221389</t>
  </si>
  <si>
    <t>USC00221804</t>
  </si>
  <si>
    <t>USC00221860</t>
  </si>
  <si>
    <t>USC00221865</t>
  </si>
  <si>
    <t>USC00223441</t>
  </si>
  <si>
    <t>USC00223700</t>
  </si>
  <si>
    <t>USC00223887</t>
  </si>
  <si>
    <t>USC00223888</t>
  </si>
  <si>
    <t>USC00223975</t>
  </si>
  <si>
    <t>USC00224173</t>
  </si>
  <si>
    <t>USC00224377</t>
  </si>
  <si>
    <t>USC00224776</t>
  </si>
  <si>
    <t>USC00224869</t>
  </si>
  <si>
    <t>USC00224966</t>
  </si>
  <si>
    <t>USC00225704</t>
  </si>
  <si>
    <t>USC00225943</t>
  </si>
  <si>
    <t>USC00226177</t>
  </si>
  <si>
    <t>USC00226476</t>
  </si>
  <si>
    <t>USC00226484</t>
  </si>
  <si>
    <t>USC00226513</t>
  </si>
  <si>
    <t>USC00226638</t>
  </si>
  <si>
    <t>USC00226640</t>
  </si>
  <si>
    <t>USC00226643</t>
  </si>
  <si>
    <t>USC00226644</t>
  </si>
  <si>
    <t>USC00226894</t>
  </si>
  <si>
    <t>USC00227106</t>
  </si>
  <si>
    <t>USC00227128</t>
  </si>
  <si>
    <t>USC00227132</t>
  </si>
  <si>
    <t>USC00227220</t>
  </si>
  <si>
    <t>USC00227276</t>
  </si>
  <si>
    <t>USC00227840</t>
  </si>
  <si>
    <t>USC00228374</t>
  </si>
  <si>
    <t>USC00228556</t>
  </si>
  <si>
    <t>USC00229004</t>
  </si>
  <si>
    <t>USC00229006</t>
  </si>
  <si>
    <t>USC00229072</t>
  </si>
  <si>
    <t>USC00229079</t>
  </si>
  <si>
    <t>USC00229230</t>
  </si>
  <si>
    <t>USC00229743</t>
  </si>
  <si>
    <t>USC00230143</t>
  </si>
  <si>
    <t>USC00230204</t>
  </si>
  <si>
    <t>USC00230608</t>
  </si>
  <si>
    <t>USC00230657</t>
  </si>
  <si>
    <t>USC00230789</t>
  </si>
  <si>
    <t>USC00231145</t>
  </si>
  <si>
    <t>USC00231275</t>
  </si>
  <si>
    <t>USC00231340</t>
  </si>
  <si>
    <t>USC00231674</t>
  </si>
  <si>
    <t>USC00231822</t>
  </si>
  <si>
    <t>USC00232503</t>
  </si>
  <si>
    <t>USC00232850</t>
  </si>
  <si>
    <t>USC00233038</t>
  </si>
  <si>
    <t>USC00233043</t>
  </si>
  <si>
    <t>USC00233568</t>
  </si>
  <si>
    <t>USC00234226</t>
  </si>
  <si>
    <t>USC00234271</t>
  </si>
  <si>
    <t>USC00234544</t>
  </si>
  <si>
    <t>USC00234660</t>
  </si>
  <si>
    <t>USC00234705</t>
  </si>
  <si>
    <t>USC00234919</t>
  </si>
  <si>
    <t>USC00235027</t>
  </si>
  <si>
    <t>USC00235227</t>
  </si>
  <si>
    <t>USC00235340</t>
  </si>
  <si>
    <t>USC00235492</t>
  </si>
  <si>
    <t>USC00235671</t>
  </si>
  <si>
    <t>USC00235987</t>
  </si>
  <si>
    <t>USC00236012</t>
  </si>
  <si>
    <t>USC00236460</t>
  </si>
  <si>
    <t>USC00236641</t>
  </si>
  <si>
    <t>USC00236791</t>
  </si>
  <si>
    <t>USC00236866</t>
  </si>
  <si>
    <t>USC00237263</t>
  </si>
  <si>
    <t>USC00237514</t>
  </si>
  <si>
    <t>USC00237632</t>
  </si>
  <si>
    <t>USC00237720</t>
  </si>
  <si>
    <t>USC00237772</t>
  </si>
  <si>
    <t>USC00238051</t>
  </si>
  <si>
    <t>USC00238223</t>
  </si>
  <si>
    <t>USC00238444</t>
  </si>
  <si>
    <t>USC00238577</t>
  </si>
  <si>
    <t>USC00238700</t>
  </si>
  <si>
    <t>USC00238712</t>
  </si>
  <si>
    <t>USC00238725</t>
  </si>
  <si>
    <t>USC00238754</t>
  </si>
  <si>
    <t>USC00238777</t>
  </si>
  <si>
    <t>USC00238805</t>
  </si>
  <si>
    <t>USC00240780</t>
  </si>
  <si>
    <t>USC00240802</t>
  </si>
  <si>
    <t>USC00241047</t>
  </si>
  <si>
    <t>USC00241084</t>
  </si>
  <si>
    <t>USC00241127</t>
  </si>
  <si>
    <t>USC00241297</t>
  </si>
  <si>
    <t>USC00241722</t>
  </si>
  <si>
    <t>USC00241737</t>
  </si>
  <si>
    <t>USC00241758</t>
  </si>
  <si>
    <t>USC00241905</t>
  </si>
  <si>
    <t>USC00241938</t>
  </si>
  <si>
    <t>USC00242122</t>
  </si>
  <si>
    <t>USC00242793</t>
  </si>
  <si>
    <t>USC00243113</t>
  </si>
  <si>
    <t>USC00243489</t>
  </si>
  <si>
    <t>USC00243581</t>
  </si>
  <si>
    <t>USC00243617</t>
  </si>
  <si>
    <t>USC00243727</t>
  </si>
  <si>
    <t>USC00243915</t>
  </si>
  <si>
    <t>USC00244084</t>
  </si>
  <si>
    <t>USC00244241</t>
  </si>
  <si>
    <t>USC00244328</t>
  </si>
  <si>
    <t>USC00244545</t>
  </si>
  <si>
    <t>USC00244558</t>
  </si>
  <si>
    <t>USC00245153</t>
  </si>
  <si>
    <t>USC00245603</t>
  </si>
  <si>
    <t>USC00245754</t>
  </si>
  <si>
    <t>USC00245870</t>
  </si>
  <si>
    <t>USC00245961</t>
  </si>
  <si>
    <t>USC00246236</t>
  </si>
  <si>
    <t>USC00246640</t>
  </si>
  <si>
    <t>USC00246691</t>
  </si>
  <si>
    <t>USC00246862</t>
  </si>
  <si>
    <t>USC00246918</t>
  </si>
  <si>
    <t>USC00247263</t>
  </si>
  <si>
    <t>USC00247265</t>
  </si>
  <si>
    <t>USC00247560</t>
  </si>
  <si>
    <t>USC00247864</t>
  </si>
  <si>
    <t>USC00248021</t>
  </si>
  <si>
    <t>USC00248165</t>
  </si>
  <si>
    <t>USC00248324</t>
  </si>
  <si>
    <t>USC00248809</t>
  </si>
  <si>
    <t>USC00250030</t>
  </si>
  <si>
    <t>USC00250050</t>
  </si>
  <si>
    <t>USC00250365</t>
  </si>
  <si>
    <t>USC00250420</t>
  </si>
  <si>
    <t>USC00250435</t>
  </si>
  <si>
    <t>USC00251365</t>
  </si>
  <si>
    <t>USC00251450</t>
  </si>
  <si>
    <t>USC00252020</t>
  </si>
  <si>
    <t>USC00253050</t>
  </si>
  <si>
    <t>USC00253175</t>
  </si>
  <si>
    <t>USC00253425</t>
  </si>
  <si>
    <t>USC00253605</t>
  </si>
  <si>
    <t>USC00253735</t>
  </si>
  <si>
    <t>USC00253910</t>
  </si>
  <si>
    <t>USC00254110</t>
  </si>
  <si>
    <t>USC00254335</t>
  </si>
  <si>
    <t>USC00254455</t>
  </si>
  <si>
    <t>USC00254985</t>
  </si>
  <si>
    <t>USC00255310</t>
  </si>
  <si>
    <t>USC00255362</t>
  </si>
  <si>
    <t>USC00255565</t>
  </si>
  <si>
    <t>USC00256075</t>
  </si>
  <si>
    <t>USC00256135</t>
  </si>
  <si>
    <t>USC00256200</t>
  </si>
  <si>
    <t>USC00256290</t>
  </si>
  <si>
    <t>USC00256375</t>
  </si>
  <si>
    <t>USC00257040</t>
  </si>
  <si>
    <t>USC00258090</t>
  </si>
  <si>
    <t>USC00258465</t>
  </si>
  <si>
    <t>USC00259200</t>
  </si>
  <si>
    <t>USC00262243</t>
  </si>
  <si>
    <t>USC00262708</t>
  </si>
  <si>
    <t>USC00263957</t>
  </si>
  <si>
    <t>USC00264236</t>
  </si>
  <si>
    <t>USC00264950</t>
  </si>
  <si>
    <t>USC00265168</t>
  </si>
  <si>
    <t>USC00265191</t>
  </si>
  <si>
    <t>USC00265818</t>
  </si>
  <si>
    <t>USC00265890</t>
  </si>
  <si>
    <t>USC00267175</t>
  </si>
  <si>
    <t>USC00267369</t>
  </si>
  <si>
    <t>USC00270690</t>
  </si>
  <si>
    <t>USC00271647</t>
  </si>
  <si>
    <t>USC00272800</t>
  </si>
  <si>
    <t>USC00272999</t>
  </si>
  <si>
    <t>USC00274399</t>
  </si>
  <si>
    <t>USC00276818</t>
  </si>
  <si>
    <t>USC00281351</t>
  </si>
  <si>
    <t>USC00283029</t>
  </si>
  <si>
    <t>USC00283951</t>
  </si>
  <si>
    <t>USC00286055</t>
  </si>
  <si>
    <t>USC00288644</t>
  </si>
  <si>
    <t>USC00290245</t>
  </si>
  <si>
    <t>USC00290417</t>
  </si>
  <si>
    <t>USC00290600</t>
  </si>
  <si>
    <t>USC00291469</t>
  </si>
  <si>
    <t>USC00291963</t>
  </si>
  <si>
    <t>USC00292030</t>
  </si>
  <si>
    <t>USC00292785</t>
  </si>
  <si>
    <t>USC00292865</t>
  </si>
  <si>
    <t>USC00293649</t>
  </si>
  <si>
    <t>USC00294426</t>
  </si>
  <si>
    <t>USC00295150</t>
  </si>
  <si>
    <t>USC00295965</t>
  </si>
  <si>
    <t>USC00296275</t>
  </si>
  <si>
    <t>USC00296687</t>
  </si>
  <si>
    <t>USC00297008</t>
  </si>
  <si>
    <t>USC00297340</t>
  </si>
  <si>
    <t>USC00297707</t>
  </si>
  <si>
    <t>USC00299031</t>
  </si>
  <si>
    <t>USC00299691</t>
  </si>
  <si>
    <t>USC00300055</t>
  </si>
  <si>
    <t>USC00300063</t>
  </si>
  <si>
    <t>USC00300085</t>
  </si>
  <si>
    <t>USC00300331</t>
  </si>
  <si>
    <t>USC00300785</t>
  </si>
  <si>
    <t>USC00301152</t>
  </si>
  <si>
    <t>USC00301752</t>
  </si>
  <si>
    <t>USC00301974</t>
  </si>
  <si>
    <t>USC00302610</t>
  </si>
  <si>
    <t>USC00303025</t>
  </si>
  <si>
    <t>USC00303184</t>
  </si>
  <si>
    <t>USC00303346</t>
  </si>
  <si>
    <t>USC00303773</t>
  </si>
  <si>
    <t>USC00304102</t>
  </si>
  <si>
    <t>USC00304174</t>
  </si>
  <si>
    <t>USC00304555</t>
  </si>
  <si>
    <t>USC00304808</t>
  </si>
  <si>
    <t>USC00304912</t>
  </si>
  <si>
    <t>USC00305597</t>
  </si>
  <si>
    <t>USC00306774</t>
  </si>
  <si>
    <t>USC00308631</t>
  </si>
  <si>
    <t>USC00309389</t>
  </si>
  <si>
    <t>USC00311055</t>
  </si>
  <si>
    <t>USC00311165</t>
  </si>
  <si>
    <t>USC00311677</t>
  </si>
  <si>
    <t>USC00311975</t>
  </si>
  <si>
    <t>USC00312200</t>
  </si>
  <si>
    <t>USC00312238</t>
  </si>
  <si>
    <t>USC00313017</t>
  </si>
  <si>
    <t>USC00313565</t>
  </si>
  <si>
    <t>USC00313638</t>
  </si>
  <si>
    <t>USC00313969</t>
  </si>
  <si>
    <t>USC00314055</t>
  </si>
  <si>
    <t>USC00314471</t>
  </si>
  <si>
    <t>USC00314496</t>
  </si>
  <si>
    <t>USC00314764</t>
  </si>
  <si>
    <t>USC00314938</t>
  </si>
  <si>
    <t>USC00314996</t>
  </si>
  <si>
    <t>USC00315177</t>
  </si>
  <si>
    <t>USC00315340</t>
  </si>
  <si>
    <t>USC00315356</t>
  </si>
  <si>
    <t>USC00315838</t>
  </si>
  <si>
    <t>USC00315890</t>
  </si>
  <si>
    <t>USC00316001</t>
  </si>
  <si>
    <t>USC00316256</t>
  </si>
  <si>
    <t>USC00316853</t>
  </si>
  <si>
    <t>USC00317202</t>
  </si>
  <si>
    <t>USC00317486</t>
  </si>
  <si>
    <t>USC00317845</t>
  </si>
  <si>
    <t>USC00317924</t>
  </si>
  <si>
    <t>USC00318292</t>
  </si>
  <si>
    <t>USC00318500</t>
  </si>
  <si>
    <t>USC00318694</t>
  </si>
  <si>
    <t>USC00318744</t>
  </si>
  <si>
    <t>USC00319147</t>
  </si>
  <si>
    <t>USC00319357</t>
  </si>
  <si>
    <t>USC00319440</t>
  </si>
  <si>
    <t>USC00319476</t>
  </si>
  <si>
    <t>USC00319555</t>
  </si>
  <si>
    <t>USC00319675</t>
  </si>
  <si>
    <t>USC00320941</t>
  </si>
  <si>
    <t>USC00320995</t>
  </si>
  <si>
    <t>USC00321435</t>
  </si>
  <si>
    <t>USC00321871</t>
  </si>
  <si>
    <t>USC00322365</t>
  </si>
  <si>
    <t>USC00323621</t>
  </si>
  <si>
    <t>USC00324418</t>
  </si>
  <si>
    <t>USC00325220</t>
  </si>
  <si>
    <t>USC00325638</t>
  </si>
  <si>
    <t>USC00325710</t>
  </si>
  <si>
    <t>USC00325754</t>
  </si>
  <si>
    <t>USC00325813</t>
  </si>
  <si>
    <t>USC00325993</t>
  </si>
  <si>
    <t>USC00327027</t>
  </si>
  <si>
    <t>USC00329246</t>
  </si>
  <si>
    <t>USC00329445</t>
  </si>
  <si>
    <t>USC00330563</t>
  </si>
  <si>
    <t>USC00330862</t>
  </si>
  <si>
    <t>USC00331072</t>
  </si>
  <si>
    <t>USC00331404</t>
  </si>
  <si>
    <t>USC00331458</t>
  </si>
  <si>
    <t>USC00331516</t>
  </si>
  <si>
    <t>USC00331592</t>
  </si>
  <si>
    <t>USC00332485</t>
  </si>
  <si>
    <t>USC00333029</t>
  </si>
  <si>
    <t>USC00334004</t>
  </si>
  <si>
    <t>USC00334681</t>
  </si>
  <si>
    <t>USC00334874</t>
  </si>
  <si>
    <t>USC00334927</t>
  </si>
  <si>
    <t>USC00335188</t>
  </si>
  <si>
    <t>USC00335857</t>
  </si>
  <si>
    <t>USC00336465</t>
  </si>
  <si>
    <t>USC00337693</t>
  </si>
  <si>
    <t>USC00338552</t>
  </si>
  <si>
    <t>USC00338609</t>
  </si>
  <si>
    <t>USC00338769</t>
  </si>
  <si>
    <t>USC00338822</t>
  </si>
  <si>
    <t>USC00338830</t>
  </si>
  <si>
    <t>USC00338951</t>
  </si>
  <si>
    <t>USC00339312</t>
  </si>
  <si>
    <t>USC00340184</t>
  </si>
  <si>
    <t>USC00340256</t>
  </si>
  <si>
    <t>USC00342912</t>
  </si>
  <si>
    <t>USC00344001</t>
  </si>
  <si>
    <t>USC00344019</t>
  </si>
  <si>
    <t>USC00344451</t>
  </si>
  <si>
    <t>USC00345468</t>
  </si>
  <si>
    <t>USC00346139</t>
  </si>
  <si>
    <t>USC00349404</t>
  </si>
  <si>
    <t>USC00350197</t>
  </si>
  <si>
    <t>USC00350265</t>
  </si>
  <si>
    <t>USC00350694</t>
  </si>
  <si>
    <t>USC00350897</t>
  </si>
  <si>
    <t>USC00351946</t>
  </si>
  <si>
    <t>USC00352693</t>
  </si>
  <si>
    <t>USC00353542</t>
  </si>
  <si>
    <t>USC00353604</t>
  </si>
  <si>
    <t>USC00353827</t>
  </si>
  <si>
    <t>USC00354060</t>
  </si>
  <si>
    <t>USC00354291</t>
  </si>
  <si>
    <t>USC00354622</t>
  </si>
  <si>
    <t>USC00354811</t>
  </si>
  <si>
    <t>USC00355055</t>
  </si>
  <si>
    <t>USC00355160</t>
  </si>
  <si>
    <t>USC00356405</t>
  </si>
  <si>
    <t>USC00356532</t>
  </si>
  <si>
    <t>USC00356883</t>
  </si>
  <si>
    <t>USC00357169</t>
  </si>
  <si>
    <t>USC00357857</t>
  </si>
  <si>
    <t>USC00358173</t>
  </si>
  <si>
    <t>USC00358466</t>
  </si>
  <si>
    <t>USC00358494</t>
  </si>
  <si>
    <t>USC00358536</t>
  </si>
  <si>
    <t>USC00358634</t>
  </si>
  <si>
    <t>USC00359316</t>
  </si>
  <si>
    <t>USC00360868</t>
  </si>
  <si>
    <t>USC00361705</t>
  </si>
  <si>
    <t>USC00362470</t>
  </si>
  <si>
    <t>USC00362942</t>
  </si>
  <si>
    <t>USC00363018</t>
  </si>
  <si>
    <t>USC00363028</t>
  </si>
  <si>
    <t>USC00363437</t>
  </si>
  <si>
    <t>USC00364432</t>
  </si>
  <si>
    <t>USC00364896</t>
  </si>
  <si>
    <t>USC00364992</t>
  </si>
  <si>
    <t>USC00365902</t>
  </si>
  <si>
    <t>USC00366927</t>
  </si>
  <si>
    <t>USC00367409</t>
  </si>
  <si>
    <t>USC00367477</t>
  </si>
  <si>
    <t>USC00367782</t>
  </si>
  <si>
    <t>USC00368073</t>
  </si>
  <si>
    <t>USC00368184</t>
  </si>
  <si>
    <t>USC00368449</t>
  </si>
  <si>
    <t>USC00368873</t>
  </si>
  <si>
    <t>USC00368888</t>
  </si>
  <si>
    <t>USC00368905</t>
  </si>
  <si>
    <t>USC00369367</t>
  </si>
  <si>
    <t>USC00369408</t>
  </si>
  <si>
    <t>USC00380184</t>
  </si>
  <si>
    <t>USC00380448</t>
  </si>
  <si>
    <t>USC00381256</t>
  </si>
  <si>
    <t>USC00381633</t>
  </si>
  <si>
    <t>USC00381944</t>
  </si>
  <si>
    <t>USC00384607</t>
  </si>
  <si>
    <t>USC00385017</t>
  </si>
  <si>
    <t>USC00385200</t>
  </si>
  <si>
    <t>USC00386209</t>
  </si>
  <si>
    <t>USC00386299</t>
  </si>
  <si>
    <t>USC00386775</t>
  </si>
  <si>
    <t>USC00387631</t>
  </si>
  <si>
    <t>USC00388472</t>
  </si>
  <si>
    <t>USC00388887</t>
  </si>
  <si>
    <t>USC00389327</t>
  </si>
  <si>
    <t>USC00390043</t>
  </si>
  <si>
    <t>USC00390128</t>
  </si>
  <si>
    <t>USC00391032</t>
  </si>
  <si>
    <t>USC00391049</t>
  </si>
  <si>
    <t>USC00391076</t>
  </si>
  <si>
    <t>USC00391392</t>
  </si>
  <si>
    <t>USC00391621</t>
  </si>
  <si>
    <t>USC00391972</t>
  </si>
  <si>
    <t>USC00392429</t>
  </si>
  <si>
    <t>USC00392797</t>
  </si>
  <si>
    <t>USC00392927</t>
  </si>
  <si>
    <t>USC00393029</t>
  </si>
  <si>
    <t>USC00393211</t>
  </si>
  <si>
    <t>USC00393294</t>
  </si>
  <si>
    <t>USC00394007</t>
  </si>
  <si>
    <t>USC00394037</t>
  </si>
  <si>
    <t>USC00394206</t>
  </si>
  <si>
    <t>USC00394516</t>
  </si>
  <si>
    <t>USC00394834</t>
  </si>
  <si>
    <t>USC00394864</t>
  </si>
  <si>
    <t>USC00395090</t>
  </si>
  <si>
    <t>USC00395544</t>
  </si>
  <si>
    <t>USC00395638</t>
  </si>
  <si>
    <t>USC00395870</t>
  </si>
  <si>
    <t>USC00395891</t>
  </si>
  <si>
    <t>USC00396427</t>
  </si>
  <si>
    <t>USC00396712</t>
  </si>
  <si>
    <t>USC00397545</t>
  </si>
  <si>
    <t>USC00397882</t>
  </si>
  <si>
    <t>USC00398307</t>
  </si>
  <si>
    <t>USC00398472</t>
  </si>
  <si>
    <t>USC00398622</t>
  </si>
  <si>
    <t>USC00398911</t>
  </si>
  <si>
    <t>USC00399004</t>
  </si>
  <si>
    <t>USC00399232</t>
  </si>
  <si>
    <t>USC00400081</t>
  </si>
  <si>
    <t>USC00400137</t>
  </si>
  <si>
    <t>USC00400284</t>
  </si>
  <si>
    <t>USC00400876</t>
  </si>
  <si>
    <t>USC00401145</t>
  </si>
  <si>
    <t>USC00401480</t>
  </si>
  <si>
    <t>USC00401795</t>
  </si>
  <si>
    <t>USC00401808</t>
  </si>
  <si>
    <t>USC00401950</t>
  </si>
  <si>
    <t>USC00401957</t>
  </si>
  <si>
    <t>USC00402004</t>
  </si>
  <si>
    <t>USC00402202</t>
  </si>
  <si>
    <t>USC00402388</t>
  </si>
  <si>
    <t>USC00402600</t>
  </si>
  <si>
    <t>USC00403040</t>
  </si>
  <si>
    <t>USC00403074</t>
  </si>
  <si>
    <t>USC00403280</t>
  </si>
  <si>
    <t>USC00403420</t>
  </si>
  <si>
    <t>USC00403447</t>
  </si>
  <si>
    <t>USC00404417</t>
  </si>
  <si>
    <t>USC00404561</t>
  </si>
  <si>
    <t>USC00404568</t>
  </si>
  <si>
    <t>USC00405085</t>
  </si>
  <si>
    <t>USC00405187</t>
  </si>
  <si>
    <t>USC00405210</t>
  </si>
  <si>
    <t>USC00405525</t>
  </si>
  <si>
    <t>USC00405681</t>
  </si>
  <si>
    <t>USC00405956</t>
  </si>
  <si>
    <t>USC00406012</t>
  </si>
  <si>
    <t>USC00406162</t>
  </si>
  <si>
    <t>USC00406340</t>
  </si>
  <si>
    <t>USC00406534</t>
  </si>
  <si>
    <t>USC00406619</t>
  </si>
  <si>
    <t>USC00406829</t>
  </si>
  <si>
    <t>USC00407359</t>
  </si>
  <si>
    <t>USC00407459</t>
  </si>
  <si>
    <t>USC00407884</t>
  </si>
  <si>
    <t>USC00408108</t>
  </si>
  <si>
    <t>USC00408160</t>
  </si>
  <si>
    <t>USC00408184</t>
  </si>
  <si>
    <t>USC00408246</t>
  </si>
  <si>
    <t>USC00408450</t>
  </si>
  <si>
    <t>USC00408522</t>
  </si>
  <si>
    <t>USC00409155</t>
  </si>
  <si>
    <t>USC00409866</t>
  </si>
  <si>
    <t>USC00410120</t>
  </si>
  <si>
    <t>USC00410174</t>
  </si>
  <si>
    <t>USC00410268</t>
  </si>
  <si>
    <t>USC00410394</t>
  </si>
  <si>
    <t>USC00410404</t>
  </si>
  <si>
    <t>USC00410493</t>
  </si>
  <si>
    <t>USC00410639</t>
  </si>
  <si>
    <t>USC00410690</t>
  </si>
  <si>
    <t>USC00410832</t>
  </si>
  <si>
    <t>USC00410902</t>
  </si>
  <si>
    <t>USC00410923</t>
  </si>
  <si>
    <t>USC00411048</t>
  </si>
  <si>
    <t>USC00411128</t>
  </si>
  <si>
    <t>USC00411250</t>
  </si>
  <si>
    <t>USC00411429</t>
  </si>
  <si>
    <t>USC00411430</t>
  </si>
  <si>
    <t>USC00411486</t>
  </si>
  <si>
    <t>USC00411500</t>
  </si>
  <si>
    <t>USC00411578</t>
  </si>
  <si>
    <t>USC00411974</t>
  </si>
  <si>
    <t>USC00412019</t>
  </si>
  <si>
    <t>USC00412082</t>
  </si>
  <si>
    <t>USC00412114</t>
  </si>
  <si>
    <t>USC00412121</t>
  </si>
  <si>
    <t>USC00412266</t>
  </si>
  <si>
    <t>USC00412404</t>
  </si>
  <si>
    <t>USC00412820</t>
  </si>
  <si>
    <t>USC00413183</t>
  </si>
  <si>
    <t>USC00413214</t>
  </si>
  <si>
    <t>USC00413280</t>
  </si>
  <si>
    <t>USC00413368</t>
  </si>
  <si>
    <t>USC00413411</t>
  </si>
  <si>
    <t>USC00413485</t>
  </si>
  <si>
    <t>USC00413614</t>
  </si>
  <si>
    <t>USC00413734</t>
  </si>
  <si>
    <t>USC00413787</t>
  </si>
  <si>
    <t>USC00413873</t>
  </si>
  <si>
    <t>USC00413943</t>
  </si>
  <si>
    <t>USC00414081</t>
  </si>
  <si>
    <t>USC00414182</t>
  </si>
  <si>
    <t>USC00414278</t>
  </si>
  <si>
    <t>USC00414382</t>
  </si>
  <si>
    <t>USC00414517</t>
  </si>
  <si>
    <t>USC00414605</t>
  </si>
  <si>
    <t>USC00414810</t>
  </si>
  <si>
    <t>USC00415048</t>
  </si>
  <si>
    <t>USC00415183</t>
  </si>
  <si>
    <t>USC00415265</t>
  </si>
  <si>
    <t>USC00415477</t>
  </si>
  <si>
    <t>USC00415618</t>
  </si>
  <si>
    <t>USC00415650</t>
  </si>
  <si>
    <t>USC00415658</t>
  </si>
  <si>
    <t>USC00415661</t>
  </si>
  <si>
    <t>USC00415701</t>
  </si>
  <si>
    <t>USC00415707</t>
  </si>
  <si>
    <t>USC00415821</t>
  </si>
  <si>
    <t>USC00416074</t>
  </si>
  <si>
    <t>USC00416104</t>
  </si>
  <si>
    <t>USC00416108</t>
  </si>
  <si>
    <t>USC00416210</t>
  </si>
  <si>
    <t>USC00416644</t>
  </si>
  <si>
    <t>USC00416680</t>
  </si>
  <si>
    <t>USC00416776</t>
  </si>
  <si>
    <t>USC00416792</t>
  </si>
  <si>
    <t>USC00416794</t>
  </si>
  <si>
    <t>USC00416950</t>
  </si>
  <si>
    <t>USC00417074</t>
  </si>
  <si>
    <t>USC00417079</t>
  </si>
  <si>
    <t>USC00417327</t>
  </si>
  <si>
    <t>USC00417622</t>
  </si>
  <si>
    <t>USC00417743</t>
  </si>
  <si>
    <t>USC00418187</t>
  </si>
  <si>
    <t>USC00418323</t>
  </si>
  <si>
    <t>USC00418446</t>
  </si>
  <si>
    <t>USC00418743</t>
  </si>
  <si>
    <t>USC00418818</t>
  </si>
  <si>
    <t>USC00419175</t>
  </si>
  <si>
    <t>USC00419295</t>
  </si>
  <si>
    <t>USC00419499</t>
  </si>
  <si>
    <t>USC00419532</t>
  </si>
  <si>
    <t>USC00419800</t>
  </si>
  <si>
    <t>USC00419847</t>
  </si>
  <si>
    <t>USC00419952</t>
  </si>
  <si>
    <t>USC00420074</t>
  </si>
  <si>
    <t>USC00420738</t>
  </si>
  <si>
    <t>USC00420788</t>
  </si>
  <si>
    <t>USC00421144</t>
  </si>
  <si>
    <t>USC00421163</t>
  </si>
  <si>
    <t>USC00421171</t>
  </si>
  <si>
    <t>USC00422057</t>
  </si>
  <si>
    <t>USC00422101</t>
  </si>
  <si>
    <t>USC00422173</t>
  </si>
  <si>
    <t>USC00422592</t>
  </si>
  <si>
    <t>USC00424100</t>
  </si>
  <si>
    <t>USC00424342</t>
  </si>
  <si>
    <t>USC00424508</t>
  </si>
  <si>
    <t>USC00424856</t>
  </si>
  <si>
    <t>USC00424968</t>
  </si>
  <si>
    <t>USC00425065</t>
  </si>
  <si>
    <t>USC00425182</t>
  </si>
  <si>
    <t>USC00425733</t>
  </si>
  <si>
    <t>USC00425826</t>
  </si>
  <si>
    <t>USC00426181</t>
  </si>
  <si>
    <t>USC00426601</t>
  </si>
  <si>
    <t>USC00426869</t>
  </si>
  <si>
    <t>USC00427516</t>
  </si>
  <si>
    <t>USC00427686</t>
  </si>
  <si>
    <t>USC00428119</t>
  </si>
  <si>
    <t>USC00428771</t>
  </si>
  <si>
    <t>USC00429717</t>
  </si>
  <si>
    <t>USC00435542</t>
  </si>
  <si>
    <t>USC00436893</t>
  </si>
  <si>
    <t>USC00436995</t>
  </si>
  <si>
    <t>USC00437054</t>
  </si>
  <si>
    <t>USC00440021</t>
  </si>
  <si>
    <t>USC00440243</t>
  </si>
  <si>
    <t>USC00440327</t>
  </si>
  <si>
    <t>USC00440766</t>
  </si>
  <si>
    <t>USC00441209</t>
  </si>
  <si>
    <t>USC00441593</t>
  </si>
  <si>
    <t>USC00441614</t>
  </si>
  <si>
    <t>USC00442044</t>
  </si>
  <si>
    <t>USC00442208</t>
  </si>
  <si>
    <t>USC00443640</t>
  </si>
  <si>
    <t>USC00444128</t>
  </si>
  <si>
    <t>USC00444414</t>
  </si>
  <si>
    <t>USC00444876</t>
  </si>
  <si>
    <t>USC00444909</t>
  </si>
  <si>
    <t>USC00445050</t>
  </si>
  <si>
    <t>USC00445096</t>
  </si>
  <si>
    <t>USC00445300</t>
  </si>
  <si>
    <t>USC00446475</t>
  </si>
  <si>
    <t>USC00446712</t>
  </si>
  <si>
    <t>USC00446955</t>
  </si>
  <si>
    <t>USC00447338</t>
  </si>
  <si>
    <t>USC00448062</t>
  </si>
  <si>
    <t>USC00448170</t>
  </si>
  <si>
    <t>USC00449025</t>
  </si>
  <si>
    <t>USC00449151</t>
  </si>
  <si>
    <t>USC00449186</t>
  </si>
  <si>
    <t>USC00449263</t>
  </si>
  <si>
    <t>USC00449301</t>
  </si>
  <si>
    <t>USC00450008</t>
  </si>
  <si>
    <t>USC00450844</t>
  </si>
  <si>
    <t>USC00450872</t>
  </si>
  <si>
    <t>USC00451233</t>
  </si>
  <si>
    <t>USC00451350</t>
  </si>
  <si>
    <t>USC00451679</t>
  </si>
  <si>
    <t>USC00451760</t>
  </si>
  <si>
    <t>USC00451767</t>
  </si>
  <si>
    <t>USC00452157</t>
  </si>
  <si>
    <t>USC00452914</t>
  </si>
  <si>
    <t>USC00453730</t>
  </si>
  <si>
    <t>USC00453883</t>
  </si>
  <si>
    <t>USC00454154</t>
  </si>
  <si>
    <t>USC00454679</t>
  </si>
  <si>
    <t>USC00455659</t>
  </si>
  <si>
    <t>USC00455840</t>
  </si>
  <si>
    <t>USC00456039</t>
  </si>
  <si>
    <t>USC00456534</t>
  </si>
  <si>
    <t>USC00457015</t>
  </si>
  <si>
    <t>USC00457059</t>
  </si>
  <si>
    <t>USC00457185</t>
  </si>
  <si>
    <t>USC00458059</t>
  </si>
  <si>
    <t>USC00458715</t>
  </si>
  <si>
    <t>USC00459074</t>
  </si>
  <si>
    <t>USC00459200</t>
  </si>
  <si>
    <t>USC00459238</t>
  </si>
  <si>
    <t>USC00460527</t>
  </si>
  <si>
    <t>USC00460580</t>
  </si>
  <si>
    <t>USC00460925</t>
  </si>
  <si>
    <t>USC00461215</t>
  </si>
  <si>
    <t>USC00461220</t>
  </si>
  <si>
    <t>USC00463361</t>
  </si>
  <si>
    <t>USC00463544</t>
  </si>
  <si>
    <t>USC00465224</t>
  </si>
  <si>
    <t>USC00465353</t>
  </si>
  <si>
    <t>USC00465963</t>
  </si>
  <si>
    <t>USC00466212</t>
  </si>
  <si>
    <t>USC00468614</t>
  </si>
  <si>
    <t>USC00468777</t>
  </si>
  <si>
    <t>USC00469522</t>
  </si>
  <si>
    <t>USC00470124</t>
  </si>
  <si>
    <t>USC00470265</t>
  </si>
  <si>
    <t>USC00470308</t>
  </si>
  <si>
    <t>USC00470516</t>
  </si>
  <si>
    <t>USC00470645</t>
  </si>
  <si>
    <t>USC00470696</t>
  </si>
  <si>
    <t>USC00470904</t>
  </si>
  <si>
    <t>USC00471078</t>
  </si>
  <si>
    <t>USC00471205</t>
  </si>
  <si>
    <t>USC00471568</t>
  </si>
  <si>
    <t>USC00471676</t>
  </si>
  <si>
    <t>USC00471897</t>
  </si>
  <si>
    <t>USC00471923</t>
  </si>
  <si>
    <t>USC00472173</t>
  </si>
  <si>
    <t>USC00472556</t>
  </si>
  <si>
    <t>USC00472869</t>
  </si>
  <si>
    <t>USC00473038</t>
  </si>
  <si>
    <t>USC00473058</t>
  </si>
  <si>
    <t>USC00473453</t>
  </si>
  <si>
    <t>USC00473698</t>
  </si>
  <si>
    <t>USC00474195</t>
  </si>
  <si>
    <t>USC00474383</t>
  </si>
  <si>
    <t>USC00474482</t>
  </si>
  <si>
    <t>USC00474546</t>
  </si>
  <si>
    <t>USC00474894</t>
  </si>
  <si>
    <t>USC00474937</t>
  </si>
  <si>
    <t>USC00474953</t>
  </si>
  <si>
    <t>USC00475017</t>
  </si>
  <si>
    <t>USC00475091</t>
  </si>
  <si>
    <t>USC00475120</t>
  </si>
  <si>
    <t>USC00475164</t>
  </si>
  <si>
    <t>USC00475178</t>
  </si>
  <si>
    <t>USC00475335</t>
  </si>
  <si>
    <t>USC00475516</t>
  </si>
  <si>
    <t>USC00475581</t>
  </si>
  <si>
    <t>USC00475808</t>
  </si>
  <si>
    <t>USC00475932</t>
  </si>
  <si>
    <t>USC00476208</t>
  </si>
  <si>
    <t>USC00476330</t>
  </si>
  <si>
    <t>USC00476510</t>
  </si>
  <si>
    <t>USC00476518</t>
  </si>
  <si>
    <t>USC00476718</t>
  </si>
  <si>
    <t>USC00476827</t>
  </si>
  <si>
    <t>USC00476922</t>
  </si>
  <si>
    <t>USC00477113</t>
  </si>
  <si>
    <t>USC00477132</t>
  </si>
  <si>
    <t>USC00477230</t>
  </si>
  <si>
    <t>USC00477464</t>
  </si>
  <si>
    <t>USC00477997</t>
  </si>
  <si>
    <t>USC00478229</t>
  </si>
  <si>
    <t>USC00478267</t>
  </si>
  <si>
    <t>USC00478672</t>
  </si>
  <si>
    <t>USC00478827</t>
  </si>
  <si>
    <t>USC00478905</t>
  </si>
  <si>
    <t>USC00478919</t>
  </si>
  <si>
    <t>USC00478951</t>
  </si>
  <si>
    <t>USC00478978</t>
  </si>
  <si>
    <t>USC00479176</t>
  </si>
  <si>
    <t>USC00479190</t>
  </si>
  <si>
    <t>USC00479236</t>
  </si>
  <si>
    <t>USC00479304</t>
  </si>
  <si>
    <t>USC00480027</t>
  </si>
  <si>
    <t>USC00480140</t>
  </si>
  <si>
    <t>USC00480540</t>
  </si>
  <si>
    <t>USC00480761</t>
  </si>
  <si>
    <t>USC00480865</t>
  </si>
  <si>
    <t>USC00481000</t>
  </si>
  <si>
    <t>USC00481775</t>
  </si>
  <si>
    <t>USC00481850</t>
  </si>
  <si>
    <t>USC00482415</t>
  </si>
  <si>
    <t>USC00482715</t>
  </si>
  <si>
    <t>USC00484065</t>
  </si>
  <si>
    <t>USC00484910</t>
  </si>
  <si>
    <t>USC00486440</t>
  </si>
  <si>
    <t>USC00487760</t>
  </si>
  <si>
    <t>USC00488315</t>
  </si>
  <si>
    <t>USC00488705</t>
  </si>
  <si>
    <t>USC00488758</t>
  </si>
  <si>
    <t>USC00488808</t>
  </si>
  <si>
    <t>USC00488858</t>
  </si>
  <si>
    <t>USC00489459</t>
  </si>
  <si>
    <t>USC00489770</t>
  </si>
  <si>
    <t>USC00500464</t>
  </si>
  <si>
    <t>USC00502107</t>
  </si>
  <si>
    <t>USC00502607</t>
  </si>
  <si>
    <t>USC00505136</t>
  </si>
  <si>
    <t>USC00506581</t>
  </si>
  <si>
    <t>USC00519397</t>
  </si>
  <si>
    <t>USS0005N19S</t>
  </si>
  <si>
    <t>USS0021B48S</t>
  </si>
  <si>
    <t>USS0021B60S</t>
  </si>
  <si>
    <t>USS0045L01S</t>
  </si>
  <si>
    <t>USS0048L06S</t>
  </si>
  <si>
    <t>USS0050K06S</t>
  </si>
  <si>
    <t>USW00003103</t>
  </si>
  <si>
    <t>USW00003104</t>
  </si>
  <si>
    <t>USW00003122</t>
  </si>
  <si>
    <t>USW00003804</t>
  </si>
  <si>
    <t>USW00003810</t>
  </si>
  <si>
    <t>USW00003811</t>
  </si>
  <si>
    <t>USW00003812</t>
  </si>
  <si>
    <t>USW00003813</t>
  </si>
  <si>
    <t>USW00003816</t>
  </si>
  <si>
    <t>USW00003820</t>
  </si>
  <si>
    <t>USW00003822</t>
  </si>
  <si>
    <t>USW00003847</t>
  </si>
  <si>
    <t>USW00003849</t>
  </si>
  <si>
    <t>USW00003853</t>
  </si>
  <si>
    <t>USW00003856</t>
  </si>
  <si>
    <t>USW00003859</t>
  </si>
  <si>
    <t>USW00003860</t>
  </si>
  <si>
    <t>USW00003866</t>
  </si>
  <si>
    <t>USW00003870</t>
  </si>
  <si>
    <t>USW00003872</t>
  </si>
  <si>
    <t>USW00003894</t>
  </si>
  <si>
    <t>USW00003904</t>
  </si>
  <si>
    <t>USW00003919</t>
  </si>
  <si>
    <t>USW00003927</t>
  </si>
  <si>
    <t>USW00003928</t>
  </si>
  <si>
    <t>USW00003935</t>
  </si>
  <si>
    <t>USW00003937</t>
  </si>
  <si>
    <t>USW00003940</t>
  </si>
  <si>
    <t>USW00003945</t>
  </si>
  <si>
    <t>USW00003953</t>
  </si>
  <si>
    <t>USW00003959</t>
  </si>
  <si>
    <t>USW00003962</t>
  </si>
  <si>
    <t>USW00003975</t>
  </si>
  <si>
    <t>USW00003996</t>
  </si>
  <si>
    <t>USW00004725</t>
  </si>
  <si>
    <t>USW00004751</t>
  </si>
  <si>
    <t>USW00004781</t>
  </si>
  <si>
    <t>USW00004787</t>
  </si>
  <si>
    <t>USW00004842</t>
  </si>
  <si>
    <t>USW00012812</t>
  </si>
  <si>
    <t>USW00012815</t>
  </si>
  <si>
    <t>USW00012818</t>
  </si>
  <si>
    <t>USW00012834</t>
  </si>
  <si>
    <t>USW00012835</t>
  </si>
  <si>
    <t>USW00012836</t>
  </si>
  <si>
    <t>USW00012839</t>
  </si>
  <si>
    <t>USW00012842</t>
  </si>
  <si>
    <t>USW00012844</t>
  </si>
  <si>
    <t>USW00012850</t>
  </si>
  <si>
    <t>USW00012897</t>
  </si>
  <si>
    <t>USW00012912</t>
  </si>
  <si>
    <t>USW00012916</t>
  </si>
  <si>
    <t>USW00012917</t>
  </si>
  <si>
    <t>USW00012918</t>
  </si>
  <si>
    <t>USW00012919</t>
  </si>
  <si>
    <t>USW00012921</t>
  </si>
  <si>
    <t>USW00012924</t>
  </si>
  <si>
    <t>USW00012926</t>
  </si>
  <si>
    <t>USW00012928</t>
  </si>
  <si>
    <t>USW00012935</t>
  </si>
  <si>
    <t>USW00012959</t>
  </si>
  <si>
    <t>USW00012960</t>
  </si>
  <si>
    <t>USW00013721</t>
  </si>
  <si>
    <t>USW00013722</t>
  </si>
  <si>
    <t>USW00013723</t>
  </si>
  <si>
    <t>USW00013724</t>
  </si>
  <si>
    <t>USW00013729</t>
  </si>
  <si>
    <t>USW00013733</t>
  </si>
  <si>
    <t>USW00013734</t>
  </si>
  <si>
    <t>USW00013735</t>
  </si>
  <si>
    <t>USW00013736</t>
  </si>
  <si>
    <t>USW00013737</t>
  </si>
  <si>
    <t>USW00013739</t>
  </si>
  <si>
    <t>USW00013740</t>
  </si>
  <si>
    <t>USW00013741</t>
  </si>
  <si>
    <t>USW00013743</t>
  </si>
  <si>
    <t>USW00013744</t>
  </si>
  <si>
    <t>USW00013748</t>
  </si>
  <si>
    <t>USW00013750</t>
  </si>
  <si>
    <t>USW00013754</t>
  </si>
  <si>
    <t>USW00013769</t>
  </si>
  <si>
    <t>USW00013773</t>
  </si>
  <si>
    <t>USW00013781</t>
  </si>
  <si>
    <t>USW00013833</t>
  </si>
  <si>
    <t>USW00013838</t>
  </si>
  <si>
    <t>USW00013865</t>
  </si>
  <si>
    <t>USW00013866</t>
  </si>
  <si>
    <t>USW00013870</t>
  </si>
  <si>
    <t>USW00013871</t>
  </si>
  <si>
    <t>USW00013873</t>
  </si>
  <si>
    <t>USW00013874</t>
  </si>
  <si>
    <t>USW00013876</t>
  </si>
  <si>
    <t>USW00013877</t>
  </si>
  <si>
    <t>USW00013878</t>
  </si>
  <si>
    <t>USW00013880</t>
  </si>
  <si>
    <t>USW00013881</t>
  </si>
  <si>
    <t>USW00013882</t>
  </si>
  <si>
    <t>USW00013883</t>
  </si>
  <si>
    <t>USW00013889</t>
  </si>
  <si>
    <t>USW00013891</t>
  </si>
  <si>
    <t>USW00013893</t>
  </si>
  <si>
    <t>USW00013894</t>
  </si>
  <si>
    <t>USW00013895</t>
  </si>
  <si>
    <t>USW00013896</t>
  </si>
  <si>
    <t>USW00013899</t>
  </si>
  <si>
    <t>USW00013927</t>
  </si>
  <si>
    <t>USW00013935</t>
  </si>
  <si>
    <t>USW00013939</t>
  </si>
  <si>
    <t>USW00013942</t>
  </si>
  <si>
    <t>USW00013957</t>
  </si>
  <si>
    <t>USW00013958</t>
  </si>
  <si>
    <t>USW00013959</t>
  </si>
  <si>
    <t>USW00013960</t>
  </si>
  <si>
    <t>USW00013962</t>
  </si>
  <si>
    <t>USW00013963</t>
  </si>
  <si>
    <t>USW00013964</t>
  </si>
  <si>
    <t>USW00013966</t>
  </si>
  <si>
    <t>USW00013967</t>
  </si>
  <si>
    <t>USW00013968</t>
  </si>
  <si>
    <t>USW00013969</t>
  </si>
  <si>
    <t>USW00013970</t>
  </si>
  <si>
    <t>USW00013971</t>
  </si>
  <si>
    <t>USW00013975</t>
  </si>
  <si>
    <t>USW00013976</t>
  </si>
  <si>
    <t>USW00013977</t>
  </si>
  <si>
    <t>USW00013978</t>
  </si>
  <si>
    <t>USW00013980</t>
  </si>
  <si>
    <t>USW00013981</t>
  </si>
  <si>
    <t>USW00013984</t>
  </si>
  <si>
    <t>USW00013985</t>
  </si>
  <si>
    <t>USW00013987</t>
  </si>
  <si>
    <t>USW00013988</t>
  </si>
  <si>
    <t>USW00013991</t>
  </si>
  <si>
    <t>USW00013994</t>
  </si>
  <si>
    <t>USW00013995</t>
  </si>
  <si>
    <t>USW00013996</t>
  </si>
  <si>
    <t>USW00013997</t>
  </si>
  <si>
    <t>USW00014605</t>
  </si>
  <si>
    <t>USW00014606</t>
  </si>
  <si>
    <t>USW00014607</t>
  </si>
  <si>
    <t>USW00014609</t>
  </si>
  <si>
    <t>USW00014732</t>
  </si>
  <si>
    <t>USW00014733</t>
  </si>
  <si>
    <t>USW00014734</t>
  </si>
  <si>
    <t>USW00014735</t>
  </si>
  <si>
    <t>USW00014736</t>
  </si>
  <si>
    <t>USW00014737</t>
  </si>
  <si>
    <t>USW00014739</t>
  </si>
  <si>
    <t>USW00014740</t>
  </si>
  <si>
    <t>USW00014742</t>
  </si>
  <si>
    <t>USW00014745</t>
  </si>
  <si>
    <t>USW00014750</t>
  </si>
  <si>
    <t>USW00014751</t>
  </si>
  <si>
    <t>USW00014752</t>
  </si>
  <si>
    <t>USW00014757</t>
  </si>
  <si>
    <t>USW00014764</t>
  </si>
  <si>
    <t>USW00014765</t>
  </si>
  <si>
    <t>USW00014768</t>
  </si>
  <si>
    <t>USW00014771</t>
  </si>
  <si>
    <t>USW00014777</t>
  </si>
  <si>
    <t>USW00014778</t>
  </si>
  <si>
    <t>USW00014817</t>
  </si>
  <si>
    <t>USW00014820</t>
  </si>
  <si>
    <t>USW00014821</t>
  </si>
  <si>
    <t>USW00014822</t>
  </si>
  <si>
    <t>USW00014825</t>
  </si>
  <si>
    <t>USW00014826</t>
  </si>
  <si>
    <t>USW00014827</t>
  </si>
  <si>
    <t>USW00014828</t>
  </si>
  <si>
    <t>USW00014833</t>
  </si>
  <si>
    <t>USW00014835</t>
  </si>
  <si>
    <t>USW00014836</t>
  </si>
  <si>
    <t>USW00014837</t>
  </si>
  <si>
    <t>USW00014838</t>
  </si>
  <si>
    <t>USW00014839</t>
  </si>
  <si>
    <t>USW00014841</t>
  </si>
  <si>
    <t>USW00014842</t>
  </si>
  <si>
    <t>USW00014845</t>
  </si>
  <si>
    <t>USW00014847</t>
  </si>
  <si>
    <t>USW00014848</t>
  </si>
  <si>
    <t>USW00014850</t>
  </si>
  <si>
    <t>USW00014852</t>
  </si>
  <si>
    <t>USW00014858</t>
  </si>
  <si>
    <t>USW00014860</t>
  </si>
  <si>
    <t>USW00014891</t>
  </si>
  <si>
    <t>USW00014895</t>
  </si>
  <si>
    <t>USW00014897</t>
  </si>
  <si>
    <t>USW00014898</t>
  </si>
  <si>
    <t>USW00014910</t>
  </si>
  <si>
    <t>USW00014913</t>
  </si>
  <si>
    <t>USW00014914</t>
  </si>
  <si>
    <t>USW00014916</t>
  </si>
  <si>
    <t>USW00014918</t>
  </si>
  <si>
    <t>USW00014919</t>
  </si>
  <si>
    <t>USW00014920</t>
  </si>
  <si>
    <t>USW00014922</t>
  </si>
  <si>
    <t>USW00014923</t>
  </si>
  <si>
    <t>USW00014924</t>
  </si>
  <si>
    <t>USW00014925</t>
  </si>
  <si>
    <t>USW00014926</t>
  </si>
  <si>
    <t>USW00014929</t>
  </si>
  <si>
    <t>USW00014930</t>
  </si>
  <si>
    <t>USW00014931</t>
  </si>
  <si>
    <t>USW00014933</t>
  </si>
  <si>
    <t>USW00014935</t>
  </si>
  <si>
    <t>USW00014936</t>
  </si>
  <si>
    <t>USW00014940</t>
  </si>
  <si>
    <t>USW00014941</t>
  </si>
  <si>
    <t>USW00014942</t>
  </si>
  <si>
    <t>USW00014943</t>
  </si>
  <si>
    <t>USW00014944</t>
  </si>
  <si>
    <t>USW00014946</t>
  </si>
  <si>
    <t>USW00014950</t>
  </si>
  <si>
    <t>USW00014990</t>
  </si>
  <si>
    <t>USW00014991</t>
  </si>
  <si>
    <t>USW00014992</t>
  </si>
  <si>
    <t>USW00021504</t>
  </si>
  <si>
    <t>USW00022010</t>
  </si>
  <si>
    <t>USW00022516</t>
  </si>
  <si>
    <t>USW00022521</t>
  </si>
  <si>
    <t>USW00022534</t>
  </si>
  <si>
    <t>USW00022536</t>
  </si>
  <si>
    <t>USW00023007</t>
  </si>
  <si>
    <t>USW00023009</t>
  </si>
  <si>
    <t>USW00023023</t>
  </si>
  <si>
    <t>USW00023034</t>
  </si>
  <si>
    <t>USW00023040</t>
  </si>
  <si>
    <t>USW00023042</t>
  </si>
  <si>
    <t>USW00023044</t>
  </si>
  <si>
    <t>USW00023047</t>
  </si>
  <si>
    <t>USW00023050</t>
  </si>
  <si>
    <t>USW00023051</t>
  </si>
  <si>
    <t>USW00023054</t>
  </si>
  <si>
    <t>USW00023061</t>
  </si>
  <si>
    <t>USW00023062</t>
  </si>
  <si>
    <t>USW00023064</t>
  </si>
  <si>
    <t>USW00023065</t>
  </si>
  <si>
    <t>USW00023066</t>
  </si>
  <si>
    <t>USW00023067</t>
  </si>
  <si>
    <t>USW00023070</t>
  </si>
  <si>
    <t>USW00023110</t>
  </si>
  <si>
    <t>USW00023129</t>
  </si>
  <si>
    <t>USW00023153</t>
  </si>
  <si>
    <t>USW00023154</t>
  </si>
  <si>
    <t>USW00023155</t>
  </si>
  <si>
    <t>USW00023157</t>
  </si>
  <si>
    <t>USW00023158</t>
  </si>
  <si>
    <t>USW00023160</t>
  </si>
  <si>
    <t>USW00023161</t>
  </si>
  <si>
    <t>USW00023169</t>
  </si>
  <si>
    <t>USW00023170</t>
  </si>
  <si>
    <t>USW00023174</t>
  </si>
  <si>
    <t>USW00023179</t>
  </si>
  <si>
    <t>USW00023183</t>
  </si>
  <si>
    <t>USW00023184</t>
  </si>
  <si>
    <t>USW00023185</t>
  </si>
  <si>
    <t>USW00023188</t>
  </si>
  <si>
    <t>USW00023190</t>
  </si>
  <si>
    <t>USW00023194</t>
  </si>
  <si>
    <t>USW00023225</t>
  </si>
  <si>
    <t>USW00023232</t>
  </si>
  <si>
    <t>USW00023233</t>
  </si>
  <si>
    <t>USW00023234</t>
  </si>
  <si>
    <t>USW00023237</t>
  </si>
  <si>
    <t>USW00023244</t>
  </si>
  <si>
    <t>USW00023258</t>
  </si>
  <si>
    <t>USW00023273</t>
  </si>
  <si>
    <t>USW00023802</t>
  </si>
  <si>
    <t>USW00023904</t>
  </si>
  <si>
    <t>USW00024011</t>
  </si>
  <si>
    <t>USW00024012</t>
  </si>
  <si>
    <t>USW00024013</t>
  </si>
  <si>
    <t>USW00024015</t>
  </si>
  <si>
    <t>USW00024018</t>
  </si>
  <si>
    <t>USW00024020</t>
  </si>
  <si>
    <t>USW00024021</t>
  </si>
  <si>
    <t>USW00024022</t>
  </si>
  <si>
    <t>USW00024023</t>
  </si>
  <si>
    <t>USW00024024</t>
  </si>
  <si>
    <t>USW00024025</t>
  </si>
  <si>
    <t>USW00024027</t>
  </si>
  <si>
    <t>USW00024028</t>
  </si>
  <si>
    <t>USW00024029</t>
  </si>
  <si>
    <t>USW00024030</t>
  </si>
  <si>
    <t>USW00024032</t>
  </si>
  <si>
    <t>USW00024033</t>
  </si>
  <si>
    <t>USW00024036</t>
  </si>
  <si>
    <t>USW00024037</t>
  </si>
  <si>
    <t>USW00024057</t>
  </si>
  <si>
    <t>USW00024062</t>
  </si>
  <si>
    <t>USW00024089</t>
  </si>
  <si>
    <t>USW00024119</t>
  </si>
  <si>
    <t>USW00024121</t>
  </si>
  <si>
    <t>USW00024127</t>
  </si>
  <si>
    <t>USW00024128</t>
  </si>
  <si>
    <t>USW00024130</t>
  </si>
  <si>
    <t>USW00024131</t>
  </si>
  <si>
    <t>USW00024132</t>
  </si>
  <si>
    <t>USW00024133</t>
  </si>
  <si>
    <t>USW00024135</t>
  </si>
  <si>
    <t>USW00024137</t>
  </si>
  <si>
    <t>USW00024138</t>
  </si>
  <si>
    <t>USW00024141</t>
  </si>
  <si>
    <t>USW00024143</t>
  </si>
  <si>
    <t>USW00024144</t>
  </si>
  <si>
    <t>USW00024145</t>
  </si>
  <si>
    <t>USW00024149</t>
  </si>
  <si>
    <t>USW00024150</t>
  </si>
  <si>
    <t>USW00024153</t>
  </si>
  <si>
    <t>USW00024155</t>
  </si>
  <si>
    <t>USW00024156</t>
  </si>
  <si>
    <t>USW00024157</t>
  </si>
  <si>
    <t>USW00024160</t>
  </si>
  <si>
    <t>USW00024216</t>
  </si>
  <si>
    <t>USW00024217</t>
  </si>
  <si>
    <t>USW00024219</t>
  </si>
  <si>
    <t>USW00024221</t>
  </si>
  <si>
    <t>USW00024225</t>
  </si>
  <si>
    <t>USW00024227</t>
  </si>
  <si>
    <t>USW00024229</t>
  </si>
  <si>
    <t>USW00024230</t>
  </si>
  <si>
    <t>USW00024232</t>
  </si>
  <si>
    <t>USW00024233</t>
  </si>
  <si>
    <t>USW00024243</t>
  </si>
  <si>
    <t>USW00024255</t>
  </si>
  <si>
    <t>USW00024284</t>
  </si>
  <si>
    <t>USW00025325</t>
  </si>
  <si>
    <t>USW00025506</t>
  </si>
  <si>
    <t>USW00025522</t>
  </si>
  <si>
    <t>USW00026529</t>
  </si>
  <si>
    <t>USW00053852</t>
  </si>
  <si>
    <t>USW00053858</t>
  </si>
  <si>
    <t>USW00053865</t>
  </si>
  <si>
    <t>USW00053869</t>
  </si>
  <si>
    <t>USW00053917</t>
  </si>
  <si>
    <t>USW00053919</t>
  </si>
  <si>
    <t>USW00053921</t>
  </si>
  <si>
    <t>USW00053959</t>
  </si>
  <si>
    <t>USW00053960</t>
  </si>
  <si>
    <t>USW00053961</t>
  </si>
  <si>
    <t>USW00054773</t>
  </si>
  <si>
    <t>USW00054856</t>
  </si>
  <si>
    <t>USW00063831</t>
  </si>
  <si>
    <t>USW00063855</t>
  </si>
  <si>
    <t>USW00063868</t>
  </si>
  <si>
    <t>USW00063869</t>
  </si>
  <si>
    <t>USW00063894</t>
  </si>
  <si>
    <t>USW00063895</t>
  </si>
  <si>
    <t>USW00064775</t>
  </si>
  <si>
    <t>USW00093009</t>
  </si>
  <si>
    <t>USW00093010</t>
  </si>
  <si>
    <t>USW00093026</t>
  </si>
  <si>
    <t>USW00093033</t>
  </si>
  <si>
    <t>USW00093037</t>
  </si>
  <si>
    <t>USW00093042</t>
  </si>
  <si>
    <t>USW00093058</t>
  </si>
  <si>
    <t>USW00093102</t>
  </si>
  <si>
    <t>USW00093111</t>
  </si>
  <si>
    <t>USW00093112</t>
  </si>
  <si>
    <t>USW00093129</t>
  </si>
  <si>
    <t>USW00093134</t>
  </si>
  <si>
    <t>USW00093139</t>
  </si>
  <si>
    <t>USW00093193</t>
  </si>
  <si>
    <t>USW00093209</t>
  </si>
  <si>
    <t>USW00093230</t>
  </si>
  <si>
    <t>USW00093719</t>
  </si>
  <si>
    <t>USW00093720</t>
  </si>
  <si>
    <t>USW00093721</t>
  </si>
  <si>
    <t>USW00093727</t>
  </si>
  <si>
    <t>USW00093729</t>
  </si>
  <si>
    <t>USW00093730</t>
  </si>
  <si>
    <t>USW00093738</t>
  </si>
  <si>
    <t>USW00093739</t>
  </si>
  <si>
    <t>USW00093805</t>
  </si>
  <si>
    <t>USW00093806</t>
  </si>
  <si>
    <t>USW00093808</t>
  </si>
  <si>
    <t>USW00093810</t>
  </si>
  <si>
    <t>USW00093812</t>
  </si>
  <si>
    <t>USW00093814</t>
  </si>
  <si>
    <t>USW00093815</t>
  </si>
  <si>
    <t>USW00093817</t>
  </si>
  <si>
    <t>USW00093819</t>
  </si>
  <si>
    <t>USW00093820</t>
  </si>
  <si>
    <t>USW00093821</t>
  </si>
  <si>
    <t>USW00093822</t>
  </si>
  <si>
    <t>USW00093824</t>
  </si>
  <si>
    <t>USW00093831</t>
  </si>
  <si>
    <t>USW00093837</t>
  </si>
  <si>
    <t>USW00093841</t>
  </si>
  <si>
    <t>USW00093842</t>
  </si>
  <si>
    <t>USW00093846</t>
  </si>
  <si>
    <t>USW00093862</t>
  </si>
  <si>
    <t>USW00093914</t>
  </si>
  <si>
    <t>USW00093915</t>
  </si>
  <si>
    <t>USW00093919</t>
  </si>
  <si>
    <t>USW00093950</t>
  </si>
  <si>
    <t>USW00093985</t>
  </si>
  <si>
    <t>USW00093986</t>
  </si>
  <si>
    <t>USW00093987</t>
  </si>
  <si>
    <t>USW00093988</t>
  </si>
  <si>
    <t>USW00093989</t>
  </si>
  <si>
    <t>USW00093992</t>
  </si>
  <si>
    <t>USW00093993</t>
  </si>
  <si>
    <t>USW00093997</t>
  </si>
  <si>
    <t>USW00094008</t>
  </si>
  <si>
    <t>USW00094012</t>
  </si>
  <si>
    <t>USW00094014</t>
  </si>
  <si>
    <t>USW00094052</t>
  </si>
  <si>
    <t>USW00094085</t>
  </si>
  <si>
    <t>USW00094224</t>
  </si>
  <si>
    <t>USW00094225</t>
  </si>
  <si>
    <t>USW00094239</t>
  </si>
  <si>
    <t>USW00094240</t>
  </si>
  <si>
    <t>USW00094702</t>
  </si>
  <si>
    <t>USW00094705</t>
  </si>
  <si>
    <t>USW00094725</t>
  </si>
  <si>
    <t>USW00094728</t>
  </si>
  <si>
    <t>USW00094745</t>
  </si>
  <si>
    <t>USW00094746</t>
  </si>
  <si>
    <t>USW00094789</t>
  </si>
  <si>
    <t>USW00094790</t>
  </si>
  <si>
    <t>USW00094814</t>
  </si>
  <si>
    <t>USW00094822</t>
  </si>
  <si>
    <t>USW00094823</t>
  </si>
  <si>
    <t>USW00094830</t>
  </si>
  <si>
    <t>USW00094846</t>
  </si>
  <si>
    <t>USW00094847</t>
  </si>
  <si>
    <t>USW00094849</t>
  </si>
  <si>
    <t>USW00094850</t>
  </si>
  <si>
    <t>USW00094860</t>
  </si>
  <si>
    <t>USW00094895</t>
  </si>
  <si>
    <t>USW00094908</t>
  </si>
  <si>
    <t>USW00094910</t>
  </si>
  <si>
    <t>USW00094911</t>
  </si>
  <si>
    <t>USW00094931</t>
  </si>
  <si>
    <t>USW00094938</t>
  </si>
  <si>
    <t>USW00094957</t>
  </si>
  <si>
    <t>USW00094960</t>
  </si>
  <si>
    <t>USW00094963</t>
  </si>
  <si>
    <t>USW00094967</t>
  </si>
  <si>
    <t>USW00094971</t>
  </si>
  <si>
    <t>WINDSOR</t>
  </si>
  <si>
    <t>FAIRFIELD</t>
  </si>
  <si>
    <t>MELROSE</t>
  </si>
  <si>
    <t>NORWOOD</t>
  </si>
  <si>
    <t>SUBIACO</t>
  </si>
  <si>
    <t>SAN ANGELO</t>
  </si>
  <si>
    <t>ALBANY</t>
  </si>
  <si>
    <t>DRESDEN</t>
  </si>
  <si>
    <t>OAKLAND</t>
  </si>
  <si>
    <t>WILLIAMS</t>
  </si>
  <si>
    <t>WATERDALE</t>
  </si>
  <si>
    <t>AUVERGNE</t>
  </si>
  <si>
    <t>LITCHFIELD</t>
  </si>
  <si>
    <t>ALEXANDRIA</t>
  </si>
  <si>
    <t>OAKDALE</t>
  </si>
  <si>
    <t>LAKE CHARLES</t>
  </si>
  <si>
    <t>PARADISE</t>
  </si>
  <si>
    <t>LONGWOOD</t>
  </si>
  <si>
    <t>RIVERTON</t>
  </si>
  <si>
    <t>BRIDGEWATER</t>
  </si>
  <si>
    <t>CHARLESTON</t>
  </si>
  <si>
    <t>SEDAN</t>
  </si>
  <si>
    <t>ST GEORGE</t>
  </si>
  <si>
    <t>BURLINGTON</t>
  </si>
  <si>
    <t>TIREE</t>
  </si>
  <si>
    <t>CALEDONIA</t>
  </si>
  <si>
    <t>BEACONSFIELD</t>
  </si>
  <si>
    <t>HIGHLANDS</t>
  </si>
  <si>
    <t>CHATSWORTH</t>
  </si>
  <si>
    <t>SPRINGFIELD</t>
  </si>
  <si>
    <t>DARLINGTON</t>
  </si>
  <si>
    <t>IPSWICH</t>
  </si>
  <si>
    <t>ALBION</t>
  </si>
  <si>
    <t>PRESTON</t>
  </si>
  <si>
    <t>PLAINVIEW</t>
  </si>
  <si>
    <t>ABERDEEN</t>
  </si>
  <si>
    <t>EVERGREEN</t>
  </si>
  <si>
    <t>WHITEWATER</t>
  </si>
  <si>
    <t>BLUE HILL</t>
  </si>
  <si>
    <t>CLEVELAND</t>
  </si>
  <si>
    <t>ALPINE</t>
  </si>
  <si>
    <t>ROCHESTER</t>
  </si>
  <si>
    <t>BROOKVILLE</t>
  </si>
  <si>
    <t>WALHALLA</t>
  </si>
  <si>
    <t>BUFFALO</t>
  </si>
  <si>
    <t>LIVINGSTON</t>
  </si>
  <si>
    <t>BLACK ROCK</t>
  </si>
  <si>
    <t>EPPING</t>
  </si>
  <si>
    <t>WOODSTOCK</t>
  </si>
  <si>
    <t>HAMPTON</t>
  </si>
  <si>
    <t>HASTINGS</t>
  </si>
  <si>
    <t>QUEENSTOWN</t>
  </si>
  <si>
    <t>BRUNSWICK</t>
  </si>
  <si>
    <t>MARSHALL</t>
  </si>
  <si>
    <t>LANGLEY</t>
  </si>
  <si>
    <t>AMHERST</t>
  </si>
  <si>
    <t>PORTLAND</t>
  </si>
  <si>
    <t>KELSO</t>
  </si>
  <si>
    <t>CORNWALL</t>
  </si>
  <si>
    <t>FRANKLIN</t>
  </si>
  <si>
    <t>CIRCLE</t>
  </si>
  <si>
    <t>DENISON</t>
  </si>
  <si>
    <t>CORINNA</t>
  </si>
  <si>
    <t>CHESTER</t>
  </si>
  <si>
    <t>KREMSMUENSTER</t>
  </si>
  <si>
    <t>WIEN</t>
  </si>
  <si>
    <t>INNSBRUCK</t>
  </si>
  <si>
    <t>SONNBLICK</t>
  </si>
  <si>
    <t>GRAZ</t>
  </si>
  <si>
    <t>FEUERKOGEL</t>
  </si>
  <si>
    <t>UCCLE</t>
  </si>
  <si>
    <t>BJELASNICA</t>
  </si>
  <si>
    <t>SARAJEVO</t>
  </si>
  <si>
    <t>SANTA ROSA</t>
  </si>
  <si>
    <t>BRAGANCA</t>
  </si>
  <si>
    <t>CACERES</t>
  </si>
  <si>
    <t>SANTA BARBARA</t>
  </si>
  <si>
    <t>AURORA</t>
  </si>
  <si>
    <t>VARNA</t>
  </si>
  <si>
    <t>SOFIA</t>
  </si>
  <si>
    <t>KURDJALI</t>
  </si>
  <si>
    <t>CUMBERLAND</t>
  </si>
  <si>
    <t>KITIMAT 2</t>
  </si>
  <si>
    <t>HOUSTON</t>
  </si>
  <si>
    <t>HEMLOCK</t>
  </si>
  <si>
    <t>PRINCETON</t>
  </si>
  <si>
    <t>VERNON</t>
  </si>
  <si>
    <t>MARYSVILLE</t>
  </si>
  <si>
    <t>BLUE RIVER A</t>
  </si>
  <si>
    <t>CLINTON</t>
  </si>
  <si>
    <t>RICHLAND</t>
  </si>
  <si>
    <t>DEWAR LAKES</t>
  </si>
  <si>
    <t>EUREKA</t>
  </si>
  <si>
    <t>BUSBY</t>
  </si>
  <si>
    <t>CAMROSE</t>
  </si>
  <si>
    <t>CHAUVIN</t>
  </si>
  <si>
    <t>EDMONTON STONY PLAIN</t>
  </si>
  <si>
    <t>FORESTBURG PLANT SITE</t>
  </si>
  <si>
    <t>FORT SASKATCHEWAN</t>
  </si>
  <si>
    <t>PRENTISS</t>
  </si>
  <si>
    <t>LETHBRIDGE CDA</t>
  </si>
  <si>
    <t>JASPER</t>
  </si>
  <si>
    <t>KANANASKIS</t>
  </si>
  <si>
    <t>MAGNOLIA</t>
  </si>
  <si>
    <t>COLD LAKE A</t>
  </si>
  <si>
    <t>BELLE PLAINE</t>
  </si>
  <si>
    <t>BENSON</t>
  </si>
  <si>
    <t>BROADVIEW</t>
  </si>
  <si>
    <t>CORNING</t>
  </si>
  <si>
    <t>HARDY</t>
  </si>
  <si>
    <t>IMPERIAL</t>
  </si>
  <si>
    <t>INDIAN HEAD CDA</t>
  </si>
  <si>
    <t>KELLIHER</t>
  </si>
  <si>
    <t>KIPLING</t>
  </si>
  <si>
    <t>LANGENBURG</t>
  </si>
  <si>
    <t>LIBERTY</t>
  </si>
  <si>
    <t>ODESSA</t>
  </si>
  <si>
    <t>OXBOW</t>
  </si>
  <si>
    <t>WALDRON</t>
  </si>
  <si>
    <t>STOUGHTON</t>
  </si>
  <si>
    <t>BEECHY</t>
  </si>
  <si>
    <t>CADILLAC</t>
  </si>
  <si>
    <t>MATADOR</t>
  </si>
  <si>
    <t>SWIFT CURRENT CDA</t>
  </si>
  <si>
    <t>BUTTE ST PIERRE</t>
  </si>
  <si>
    <t>SCOTT CDA</t>
  </si>
  <si>
    <t>OUTLOOK PFRA</t>
  </si>
  <si>
    <t>DANBURY</t>
  </si>
  <si>
    <t>BALDUR</t>
  </si>
  <si>
    <t>MEDORA</t>
  </si>
  <si>
    <t>PIPESTONE</t>
  </si>
  <si>
    <t>MARQUETTE</t>
  </si>
  <si>
    <t>PILOT MOUND (AUT)</t>
  </si>
  <si>
    <t>GRAND RAPIDS</t>
  </si>
  <si>
    <t>INDIAN BAY</t>
  </si>
  <si>
    <t>SIDNEY</t>
  </si>
  <si>
    <t>ALFRED</t>
  </si>
  <si>
    <t>APPLETON</t>
  </si>
  <si>
    <t>ATHENS</t>
  </si>
  <si>
    <t>BROCKVILLE PCC</t>
  </si>
  <si>
    <t>GREENFIELD</t>
  </si>
  <si>
    <t>HARTINGTON IHD</t>
  </si>
  <si>
    <t>OTTAWA</t>
  </si>
  <si>
    <t>HOLLY</t>
  </si>
  <si>
    <t>HUNTSVILLE</t>
  </si>
  <si>
    <t>RAVENNA</t>
  </si>
  <si>
    <t>CHATHAM</t>
  </si>
  <si>
    <t>NEW GLASGOW</t>
  </si>
  <si>
    <t>PORT COLBORNE</t>
  </si>
  <si>
    <t>SPARTA</t>
  </si>
  <si>
    <t>ARTHUR</t>
  </si>
  <si>
    <t>ELMIRA</t>
  </si>
  <si>
    <t>FERGUS SHAND DAM</t>
  </si>
  <si>
    <t>NEWTON</t>
  </si>
  <si>
    <t>PARIS</t>
  </si>
  <si>
    <t>SALEM</t>
  </si>
  <si>
    <t>BELLEVILLE</t>
  </si>
  <si>
    <t>CAMBORNE</t>
  </si>
  <si>
    <t>ORLAND</t>
  </si>
  <si>
    <t>TRENTON A</t>
  </si>
  <si>
    <t>MINDEN</t>
  </si>
  <si>
    <t>L'ASSOMPTION</t>
  </si>
  <si>
    <t>DANVILLE</t>
  </si>
  <si>
    <t>LAWRENCE</t>
  </si>
  <si>
    <t>LENNOXVILLE</t>
  </si>
  <si>
    <t>EATON</t>
  </si>
  <si>
    <t>BAGOTVILLE A</t>
  </si>
  <si>
    <t>BARRAGE TEMISCAMINGUE</t>
  </si>
  <si>
    <t>GREENWOOD A</t>
  </si>
  <si>
    <t>JACKSON</t>
  </si>
  <si>
    <t>MIDDLETON</t>
  </si>
  <si>
    <t>ST MARGARET'S BAY</t>
  </si>
  <si>
    <t>BENTON</t>
  </si>
  <si>
    <t>CORNER BROOK</t>
  </si>
  <si>
    <t>DEER LAKE</t>
  </si>
  <si>
    <t>MOBILE</t>
  </si>
  <si>
    <t>LOURDES</t>
  </si>
  <si>
    <t>GOOSE A</t>
  </si>
  <si>
    <t>HEBRON</t>
  </si>
  <si>
    <t>HAMMER ODDE FYR-1</t>
  </si>
  <si>
    <t>TORSHAVN</t>
  </si>
  <si>
    <t>FLYVESTATION AALBORG</t>
  </si>
  <si>
    <t>VALENTIA OBSERVATORY</t>
  </si>
  <si>
    <t>DUBLIN PHOENIX PARK</t>
  </si>
  <si>
    <t>MALIN HEAD</t>
  </si>
  <si>
    <t>BELMULLET</t>
  </si>
  <si>
    <t>TALLINN</t>
  </si>
  <si>
    <t>KUNDA</t>
  </si>
  <si>
    <t>RISTNA</t>
  </si>
  <si>
    <t>TARTU-TORAVERE</t>
  </si>
  <si>
    <t>VORU</t>
  </si>
  <si>
    <t>VILSANDI</t>
  </si>
  <si>
    <t>VALGA</t>
  </si>
  <si>
    <t>MILESOVKA</t>
  </si>
  <si>
    <t>CHEB</t>
  </si>
  <si>
    <t>RUZYNE</t>
  </si>
  <si>
    <t>PRAHA-LIBUS</t>
  </si>
  <si>
    <t>LIBEREC</t>
  </si>
  <si>
    <t>PRIBYSLAV</t>
  </si>
  <si>
    <t>TURANY</t>
  </si>
  <si>
    <t>LYSA HORA</t>
  </si>
  <si>
    <t>JYVASKYLA LENTOASEMA</t>
  </si>
  <si>
    <t>JOKIOINEN JOKIOISTEN OBSERVATO</t>
  </si>
  <si>
    <t>SODANKYLA AWS</t>
  </si>
  <si>
    <t>PARAINEN UTO</t>
  </si>
  <si>
    <t>KAARINA YLTOINEN</t>
  </si>
  <si>
    <t>VANTAA HELSINKI-VANTAAN LENTOA</t>
  </si>
  <si>
    <t>HELSINKI ILMALA</t>
  </si>
  <si>
    <t>HYVINKAA HYVINKAANKYLA</t>
  </si>
  <si>
    <t>HEINOLA ASEMANTAUS</t>
  </si>
  <si>
    <t>LAPPEENRANTA LENTOASEMA</t>
  </si>
  <si>
    <t>KANKAANPAA NIINISALO PUOLUSTUS</t>
  </si>
  <si>
    <t>PUNKAHARJU LAUKANSAARI</t>
  </si>
  <si>
    <t>SEINAJOKI PELMAA</t>
  </si>
  <si>
    <t>MAANINKA HALOLA</t>
  </si>
  <si>
    <t>LIPERI JOENSUUN LENTOASEMA</t>
  </si>
  <si>
    <t>JUUKA NIEMELA</t>
  </si>
  <si>
    <t>KAJAANI LENTOASEMA-1</t>
  </si>
  <si>
    <t>SIIKAJOKI REVONLAHTI</t>
  </si>
  <si>
    <t>KUUSAMO LENTOASEMA-1</t>
  </si>
  <si>
    <t>YLITORNIO MELTOSJARVI</t>
  </si>
  <si>
    <t>MUONIO ALAMUONIO</t>
  </si>
  <si>
    <t>ENONTEKIO KILPISJARVI</t>
  </si>
  <si>
    <t>UTSJOKI KEVO</t>
  </si>
  <si>
    <t>RENNES-ST JACQUES</t>
  </si>
  <si>
    <t>PARIS/LE BOURGET</t>
  </si>
  <si>
    <t>STRASBOURG-ENTZHEIM</t>
  </si>
  <si>
    <t>BOURGES</t>
  </si>
  <si>
    <t>BORDEAUX-MERIGNAC</t>
  </si>
  <si>
    <t>MONT-AIGOUAL</t>
  </si>
  <si>
    <t>TOULOUSE-BLAGNAC</t>
  </si>
  <si>
    <t>MARSEILLES-MARIGNANE</t>
  </si>
  <si>
    <t>PERPIGNAN</t>
  </si>
  <si>
    <t>LYON - ST EXUPERY</t>
  </si>
  <si>
    <t>ABBEVILLE</t>
  </si>
  <si>
    <t>LILLE-LESQUIN</t>
  </si>
  <si>
    <t>CAEN-CARPIQUET</t>
  </si>
  <si>
    <t>ALENCON-VALFRAMBERT</t>
  </si>
  <si>
    <t>DIJON-LONGVIC</t>
  </si>
  <si>
    <t>POITIERS - BIARD</t>
  </si>
  <si>
    <t>CLERMONT-FERRAND</t>
  </si>
  <si>
    <t>EMBRUN</t>
  </si>
  <si>
    <t>TARBES - OSSUN</t>
  </si>
  <si>
    <t>NICE</t>
  </si>
  <si>
    <t>BASTIA</t>
  </si>
  <si>
    <t>BREST-GUIPAVAS</t>
  </si>
  <si>
    <t>MONTELIMAR</t>
  </si>
  <si>
    <t>PTE DE LA HAGUE</t>
  </si>
  <si>
    <t>ROUEN - BOOS</t>
  </si>
  <si>
    <t>TOURS</t>
  </si>
  <si>
    <t>LIMOGES - BELLEGARDE</t>
  </si>
  <si>
    <t>LE PUY - LOUDES</t>
  </si>
  <si>
    <t>MILLAU</t>
  </si>
  <si>
    <t>MONT-DE-MARSAN</t>
  </si>
  <si>
    <t>ST-GIRONS</t>
  </si>
  <si>
    <t>MONTPELLIER-AEROPORT</t>
  </si>
  <si>
    <t>AJACCIO</t>
  </si>
  <si>
    <t>TROYES-BARBEREY</t>
  </si>
  <si>
    <t>PTE DE CHASSIRON</t>
  </si>
  <si>
    <t>PLOUMANAC'H</t>
  </si>
  <si>
    <t>NANCY-OCHEY</t>
  </si>
  <si>
    <t>CAP CEPET</t>
  </si>
  <si>
    <t>LESQUIN</t>
  </si>
  <si>
    <t>CARPIQUET</t>
  </si>
  <si>
    <t>VALLEE DE SEINE</t>
  </si>
  <si>
    <t>OUESSANT</t>
  </si>
  <si>
    <t>GUIPAVAS</t>
  </si>
  <si>
    <t>ALENCON/VALFRAMBERT</t>
  </si>
  <si>
    <t>ORLY</t>
  </si>
  <si>
    <t>BARBEREY</t>
  </si>
  <si>
    <t>ESSEY</t>
  </si>
  <si>
    <t>BELLE ILE - LE TALUT</t>
  </si>
  <si>
    <t>NANTES-BOUGUENAIS</t>
  </si>
  <si>
    <t>VAL DE LOIRE</t>
  </si>
  <si>
    <t>LONGVIC</t>
  </si>
  <si>
    <t>BALE MULHOUSE</t>
  </si>
  <si>
    <t>CHASSIRON</t>
  </si>
  <si>
    <t>BIARD</t>
  </si>
  <si>
    <t>BELLEGARDE</t>
  </si>
  <si>
    <t>LOUDES</t>
  </si>
  <si>
    <t>SAINT EXUPERY</t>
  </si>
  <si>
    <t>GOURDON</t>
  </si>
  <si>
    <t>MONT DE MARSAN</t>
  </si>
  <si>
    <t>ANTICHAN</t>
  </si>
  <si>
    <t>MEDITERRANEE</t>
  </si>
  <si>
    <t>COTE D AZUR</t>
  </si>
  <si>
    <t>CAMPO DELL ORO</t>
  </si>
  <si>
    <t>PORETTA</t>
  </si>
  <si>
    <t>WA</t>
  </si>
  <si>
    <t>NUUK</t>
  </si>
  <si>
    <t>DANMARKSHAVN</t>
  </si>
  <si>
    <t>TASIILAQ</t>
  </si>
  <si>
    <t>AASIAAT (EGEDESMINDE)</t>
  </si>
  <si>
    <t>BAMBERG</t>
  </si>
  <si>
    <t>STUTTGART</t>
  </si>
  <si>
    <t>CORFU</t>
  </si>
  <si>
    <t>LARISSA</t>
  </si>
  <si>
    <t>HELLINIKON</t>
  </si>
  <si>
    <t>METHONI</t>
  </si>
  <si>
    <t>HERAKLION</t>
  </si>
  <si>
    <t>SAMOS AIRPORT</t>
  </si>
  <si>
    <t>SOUDA AIRPORT</t>
  </si>
  <si>
    <t>TRIPOLI</t>
  </si>
  <si>
    <t>MAKEDONIA</t>
  </si>
  <si>
    <t>ZAGREB-GRIC</t>
  </si>
  <si>
    <t>SPLIT MARJAN</t>
  </si>
  <si>
    <t>PECS POGANY</t>
  </si>
  <si>
    <t>MISKOLC</t>
  </si>
  <si>
    <t>BUDAPEST/PESTSZENTLORINC</t>
  </si>
  <si>
    <t>DEBRECEN</t>
  </si>
  <si>
    <t>NAGYKANIZSA</t>
  </si>
  <si>
    <t>SZEGED (AUT)</t>
  </si>
  <si>
    <t>STYKKISHOLMUR</t>
  </si>
  <si>
    <t>REYKJAVIK</t>
  </si>
  <si>
    <t>AKUREYRI</t>
  </si>
  <si>
    <t>DALATANGI</t>
  </si>
  <si>
    <t>KEFLAVIK</t>
  </si>
  <si>
    <t>MONTE CIMONE</t>
  </si>
  <si>
    <t>ROMA CIAMPINO</t>
  </si>
  <si>
    <t>BRINDISI</t>
  </si>
  <si>
    <t>CAPO BELLAVISTA</t>
  </si>
  <si>
    <t>CAGLIARI</t>
  </si>
  <si>
    <t>PAGANELLA</t>
  </si>
  <si>
    <t>VIGNA DI VALLE</t>
  </si>
  <si>
    <t>MONTE S. ANGELO</t>
  </si>
  <si>
    <t>S. VALENTINO ALLA MUTA</t>
  </si>
  <si>
    <t>TORINO/BRIC CROCE</t>
  </si>
  <si>
    <t>ISTRANA</t>
  </si>
  <si>
    <t>TRIESTE</t>
  </si>
  <si>
    <t>CAPE MELE</t>
  </si>
  <si>
    <t>PISA</t>
  </si>
  <si>
    <t>FRONTONE</t>
  </si>
  <si>
    <t>GROSSETO</t>
  </si>
  <si>
    <t>CAMPOBASSO</t>
  </si>
  <si>
    <t>PONZA ISLAND</t>
  </si>
  <si>
    <t>CAPE PALINURO</t>
  </si>
  <si>
    <t>MARINA DI GINOSA</t>
  </si>
  <si>
    <t>SANTA MARIA DI LEUC</t>
  </si>
  <si>
    <t>USTICA ISLAND</t>
  </si>
  <si>
    <t>MESSINA</t>
  </si>
  <si>
    <t>TRAPANI BIRGI</t>
  </si>
  <si>
    <t>COZZO SPADARO</t>
  </si>
  <si>
    <t>SIGONELLA</t>
  </si>
  <si>
    <t>NAPLES</t>
  </si>
  <si>
    <t>KLAIPEDA</t>
  </si>
  <si>
    <t>BIRZAI</t>
  </si>
  <si>
    <t>KAUNAS</t>
  </si>
  <si>
    <t>VILNIUS</t>
  </si>
  <si>
    <t>POPRAD/TATRY</t>
  </si>
  <si>
    <t>HURBANOVO</t>
  </si>
  <si>
    <t>KOSICE</t>
  </si>
  <si>
    <t>PIESTANY</t>
  </si>
  <si>
    <t>SLIAC</t>
  </si>
  <si>
    <t>STIP</t>
  </si>
  <si>
    <t>ZAMORA</t>
  </si>
  <si>
    <t>LA GRANDE</t>
  </si>
  <si>
    <t>MINA</t>
  </si>
  <si>
    <t>CANTON</t>
  </si>
  <si>
    <t>SASABE</t>
  </si>
  <si>
    <t>LAS ANIMAS</t>
  </si>
  <si>
    <t>HARLINGEN</t>
  </si>
  <si>
    <t>DE BILT</t>
  </si>
  <si>
    <t>WEST SOUBURG</t>
  </si>
  <si>
    <t>MAASTRICHT</t>
  </si>
  <si>
    <t>TROMSO</t>
  </si>
  <si>
    <t>UTSIRA FYR</t>
  </si>
  <si>
    <t>BERGEN FLORIDA</t>
  </si>
  <si>
    <t>VARDO</t>
  </si>
  <si>
    <t>BJOERNOEYA</t>
  </si>
  <si>
    <t>BODOE VI</t>
  </si>
  <si>
    <t>SOLA</t>
  </si>
  <si>
    <t>ONA II</t>
  </si>
  <si>
    <t>VAERNES</t>
  </si>
  <si>
    <t>NY-ALESUND</t>
  </si>
  <si>
    <t>HEKKINGEN FYR</t>
  </si>
  <si>
    <t>TROMSO - LANGNES</t>
  </si>
  <si>
    <t>RENA AP</t>
  </si>
  <si>
    <t>OSLO BLINDERN</t>
  </si>
  <si>
    <t>LEBA</t>
  </si>
  <si>
    <t>SIEDLCE</t>
  </si>
  <si>
    <t>SZCZECIN</t>
  </si>
  <si>
    <t>BIALYSTOK</t>
  </si>
  <si>
    <t>OKECIE</t>
  </si>
  <si>
    <t>STRACHOWICE</t>
  </si>
  <si>
    <t>WLODAWA</t>
  </si>
  <si>
    <t>HOWARD</t>
  </si>
  <si>
    <t>LISBOA GEOFISICA</t>
  </si>
  <si>
    <t>BEJA</t>
  </si>
  <si>
    <t>FUNCHAL/S.CATARINA</t>
  </si>
  <si>
    <t>PORTO SANTO</t>
  </si>
  <si>
    <t>LAJES AB</t>
  </si>
  <si>
    <t>NIS</t>
  </si>
  <si>
    <t>BELGRADE (OBSERVATORY)</t>
  </si>
  <si>
    <t>NOVI SAD</t>
  </si>
  <si>
    <t>BUZAU</t>
  </si>
  <si>
    <t>CLUJ NAPOCA</t>
  </si>
  <si>
    <t>BUCURESTI-BANEASA</t>
  </si>
  <si>
    <t>CARANSEBES</t>
  </si>
  <si>
    <t>CRAIOVA</t>
  </si>
  <si>
    <t>GALATI</t>
  </si>
  <si>
    <t>IASI</t>
  </si>
  <si>
    <t>SIBIU</t>
  </si>
  <si>
    <t>BISTRITA</t>
  </si>
  <si>
    <t>VARFU OMUL</t>
  </si>
  <si>
    <t>ROCKFORD</t>
  </si>
  <si>
    <t>STERLING</t>
  </si>
  <si>
    <t>SILVERTON</t>
  </si>
  <si>
    <t>KREDARICA</t>
  </si>
  <si>
    <t>LJUBLJANA BEZIGRAD</t>
  </si>
  <si>
    <t>MADRID - RETIRO</t>
  </si>
  <si>
    <t>BADAJOZ/TALAVERA LA REAL</t>
  </si>
  <si>
    <t>SAN SEBASTIAN - IGUELDO</t>
  </si>
  <si>
    <t>SALAMANCA AEROPUERTO</t>
  </si>
  <si>
    <t>NAVACERRADA</t>
  </si>
  <si>
    <t>ALBACETE LOS LLANOS</t>
  </si>
  <si>
    <t>VALENCIA</t>
  </si>
  <si>
    <t>TORTOSA - OBSERVATORIO DEL EBR</t>
  </si>
  <si>
    <t>IZANA</t>
  </si>
  <si>
    <t>LANZAROTE/AEROPUERTO</t>
  </si>
  <si>
    <t>A CORUNA</t>
  </si>
  <si>
    <t>VITORIA/FORONDA</t>
  </si>
  <si>
    <t>ALMERIA/AEROPUERTO</t>
  </si>
  <si>
    <t>ASTURIAS/AVILES</t>
  </si>
  <si>
    <t>OVIEDO</t>
  </si>
  <si>
    <t>AVILA</t>
  </si>
  <si>
    <t>IBIZA/ESCODOLA</t>
  </si>
  <si>
    <t>MENORCA/MAO</t>
  </si>
  <si>
    <t>PALMA DE MALLORCA CMT</t>
  </si>
  <si>
    <t>CADIZ</t>
  </si>
  <si>
    <t>JEREZ DE LA FRONTERA</t>
  </si>
  <si>
    <t>SANTANDER CMT</t>
  </si>
  <si>
    <t>SANTANDER/PARAYAS</t>
  </si>
  <si>
    <t>CASTELLON</t>
  </si>
  <si>
    <t>CIUDAD REAL</t>
  </si>
  <si>
    <t>CUENCA</t>
  </si>
  <si>
    <t>GIRONA/COSTA BRAVA</t>
  </si>
  <si>
    <t>GRANADA/AEROPUERTO</t>
  </si>
  <si>
    <t>SAN SEBASTIAN/FUENTERRABIA</t>
  </si>
  <si>
    <t>HUELVA</t>
  </si>
  <si>
    <t>JAEN</t>
  </si>
  <si>
    <t>FUERTEVENTURA/AEROPUERTO</t>
  </si>
  <si>
    <t>LAS PALMAS DE GRAN CANARIA/GAN</t>
  </si>
  <si>
    <t>PONFERRADA</t>
  </si>
  <si>
    <t>LLEIDA</t>
  </si>
  <si>
    <t>LUGO/ROZAS</t>
  </si>
  <si>
    <t>COLMENAR VIEJO/FAMET</t>
  </si>
  <si>
    <t>MADRID/BARAJAS</t>
  </si>
  <si>
    <t>MADRID/CUATROVIENTOS</t>
  </si>
  <si>
    <t>MURCIA</t>
  </si>
  <si>
    <t>MURCIA/ALCANTARILLA</t>
  </si>
  <si>
    <t>PAMPLONA</t>
  </si>
  <si>
    <t>OURENSE</t>
  </si>
  <si>
    <t>PONTEVEDRA</t>
  </si>
  <si>
    <t>LA PALMA/AEROPUERTO</t>
  </si>
  <si>
    <t>STA. CRUZ DE TENERIFE</t>
  </si>
  <si>
    <t>TENERIFE/LOS RODEOS</t>
  </si>
  <si>
    <t>TENERIFE/SUR</t>
  </si>
  <si>
    <t>SEGOVIA</t>
  </si>
  <si>
    <t>MORON DE LA FRONTERA</t>
  </si>
  <si>
    <t>SEVILLA/SAN PABLO</t>
  </si>
  <si>
    <t>SORIA</t>
  </si>
  <si>
    <t>TERUEL</t>
  </si>
  <si>
    <t>TOLEDO</t>
  </si>
  <si>
    <t>VALLADOLID</t>
  </si>
  <si>
    <t>VALLADOLID (VILLANUBLA)</t>
  </si>
  <si>
    <t>BILBAO AEROPUERTO</t>
  </si>
  <si>
    <t>JONKOPINGS_FLYGPLATS</t>
  </si>
  <si>
    <t>VISBY_FLYGPLATS</t>
  </si>
  <si>
    <t>LINKOEPING-MALMSLAETT</t>
  </si>
  <si>
    <t>KARLSTAD</t>
  </si>
  <si>
    <t>OESTERSUND-FROESOEN</t>
  </si>
  <si>
    <t>SUNDSVALLS FLYGPLATS</t>
  </si>
  <si>
    <t>MO</t>
  </si>
  <si>
    <t>ON</t>
  </si>
  <si>
    <t>MORA</t>
  </si>
  <si>
    <t>BASEL BINNINGEN</t>
  </si>
  <si>
    <t>SAENTIS</t>
  </si>
  <si>
    <t>ZUERICH/FLUNTERN</t>
  </si>
  <si>
    <t>GENEVE COINTRIN</t>
  </si>
  <si>
    <t>SION 2</t>
  </si>
  <si>
    <t>PAYERNE</t>
  </si>
  <si>
    <t>CARTHAGE</t>
  </si>
  <si>
    <t>LERWICK</t>
  </si>
  <si>
    <t>ESKDALEMUIR</t>
  </si>
  <si>
    <t>VALLEY</t>
  </si>
  <si>
    <t>WICK</t>
  </si>
  <si>
    <t>LYNEHAM</t>
  </si>
  <si>
    <t>KIRKWALL</t>
  </si>
  <si>
    <t>KINLOSS</t>
  </si>
  <si>
    <t>ABERPORTH</t>
  </si>
  <si>
    <t>LEUCHARS</t>
  </si>
  <si>
    <t>WATTISHAM</t>
  </si>
  <si>
    <t>MALVERN</t>
  </si>
  <si>
    <t>CRAIBSTONE</t>
  </si>
  <si>
    <t>LEEMING</t>
  </si>
  <si>
    <t>SHAWBURY</t>
  </si>
  <si>
    <t>BOURNEMOUTH</t>
  </si>
  <si>
    <t>HUNTINGTON</t>
  </si>
  <si>
    <t>COLERIDGE 5.4 NE</t>
  </si>
  <si>
    <t>BERWYN 4.4 NNE</t>
  </si>
  <si>
    <t>SCOTIA 4.0 E</t>
  </si>
  <si>
    <t>LOUP CITY 7.1 NNE</t>
  </si>
  <si>
    <t>THEDFORD 6.3 E</t>
  </si>
  <si>
    <t>ORD 6.8 SSE</t>
  </si>
  <si>
    <t>EDNA BAY 1.3 E</t>
  </si>
  <si>
    <t>FAIRHOPE 2.3 N</t>
  </si>
  <si>
    <t>DAPHNE 1.2 NNW</t>
  </si>
  <si>
    <t>DAPHNE 0.4 SW</t>
  </si>
  <si>
    <t>FOLEY 7.4 SW</t>
  </si>
  <si>
    <t>FAIRHOPE 3.7 NNW</t>
  </si>
  <si>
    <t>LOXLEY 0.4 SSW</t>
  </si>
  <si>
    <t>FOLEY 2.0 SSW</t>
  </si>
  <si>
    <t>FAIRHOPE 3.1 NNW</t>
  </si>
  <si>
    <t>DAPHNE 4.2 NE</t>
  </si>
  <si>
    <t>FAIRHOPE 1.5 WSW</t>
  </si>
  <si>
    <t>SPANISH FORT 1.2 NE</t>
  </si>
  <si>
    <t>BAY MINETTE 10.9 N</t>
  </si>
  <si>
    <t>FAIRHOPE 2.2 E</t>
  </si>
  <si>
    <t>DAPHNE 4.9 SE</t>
  </si>
  <si>
    <t>SUMMERDALE 2.7 WNW</t>
  </si>
  <si>
    <t>POINT CLEAR 0.6 SW</t>
  </si>
  <si>
    <t>MUSCLE SHOALS 1.3 SSW</t>
  </si>
  <si>
    <t>SHEFFIELD 1.3 ENE</t>
  </si>
  <si>
    <t>TOXEY 6.0 N</t>
  </si>
  <si>
    <t>ATMORE 6.3 NW</t>
  </si>
  <si>
    <t>FAYETTE 5.6 N</t>
  </si>
  <si>
    <t>CLOVERDALE 6.6 WSW</t>
  </si>
  <si>
    <t>FLORENCE 0.6 NE</t>
  </si>
  <si>
    <t>FLORENCE 5.4 E</t>
  </si>
  <si>
    <t>KILLEN 5.4 ESE</t>
  </si>
  <si>
    <t>FLORENCE 6.1 N</t>
  </si>
  <si>
    <t>VERNON 1.1 NNE</t>
  </si>
  <si>
    <t>TRINITY 1.7 SW</t>
  </si>
  <si>
    <t>MOULTON 3.1 ENE</t>
  </si>
  <si>
    <t>HILLSBORO 4.1 SSW</t>
  </si>
  <si>
    <t>ATHENS 4.9 NNW</t>
  </si>
  <si>
    <t>LESTER 10.5 S</t>
  </si>
  <si>
    <t>ATHENS 1.5 SE</t>
  </si>
  <si>
    <t>MADISON 3.2 W</t>
  </si>
  <si>
    <t>TILLMANS CORNER 4.3 WNW</t>
  </si>
  <si>
    <t>MOBILE 2.6 WNW</t>
  </si>
  <si>
    <t>WILMER 7.9 SE</t>
  </si>
  <si>
    <t>MOBILE 1.2 WSW</t>
  </si>
  <si>
    <t>MOBILE 5.1 S</t>
  </si>
  <si>
    <t>MOBILE 5.0 WNW</t>
  </si>
  <si>
    <t>TILLMANS CORNER 8.7 WNW</t>
  </si>
  <si>
    <t>MOBILE 11.2 WSW</t>
  </si>
  <si>
    <t>MOBILE 1.4 ENE</t>
  </si>
  <si>
    <t>HUNTSVILLE 4.0 E</t>
  </si>
  <si>
    <t>HUNTSVILLE 7.9 SSE</t>
  </si>
  <si>
    <t>HAMPTON COVE 2.1 WNW</t>
  </si>
  <si>
    <t>HAMPTON COVE 1.0 NW</t>
  </si>
  <si>
    <t>MADISON 1.7 N</t>
  </si>
  <si>
    <t>HARVEST 5.3 SSE</t>
  </si>
  <si>
    <t>FALKVILLE 5.1 E</t>
  </si>
  <si>
    <t>LACEY'S SPRING 3.4 SSW</t>
  </si>
  <si>
    <t>SOMERVILLE 2.0 SE</t>
  </si>
  <si>
    <t>PRICEVILLE 1.8 WSW</t>
  </si>
  <si>
    <t>MONTGOMERY 12.9 S</t>
  </si>
  <si>
    <t>DOUBLE SPRINGS 3.2 NNE</t>
  </si>
  <si>
    <t>DE WITT 0.2 N</t>
  </si>
  <si>
    <t>CROSSETT 2.5 NNE</t>
  </si>
  <si>
    <t>CROSSETT 0.9 S</t>
  </si>
  <si>
    <t>CALICO ROCK 4.8 WSW</t>
  </si>
  <si>
    <t>ARKADELPHIA 2.4 NW</t>
  </si>
  <si>
    <t>ARKADELPHIA 8.5 ESE</t>
  </si>
  <si>
    <t>HAMPTON 3.4 WSW</t>
  </si>
  <si>
    <t>HAMPTON 6.8 SE</t>
  </si>
  <si>
    <t>HATTIEVILLE 5.0 NW</t>
  </si>
  <si>
    <t>MORRILTON 9.4 WSW</t>
  </si>
  <si>
    <t>PLUMERVILLE 0.5 ESE</t>
  </si>
  <si>
    <t>FORDYCE 6.6 NNW</t>
  </si>
  <si>
    <t>MONTICELLO 3.0 NNW</t>
  </si>
  <si>
    <t>CONWAY 2.8 SSE</t>
  </si>
  <si>
    <t>GREENBRIER 2.4 NNW</t>
  </si>
  <si>
    <t>HOT SPRINGS 2.3 S</t>
  </si>
  <si>
    <t>HOT SPRINGS 3.4 SW</t>
  </si>
  <si>
    <t>LAFE 1.8 W</t>
  </si>
  <si>
    <t>PARAGOULD 2.2 NNW</t>
  </si>
  <si>
    <t>PARAGOULD 2.9 NNE</t>
  </si>
  <si>
    <t>SHERIDAN 1.2 S</t>
  </si>
  <si>
    <t>MELBOURNE 10.0 SW</t>
  </si>
  <si>
    <t>WHITE HALL 4.1 NNW</t>
  </si>
  <si>
    <t>PINE BLUFF 2.0 SW</t>
  </si>
  <si>
    <t>PINE BLUFF 7.9 E</t>
  </si>
  <si>
    <t>AUSTIN 2.5 SSE</t>
  </si>
  <si>
    <t>LONOKE 1.2 SSW</t>
  </si>
  <si>
    <t>CARLISLE 3.3 W</t>
  </si>
  <si>
    <t>WARD 2.2 S</t>
  </si>
  <si>
    <t>STAR CITY 4.3 SW</t>
  </si>
  <si>
    <t>SMITHVILLE 4.4 SSE</t>
  </si>
  <si>
    <t>SMITHVILLE 0.8 ESE</t>
  </si>
  <si>
    <t>BLYTHEVILLE 0.9 NE</t>
  </si>
  <si>
    <t>MOUNT IDA 12.2 E</t>
  </si>
  <si>
    <t>MOUNT IDA 4.3 ESE</t>
  </si>
  <si>
    <t>PINDALL 11.3 SW</t>
  </si>
  <si>
    <t>CAMDEN 1.8 NNW</t>
  </si>
  <si>
    <t>CAMDEN 8.9 NNE</t>
  </si>
  <si>
    <t>MARVELL 4.1 W</t>
  </si>
  <si>
    <t>DELIGHT 0.3 NNW</t>
  </si>
  <si>
    <t>DELIGHT 2.2 WNW</t>
  </si>
  <si>
    <t>MURFREESBORO 4.5 E</t>
  </si>
  <si>
    <t>RUSSELLVILLE 7.3 ENE</t>
  </si>
  <si>
    <t>POTTSVILLE 3.5 ENE</t>
  </si>
  <si>
    <t>DOVER 6.9 E</t>
  </si>
  <si>
    <t>SHERWOOD 1.8 NNW</t>
  </si>
  <si>
    <t>NORTH LITTLE ROCK 1.6 NNE</t>
  </si>
  <si>
    <t>NORTH LITTLE ROCK 1.2 E</t>
  </si>
  <si>
    <t>SHERWOOD 4.6 NNW</t>
  </si>
  <si>
    <t>NORTH LITTLE ROCK 2.6 NNE</t>
  </si>
  <si>
    <t>LITTLE ROCK 6.4 SW</t>
  </si>
  <si>
    <t>MAUMELLE 0.8 SE</t>
  </si>
  <si>
    <t>LITTLE ROCK 4.0 NNE</t>
  </si>
  <si>
    <t>NORTH LITTLE ROCK 2.5 N</t>
  </si>
  <si>
    <t>LITTLE ROCK 3.7 NW</t>
  </si>
  <si>
    <t>SHERWOOD 0.8 NNW</t>
  </si>
  <si>
    <t>NORTH LITTLE ROCK 2.0 ENE</t>
  </si>
  <si>
    <t>BIGELOW 0.4 NE</t>
  </si>
  <si>
    <t>POCAHONTAS 8.6 SSW</t>
  </si>
  <si>
    <t>EVENING SHADE 2.7 SSE</t>
  </si>
  <si>
    <t>ASH FLAT 0.1 NNE</t>
  </si>
  <si>
    <t>SMITHVILLE 6.2 WSW</t>
  </si>
  <si>
    <t>HARDY 8.0 SSW</t>
  </si>
  <si>
    <t>HARDY 10.7 S</t>
  </si>
  <si>
    <t>ASH FLAT 1.3 NE</t>
  </si>
  <si>
    <t>LITTLE ROCK 15.1 W</t>
  </si>
  <si>
    <t>BENTON 10.9 WSW</t>
  </si>
  <si>
    <t>BAUXITE 8.2 ESE</t>
  </si>
  <si>
    <t>CLINTON 8.2 NW</t>
  </si>
  <si>
    <t>BEE BRANCH 5.4 ENE</t>
  </si>
  <si>
    <t>FAIRFIELD BAY 2.0 S</t>
  </si>
  <si>
    <t>BEEBE 0.4 ESE</t>
  </si>
  <si>
    <t>SEARCY 4.1 SE</t>
  </si>
  <si>
    <t>TUCSON 5.6 W</t>
  </si>
  <si>
    <t>HOLYOKE</t>
  </si>
  <si>
    <t>SEDGWICK 5 S</t>
  </si>
  <si>
    <t>YUMA</t>
  </si>
  <si>
    <t>GAINESVILLE 7.0 SW</t>
  </si>
  <si>
    <t>PANAMA CITY BEACH 0.3 SW</t>
  </si>
  <si>
    <t>PANAMA CITY BEACH 4.9 ESE</t>
  </si>
  <si>
    <t>LAKE CITY 7.9 SSW</t>
  </si>
  <si>
    <t>PORT CHARLOTTE 6.2 W</t>
  </si>
  <si>
    <t>HERNANDO 1.6 N</t>
  </si>
  <si>
    <t>ORANGE PARK 4.1 WSW</t>
  </si>
  <si>
    <t>JACKSONVILLE 5.9 SW</t>
  </si>
  <si>
    <t>JACKSONVILLE 7.3 SW</t>
  </si>
  <si>
    <t>JACKSONVILLE 10.0 WSW</t>
  </si>
  <si>
    <t>JACKSONVILLE 10.3 SW</t>
  </si>
  <si>
    <t>JACKSONVILLE 7.8 SW</t>
  </si>
  <si>
    <t>PENSACOLA 13.5 WNW</t>
  </si>
  <si>
    <t>CENTURY 12.1 W</t>
  </si>
  <si>
    <t>VALRICO 1.1 SE</t>
  </si>
  <si>
    <t>TAMPA 6.5 NNE</t>
  </si>
  <si>
    <t>BROOKSVILLE 3.9 SE</t>
  </si>
  <si>
    <t>BRONSON 3.0 SE</t>
  </si>
  <si>
    <t>BELLEVIEW 6.0 SSE</t>
  </si>
  <si>
    <t>LADY LAKE 4.8 WNW</t>
  </si>
  <si>
    <t>THE VILLAGES 2.6 NW</t>
  </si>
  <si>
    <t>THE VILLAGES 2.7 NNW</t>
  </si>
  <si>
    <t>SUMMERFIELD 3.0 NE</t>
  </si>
  <si>
    <t>THE VILLAGES 3.7 NNW</t>
  </si>
  <si>
    <t>UNION PARK 2.9 SSE</t>
  </si>
  <si>
    <t>SEMINOLE 3.3 WNW</t>
  </si>
  <si>
    <t>OVIEDO 1.6 SE</t>
  </si>
  <si>
    <t>LADY LAKE 5.0 W</t>
  </si>
  <si>
    <t>THE VILLAGES 3.5 WSW</t>
  </si>
  <si>
    <t>THE VILLAGES 4.8 SSW</t>
  </si>
  <si>
    <t>OXFORD 1.2 ENE</t>
  </si>
  <si>
    <t>THE VILLAGES 2.8 ESE</t>
  </si>
  <si>
    <t>PORT ORANGE 2.6 N</t>
  </si>
  <si>
    <t>PORT ORANGE 0.8 NNW</t>
  </si>
  <si>
    <t>CRAWFORDVILLE 1.0 S</t>
  </si>
  <si>
    <t>TRENTON 4.2 NNE</t>
  </si>
  <si>
    <t>COVINGTON 2.4 SW</t>
  </si>
  <si>
    <t>CEDARTOWN 2.9 SE</t>
  </si>
  <si>
    <t>DE SOTO 0.3 ESE</t>
  </si>
  <si>
    <t>MURPHYSBORO 2.8 NNE</t>
  </si>
  <si>
    <t>METROPOLIS 2.1 ENE</t>
  </si>
  <si>
    <t>DONGOLA 0.7 W</t>
  </si>
  <si>
    <t>HARTFORD CITY 4.8 NW</t>
  </si>
  <si>
    <t>ZIONSVILLE 3.8 N</t>
  </si>
  <si>
    <t>EATON 4.0 SW</t>
  </si>
  <si>
    <t>MARION 5.6 NE</t>
  </si>
  <si>
    <t>(KC9QCJ) SHAMROCK LAKES 3.0 NN</t>
  </si>
  <si>
    <t>(KB9CRA)GAS CITY 0.3 N</t>
  </si>
  <si>
    <t>(KD9CQQ)UPLAND 0.7 ENE</t>
  </si>
  <si>
    <t>FISHERS 4.3 ENE</t>
  </si>
  <si>
    <t>BROWNSBURG 4.6 S</t>
  </si>
  <si>
    <t>AVON 1.6 NNW</t>
  </si>
  <si>
    <t>HUNTINGTON 0.3 W</t>
  </si>
  <si>
    <t>(WA9QGL)ANDREWS 3.2 ESE</t>
  </si>
  <si>
    <t>RENSSELAER 6.2 SE</t>
  </si>
  <si>
    <t>(KC9LQY) PORTLAND 5.4 SW</t>
  </si>
  <si>
    <t>ANDERSON 2.2 NNE</t>
  </si>
  <si>
    <t>GOSPORT 4.2 E</t>
  </si>
  <si>
    <t>ELLETTSVILLE 2.7 NE</t>
  </si>
  <si>
    <t>BLOOMINGTON 6.5 WNW</t>
  </si>
  <si>
    <t>(KC9RPX)ELLETTSVILLE 0.5 W</t>
  </si>
  <si>
    <t>LAWRENCE 2.0 ENE</t>
  </si>
  <si>
    <t>INDIANAPOLIS 9.2 NNE</t>
  </si>
  <si>
    <t>INDIANAPOLIS 6.5 W</t>
  </si>
  <si>
    <t>INDIANAPOLIS 12.6 NW</t>
  </si>
  <si>
    <t>INDIANAPOLIS 10.9 NW</t>
  </si>
  <si>
    <t>SPENCER 7.0 S</t>
  </si>
  <si>
    <t>(W9HRZ)SPENCER 0.2 W</t>
  </si>
  <si>
    <t>GREENCASTLE 1.7 NE</t>
  </si>
  <si>
    <t>HEBRON 1.2 NW</t>
  </si>
  <si>
    <t>HEBRON 0.6 NE</t>
  </si>
  <si>
    <t>LYNN 0.3 WNW</t>
  </si>
  <si>
    <t>BLUFFTON 0.9 SE</t>
  </si>
  <si>
    <t>OSSIAN 2.4 W</t>
  </si>
  <si>
    <t>SCOTTSVILLE 4.9 NE</t>
  </si>
  <si>
    <t>SCOTTSVILLE 5.5 N</t>
  </si>
  <si>
    <t>HOPKINSVILLE 0.3 NW</t>
  </si>
  <si>
    <t>FRANKFORT 3.3 NE</t>
  </si>
  <si>
    <t>FRANKFORT 8.0 NNE</t>
  </si>
  <si>
    <t>PARK HILLS 0.6 NE</t>
  </si>
  <si>
    <t>COVINGTON 1.3 SSE</t>
  </si>
  <si>
    <t>PADUCAH 4.5 SW</t>
  </si>
  <si>
    <t>RICHMOND 5.8 SSE</t>
  </si>
  <si>
    <t>TOMPKINSVILLE 12.1 WNW</t>
  </si>
  <si>
    <t>GUTHRIE 0.8 WNW</t>
  </si>
  <si>
    <t>BOWLING GREEN 5.8 SSE</t>
  </si>
  <si>
    <t>CHURCH POINT 0.7 WSW</t>
  </si>
  <si>
    <t>RAYNE 1.0 W</t>
  </si>
  <si>
    <t>GONZALES 4.0 S</t>
  </si>
  <si>
    <t>GONZALES 4.5 S</t>
  </si>
  <si>
    <t>PRAIRIEVILLE 2.0 S</t>
  </si>
  <si>
    <t>BUNKIE 0.3 WSW</t>
  </si>
  <si>
    <t>RAGLEY 5.0 SE</t>
  </si>
  <si>
    <t>SULPHUR 2.2 E</t>
  </si>
  <si>
    <t>IOWA 9.7 NNW</t>
  </si>
  <si>
    <t>SULPHUR 2.2 S</t>
  </si>
  <si>
    <t>SICILY ISLAND 3.3 WNW</t>
  </si>
  <si>
    <t>BATON ROUGE 2.7 SW</t>
  </si>
  <si>
    <t>BROWNFIELDS 5.8 NE</t>
  </si>
  <si>
    <t>MONTICELLO 3.0 ENE</t>
  </si>
  <si>
    <t>SHENANDOAH 1.5 E</t>
  </si>
  <si>
    <t>BROWNFIELDS 4.0 E</t>
  </si>
  <si>
    <t>BATON ROUGE 2.5 E</t>
  </si>
  <si>
    <t>CENTRAL 2.2 SE</t>
  </si>
  <si>
    <t>LSU</t>
  </si>
  <si>
    <t>BATON ROUGE 6.2 ESE</t>
  </si>
  <si>
    <t>JACKSON 10.1 SSW</t>
  </si>
  <si>
    <t>BATON ROUGE 4.0 SSE</t>
  </si>
  <si>
    <t>WINNSBORO 5.3 NNE</t>
  </si>
  <si>
    <t>WELSH 0.7 W</t>
  </si>
  <si>
    <t>METAIRIE 2.8 ENE</t>
  </si>
  <si>
    <t>THIBODAUX 7.8 NNE</t>
  </si>
  <si>
    <t>RUSTON 5.5 NNW</t>
  </si>
  <si>
    <t>DENHAM SPRINGS 6.8 N</t>
  </si>
  <si>
    <t>DENHAM SPRINGS 4.1 NE</t>
  </si>
  <si>
    <t>SCOTT 1.0 N</t>
  </si>
  <si>
    <t>CARENCRO 3.9 ENE</t>
  </si>
  <si>
    <t>SWARTZ 2.0 SSW</t>
  </si>
  <si>
    <t>MONROE 1.9 NNW</t>
  </si>
  <si>
    <t>MONROE 2.4 WNW</t>
  </si>
  <si>
    <t>CALHOUN 4.3 SSE</t>
  </si>
  <si>
    <t>MONROE 2.5 NNW</t>
  </si>
  <si>
    <t>MONROE 5.5 ENE</t>
  </si>
  <si>
    <t>ARABI 5.8 NW</t>
  </si>
  <si>
    <t>ALEXANDRIA 2.8 SW</t>
  </si>
  <si>
    <t>ST. BERNARD 2.7 E</t>
  </si>
  <si>
    <t>GRAND COTEAU 2.7 E</t>
  </si>
  <si>
    <t>ST. MARTINVILLE 0.2 S</t>
  </si>
  <si>
    <t>LACOMBE 1.4 N</t>
  </si>
  <si>
    <t>SLIDELL 4.4 E</t>
  </si>
  <si>
    <t>PEARL RIVER 2.0 S</t>
  </si>
  <si>
    <t>HAMMOND 2.3 WSW</t>
  </si>
  <si>
    <t>PONCHATOULA 4.9 E</t>
  </si>
  <si>
    <t>GRAY 0.5 ENE</t>
  </si>
  <si>
    <t>ROCKY BRANCH 1.3 W</t>
  </si>
  <si>
    <t>KAPLAN 1.6 SSE</t>
  </si>
  <si>
    <t>ABBEVILLE 1.0 E</t>
  </si>
  <si>
    <t>PIONEER 0.3 WSW</t>
  </si>
  <si>
    <t>WAKEFIELD 0.9 WNW</t>
  </si>
  <si>
    <t>ASHWOOD 5.7 SW</t>
  </si>
  <si>
    <t>WATERSMEET 5.0 SE</t>
  </si>
  <si>
    <t>MENOMINEE 4.1 NW</t>
  </si>
  <si>
    <t>FARMINGTON HILLS 1.4 N</t>
  </si>
  <si>
    <t>ANN ARBOR 3.0 SE</t>
  </si>
  <si>
    <t>ANN ARBOR 3.1 SE</t>
  </si>
  <si>
    <t>DEARBORN HEIGHTS 1.8 NW</t>
  </si>
  <si>
    <t>CANTON 1.3 W</t>
  </si>
  <si>
    <t>MANKATO 1.5 SE</t>
  </si>
  <si>
    <t>PILLAGER 5.1 N</t>
  </si>
  <si>
    <t>CHANHASSEN 1.0 ESE</t>
  </si>
  <si>
    <t>VICTORIA 1.6 WSW</t>
  </si>
  <si>
    <t>FORT RIPLEY 0.8 N</t>
  </si>
  <si>
    <t>ROSEMOUNT 3.3 WNW</t>
  </si>
  <si>
    <t>BURNSVILLE 3.0 NE</t>
  </si>
  <si>
    <t>EAGAN 2.0 NNW</t>
  </si>
  <si>
    <t>EAGAN 2.0 ESE</t>
  </si>
  <si>
    <t>CANNON FALLS 5.6 NNE</t>
  </si>
  <si>
    <t>DENNISON 0.4 SSE</t>
  </si>
  <si>
    <t>RED WING 4.6 SW</t>
  </si>
  <si>
    <t>MINNEAPOLIS 3.0 NNW</t>
  </si>
  <si>
    <t>EDEN PRAIRIE 3.3 WSW</t>
  </si>
  <si>
    <t>PLYMOUTH 2.4 ENE</t>
  </si>
  <si>
    <t>MINNEAPOLIS 2.4 NE</t>
  </si>
  <si>
    <t>EDEN PRAIRIE 3.1 ESE</t>
  </si>
  <si>
    <t>EDINA 1.9 SSE</t>
  </si>
  <si>
    <t>ROBBINSDALE 0.6 SSE</t>
  </si>
  <si>
    <t>BROOKLYN CENTER 1.1 E</t>
  </si>
  <si>
    <t>MAPLE GROVE 4.0 SW</t>
  </si>
  <si>
    <t>MINNEAPOLIS 0.4 NE</t>
  </si>
  <si>
    <t>EDINA 1.5 NW</t>
  </si>
  <si>
    <t>NEW PRAGUE 1.0 S</t>
  </si>
  <si>
    <t>LITTLE FALLS 8.0 NE</t>
  </si>
  <si>
    <t>FERGUS FALLS 0.5 E</t>
  </si>
  <si>
    <t>MONTGOMERY 3.2 ENE</t>
  </si>
  <si>
    <t>NEW PRAGUE 4.8 ESE</t>
  </si>
  <si>
    <t>SAINT PAUL 3.3 WNW</t>
  </si>
  <si>
    <t>ELKO NEW MARKET 4.8 WNW</t>
  </si>
  <si>
    <t>SHAKOPEE 2.6 W</t>
  </si>
  <si>
    <t>OTSEGO 2.1 WSW</t>
  </si>
  <si>
    <t>CAPE GIRARDEAU 1.8 SE</t>
  </si>
  <si>
    <t>CAPE GIRARDEAU 2.2 N</t>
  </si>
  <si>
    <t>OAK RIDGE 1.5 WSW</t>
  </si>
  <si>
    <t>ELLSINORE 4.8 WNW</t>
  </si>
  <si>
    <t>MARBLE HILL 0.4 NE</t>
  </si>
  <si>
    <t>POPLAR BLUFF 4.2 NW</t>
  </si>
  <si>
    <t>JACKSON 1.0 SW</t>
  </si>
  <si>
    <t>ALTON 1.7 NNW</t>
  </si>
  <si>
    <t>LAMBERT 0.8 ESE</t>
  </si>
  <si>
    <t>GREENVILLE 5.2 WNW</t>
  </si>
  <si>
    <t>CEDAR HILL 2.6 N</t>
  </si>
  <si>
    <t>NEW MADRID 0.2 SE</t>
  </si>
  <si>
    <t>FAIRDEALING 6.0 W</t>
  </si>
  <si>
    <t>SCOTT CITY 0.9 E</t>
  </si>
  <si>
    <t>BISMARCK 1.3 S</t>
  </si>
  <si>
    <t>STE. GENEVIEVE 10.4 WSW</t>
  </si>
  <si>
    <t>STE. GENEVIEVE 12.5 WSW</t>
  </si>
  <si>
    <t>DEXTER 2.3 W</t>
  </si>
  <si>
    <t>MARTHASVILLE 4.7 N</t>
  </si>
  <si>
    <t>NATCHEZ 9.1 ESE</t>
  </si>
  <si>
    <t>LIBERTY 6.4 ENE</t>
  </si>
  <si>
    <t>LIBERTY 1.4 W</t>
  </si>
  <si>
    <t>CLARKSDALE 2.9 SW</t>
  </si>
  <si>
    <t>HAZLEHURST 8.3 WSW</t>
  </si>
  <si>
    <t>VAIDEN 4.8 WNW</t>
  </si>
  <si>
    <t>CARROLLTON 7.6 NNW</t>
  </si>
  <si>
    <t>ACKERMAN 4.9 W</t>
  </si>
  <si>
    <t>WEST POINT 1.0 SSE</t>
  </si>
  <si>
    <t>WEST POINT 4.3 N</t>
  </si>
  <si>
    <t>BUDE 0.5 ENE</t>
  </si>
  <si>
    <t>HATTIESBURG 0.7 NNW</t>
  </si>
  <si>
    <t>GRENADA 2.5 SSE</t>
  </si>
  <si>
    <t>GRENADA 6.4 SSW</t>
  </si>
  <si>
    <t>DIAMONDHEAD 0.9 NNW</t>
  </si>
  <si>
    <t>KILN 3.3 N</t>
  </si>
  <si>
    <t>KILN 6.6 N</t>
  </si>
  <si>
    <t>WAVELAND 1.0 NW</t>
  </si>
  <si>
    <t>CLINTON 2.1 SW</t>
  </si>
  <si>
    <t>JACKSON 6.0 NE</t>
  </si>
  <si>
    <t>JACKSON 2.8 ENE</t>
  </si>
  <si>
    <t>RAYMOND 2.7 E</t>
  </si>
  <si>
    <t>PASS CHRISTIAN 8.9 NNW</t>
  </si>
  <si>
    <t>PASS CHRISTIAN 5.0 N</t>
  </si>
  <si>
    <t>BILOXI 13.1 NNW</t>
  </si>
  <si>
    <t>OCEAN SPRINGS 3.3 E</t>
  </si>
  <si>
    <t>OCEAN SPRINGS 3.2 SE</t>
  </si>
  <si>
    <t>OCEAN SPRINGS 3.6 ESE</t>
  </si>
  <si>
    <t>GAUTIER 4.9 N</t>
  </si>
  <si>
    <t>FAYETTE 6.0 SE</t>
  </si>
  <si>
    <t>LOUIN 4.0 NNE</t>
  </si>
  <si>
    <t>MERIDIAN 3.2 NW</t>
  </si>
  <si>
    <t>MERIDIAN 7.7 NNW</t>
  </si>
  <si>
    <t>COLLINSVILLE 4.0 NNE</t>
  </si>
  <si>
    <t>MERIDIAN 2.9 SW</t>
  </si>
  <si>
    <t>COLLINSVILLE 0.4 NNE</t>
  </si>
  <si>
    <t>SALTILLO 4.0 WNW</t>
  </si>
  <si>
    <t>TUPELO 2.0 S</t>
  </si>
  <si>
    <t>HATTIESBURG 8.2 WSW</t>
  </si>
  <si>
    <t>HATTIESBURG 8.0 WSW</t>
  </si>
  <si>
    <t>HATTIESBURG 3.7 WNW</t>
  </si>
  <si>
    <t>COLUMBUS 5.3 N</t>
  </si>
  <si>
    <t>ABBEVILLE 8.2 SE</t>
  </si>
  <si>
    <t>RIDGELAND 1.1 S</t>
  </si>
  <si>
    <t>MADISON 1.6 E</t>
  </si>
  <si>
    <t>MADISON 5.6 WNW</t>
  </si>
  <si>
    <t>MADISON 5.7 WNW</t>
  </si>
  <si>
    <t>FLORA 2.3 S</t>
  </si>
  <si>
    <t>ABERDEEN 7.9 NNW</t>
  </si>
  <si>
    <t>ABERDEEN 8.7 E</t>
  </si>
  <si>
    <t>ABERDEEN 5.6 ENE</t>
  </si>
  <si>
    <t>BYHALIA 6.3 N</t>
  </si>
  <si>
    <t>PHILADELPHIA 4.5 SW</t>
  </si>
  <si>
    <t>PHILADELPHIA 5.4 E</t>
  </si>
  <si>
    <t>PHILADELPHIA 1.4 SE</t>
  </si>
  <si>
    <t>PHILADELPHIA 9.6 W</t>
  </si>
  <si>
    <t>UNION 1.6 W</t>
  </si>
  <si>
    <t>STARKVILLE 2.7 WSW</t>
  </si>
  <si>
    <t>STARKVILLE 5.3 S</t>
  </si>
  <si>
    <t>STARKVILLE 3.0 WSW</t>
  </si>
  <si>
    <t>JAYESS 5.6 SW</t>
  </si>
  <si>
    <t>BATESVILLE 2.2 SSE</t>
  </si>
  <si>
    <t>BATESVILLE 4.2 ESE</t>
  </si>
  <si>
    <t>CARRIERE 3.2 SSW</t>
  </si>
  <si>
    <t>PONTOTOC 6.4 NNE</t>
  </si>
  <si>
    <t>FLOWOOD 2.9 NE</t>
  </si>
  <si>
    <t>BRANDON 1.9 NE</t>
  </si>
  <si>
    <t>RICHLAND 0.3 WSW</t>
  </si>
  <si>
    <t>FLORENCE 1.0 WSW</t>
  </si>
  <si>
    <t>PEARL 2.0 W</t>
  </si>
  <si>
    <t>FLOWOOD 1.5 E</t>
  </si>
  <si>
    <t>PELAHATCHIE 4.7 S</t>
  </si>
  <si>
    <t>INDIANOLA 1.1 N</t>
  </si>
  <si>
    <t>DODDSVILLE 4.0 W</t>
  </si>
  <si>
    <t>TAYLORSVILLE 6.0 E</t>
  </si>
  <si>
    <t>FOREST 12.8 S</t>
  </si>
  <si>
    <t>MIZE 4.9 N</t>
  </si>
  <si>
    <t>NEW HEBRON 8.7 WNW</t>
  </si>
  <si>
    <t>WIGGINS 5.8 E</t>
  </si>
  <si>
    <t>PERKINSTON 1.7 NE</t>
  </si>
  <si>
    <t>CHARLESTON 3.5 SW</t>
  </si>
  <si>
    <t>SENATOBIA 1.5 S</t>
  </si>
  <si>
    <t>NEW ALBANY 5.3 SSE</t>
  </si>
  <si>
    <t>NOXAPATER 3.3 WSW</t>
  </si>
  <si>
    <t>VICKSBURG 2.2 NE</t>
  </si>
  <si>
    <t>VICKSBURG 1.7 SSW</t>
  </si>
  <si>
    <t>VICKSBURG 12.3 S</t>
  </si>
  <si>
    <t>VICKSBURG 6.9 NE</t>
  </si>
  <si>
    <t>LELAND 3.3 ENE</t>
  </si>
  <si>
    <t>FORT SMITH 0.5 ENE</t>
  </si>
  <si>
    <t>ASHEVILLE 5.6 NNW</t>
  </si>
  <si>
    <t>LEICESTER 2 SE</t>
  </si>
  <si>
    <t>SKYLAND 1.0 W</t>
  </si>
  <si>
    <t>ARDEN 1.6 ENE</t>
  </si>
  <si>
    <t>LEICESTER 0.9 SE</t>
  </si>
  <si>
    <t>ARDEN 2.4 WNW</t>
  </si>
  <si>
    <t>LELAND 5.7 WSW</t>
  </si>
  <si>
    <t>WINNABOW 3.6 SE</t>
  </si>
  <si>
    <t>BOLIVIA 7.6 SW</t>
  </si>
  <si>
    <t>MANTEO 2.5 WNW</t>
  </si>
  <si>
    <t>MANTEO 2.8 NW</t>
  </si>
  <si>
    <t>GASTONIA 8.4 SW</t>
  </si>
  <si>
    <t>ETOWAH 1.9 NW</t>
  </si>
  <si>
    <t>ETOWAH 1.1 WNW</t>
  </si>
  <si>
    <t>WAYNESVILLE 5.5 NNW</t>
  </si>
  <si>
    <t>TUCKASEGEE 3.7 ESE</t>
  </si>
  <si>
    <t>MARSHALL 13.6 NNW</t>
  </si>
  <si>
    <t>HOT SPRINGS 8.4 SSW</t>
  </si>
  <si>
    <t>HOT SPRINGS 5.7 SSW</t>
  </si>
  <si>
    <t>HOT SPRINGS 5.6 SSW</t>
  </si>
  <si>
    <t>JACKSONVILLE 10.6 WSW</t>
  </si>
  <si>
    <t>HAMPSTEAD 0.3 NW</t>
  </si>
  <si>
    <t>HALSEY 1.8 W</t>
  </si>
  <si>
    <t>LAS VEGAS 9.5 WSW</t>
  </si>
  <si>
    <t>GREENVILLE 5.6 E</t>
  </si>
  <si>
    <t>COVEDALE 1.5 SSE</t>
  </si>
  <si>
    <t>CINCINNATI 8.4 NW</t>
  </si>
  <si>
    <t>SWANSEA 3.9 ENE</t>
  </si>
  <si>
    <t>NORTH CHARLESTON 3.5 N</t>
  </si>
  <si>
    <t>NORTH CHARLESTON 2.6 NW</t>
  </si>
  <si>
    <t>NWS CHARLESTON SC</t>
  </si>
  <si>
    <t>NORTH CHARLESTON 2.9 WNW</t>
  </si>
  <si>
    <t>SUMMERVILLE 1.9 N</t>
  </si>
  <si>
    <t>GREENWOOD 5.1 SW</t>
  </si>
  <si>
    <t>MYRTLE BEACH 5.0 NNW</t>
  </si>
  <si>
    <t>MYRTLE BEACH 8.4 WNW</t>
  </si>
  <si>
    <t>SURFSIDE BEACH 1.0 NE</t>
  </si>
  <si>
    <t>MYRTLE BEACH 5.0 WNW</t>
  </si>
  <si>
    <t>MYRTLE BEACH 5.2 SW</t>
  </si>
  <si>
    <t>MYRTLE BEACH 7.4 NNW</t>
  </si>
  <si>
    <t>SALEM 3.1 WNW</t>
  </si>
  <si>
    <t>SENECA 1.4 E</t>
  </si>
  <si>
    <t>SENECA 3.7 NNW</t>
  </si>
  <si>
    <t>SENECA 5.7 ENE</t>
  </si>
  <si>
    <t>KEOWEE KEY 1.4 WNW</t>
  </si>
  <si>
    <t>SALEM 5.0 SSE</t>
  </si>
  <si>
    <t>SENECA 2.3 NNW</t>
  </si>
  <si>
    <t>SENECA 1.9 NNW</t>
  </si>
  <si>
    <t>KEOWEE KEY 1.5 WNW</t>
  </si>
  <si>
    <t>SENECA 2.2 NNE</t>
  </si>
  <si>
    <t>SALEM 4.3 ENE</t>
  </si>
  <si>
    <t>SENECA 2.5 NE</t>
  </si>
  <si>
    <t>SALEM 6.9 SSE</t>
  </si>
  <si>
    <t>SENECA 2.9 NW</t>
  </si>
  <si>
    <t>SENECA 3.4 WNW</t>
  </si>
  <si>
    <t>WESTMINSTER 6.0 WNW</t>
  </si>
  <si>
    <t>SENECA 4.9 ENE</t>
  </si>
  <si>
    <t>SALEM 0.8 SW</t>
  </si>
  <si>
    <t>EASLEY 1.3 S</t>
  </si>
  <si>
    <t>EASLEY 1.3 ESE</t>
  </si>
  <si>
    <t>SIX MILE 3.4 WNW</t>
  </si>
  <si>
    <t>SIX MILE 3.5 W</t>
  </si>
  <si>
    <t>FOREST ACRES 0.7 NE</t>
  </si>
  <si>
    <t>SUMTER 6.8 NNE</t>
  </si>
  <si>
    <t>LYMAN 4.1 WNW</t>
  </si>
  <si>
    <t>LYMAN 5.3 WNW</t>
  </si>
  <si>
    <t>GREER 3.0 NNE</t>
  </si>
  <si>
    <t>LAKE WYLIE 2.3 SW</t>
  </si>
  <si>
    <t>TEGA CAY 0.5 NE</t>
  </si>
  <si>
    <t>HITCHCOCK 7.5 WSW</t>
  </si>
  <si>
    <t>HURON 1.3 S</t>
  </si>
  <si>
    <t>PUKWANA 1.9 S</t>
  </si>
  <si>
    <t>CHAMBERLAIN 7.5 SSW</t>
  </si>
  <si>
    <t>CHAMBERLAIN 7.5 NNE</t>
  </si>
  <si>
    <t>DIMOCK 10.2 W</t>
  </si>
  <si>
    <t>PARKSTON 6.6 S</t>
  </si>
  <si>
    <t>EMERY 10.8 S</t>
  </si>
  <si>
    <t>PRESHO 0.3 SSW</t>
  </si>
  <si>
    <t>PRESHO 13.8 NW</t>
  </si>
  <si>
    <t>RELIANCE 4.2 ENE</t>
  </si>
  <si>
    <t>BISON 20.3 SSE</t>
  </si>
  <si>
    <t>PARKER 6.8 WSW</t>
  </si>
  <si>
    <t>SHELBYVILLE 7.5 NW</t>
  </si>
  <si>
    <t>BELL BUCKLE 2.0 SE</t>
  </si>
  <si>
    <t>SHELBYVILLE 3.1 ESE</t>
  </si>
  <si>
    <t>PETERSBURG 7.3 N</t>
  </si>
  <si>
    <t>SHELBYVILLE 8.9 WSW</t>
  </si>
  <si>
    <t>SHELBYVILLE 8.7 W</t>
  </si>
  <si>
    <t>SHELBYVILLE 10.3 WSW</t>
  </si>
  <si>
    <t>PIKEVILLE 7.5 SW</t>
  </si>
  <si>
    <t>PIKEVILLE 8.2 WSW</t>
  </si>
  <si>
    <t>HOLLADAY 4.4 NNE</t>
  </si>
  <si>
    <t>FRIENDSVILLE 4.6 NE</t>
  </si>
  <si>
    <t>HILLSBORO 3.2SE</t>
  </si>
  <si>
    <t>MANCHESTER 4.2 NNW</t>
  </si>
  <si>
    <t>MANCHESTER 2.4 NNW</t>
  </si>
  <si>
    <t>FAIRFIELD GLADE 0.1 NNW</t>
  </si>
  <si>
    <t>FAIRFIELD GLADE 0.5 SE</t>
  </si>
  <si>
    <t>CLARKSBURG 5.6 E</t>
  </si>
  <si>
    <t>ATWOOD 0.8 WSW</t>
  </si>
  <si>
    <t>BRUCETON 0.2 E</t>
  </si>
  <si>
    <t>HENDERSON 1.1 NNW</t>
  </si>
  <si>
    <t>NEWBERN 6.5 SE</t>
  </si>
  <si>
    <t>CLARKRANGE 6.0 NE</t>
  </si>
  <si>
    <t>SOMERVILLE 1.3 E</t>
  </si>
  <si>
    <t>SOMERVILLE 1.7 N</t>
  </si>
  <si>
    <t>BEERSHEBA SPRINGS 2.1 ENE</t>
  </si>
  <si>
    <t>MEDON 3.5 SSW</t>
  </si>
  <si>
    <t>BROWNSVILLE 1.0 SE</t>
  </si>
  <si>
    <t>STANTON 8.8 E</t>
  </si>
  <si>
    <t>FAYETTEVILLE 6.1 NNW</t>
  </si>
  <si>
    <t>FAYETTEVILLE 7.9 WNW</t>
  </si>
  <si>
    <t>LORETTO 5.2 NE</t>
  </si>
  <si>
    <t>LAWRENCEBURG 8.8 SE</t>
  </si>
  <si>
    <t>LAWRENCEBURG 1.4 E</t>
  </si>
  <si>
    <t>HOHENWALD 2.2 SE</t>
  </si>
  <si>
    <t>JACKSON 4.7 NW</t>
  </si>
  <si>
    <t>JACKSON 5.6 NE</t>
  </si>
  <si>
    <t>GADSDEN 4.9 SSE</t>
  </si>
  <si>
    <t>JACKSON 4.3 N</t>
  </si>
  <si>
    <t>JACKSON 3.6 S</t>
  </si>
  <si>
    <t>JACKSON 4.9 NW</t>
  </si>
  <si>
    <t>JACKSON 2.9 N</t>
  </si>
  <si>
    <t>LYNCHBURG 0.7WNW</t>
  </si>
  <si>
    <t>LYNCHBURG 1.0 NNW</t>
  </si>
  <si>
    <t>LEWISBURG 6.2 SSE</t>
  </si>
  <si>
    <t>LEWISBURG 5.1 SW</t>
  </si>
  <si>
    <t>CORNERSVILLE 3.6 SE</t>
  </si>
  <si>
    <t>CHAPEL HILL 4.3 NNE</t>
  </si>
  <si>
    <t>ROCKWOOD 11.3 S</t>
  </si>
  <si>
    <t>RAMER 1.5 S</t>
  </si>
  <si>
    <t>FINGER 4.1 ENE</t>
  </si>
  <si>
    <t>CLARKSVILLE 4.0 WNW</t>
  </si>
  <si>
    <t>CLARKSVILLE 9.3 ESE</t>
  </si>
  <si>
    <t>CLARKSVILLE 3.3 SSE</t>
  </si>
  <si>
    <t>CLARKSVILLE 5.4 WSW</t>
  </si>
  <si>
    <t>CLARKSVILLE 3.4 NNW</t>
  </si>
  <si>
    <t>CLARKSVILLE 14.4 WSW</t>
  </si>
  <si>
    <t>CUNNINGHAM 0.5 NW</t>
  </si>
  <si>
    <t>CLARKSVILLE 11.4 SE</t>
  </si>
  <si>
    <t>CLARKSVILLE 4.9 NW</t>
  </si>
  <si>
    <t>MONTEREY 3.9 W</t>
  </si>
  <si>
    <t>COOKEVILLE 4.6 WNW</t>
  </si>
  <si>
    <t>COOKEVILLE 5.4 WNW</t>
  </si>
  <si>
    <t>COOKEVILLE 3.9 E</t>
  </si>
  <si>
    <t>COOKEVILLE 3.3 SSW</t>
  </si>
  <si>
    <t>COOKEVILLE 1.0 SW</t>
  </si>
  <si>
    <t>LINDEN 7.9 NNW</t>
  </si>
  <si>
    <t>CEDAR HILL 4.4 NNE</t>
  </si>
  <si>
    <t>BARTLETT 3.6 N</t>
  </si>
  <si>
    <t>MEMPHIS 12.0 SE</t>
  </si>
  <si>
    <t>BARTLETT 3.1 NNE</t>
  </si>
  <si>
    <t>ARLINGTON 7.1 WNW</t>
  </si>
  <si>
    <t>CARTHAGE 8.7 NNE</t>
  </si>
  <si>
    <t>ELMWOOD 4.5 NNE</t>
  </si>
  <si>
    <t>WESTMORELAND 5.2 N</t>
  </si>
  <si>
    <t>ATOKA 1.9 S</t>
  </si>
  <si>
    <t>ATOKA 3.2 ESE</t>
  </si>
  <si>
    <t>BRIGHTON 4.6 E</t>
  </si>
  <si>
    <t>GALLATIN 5.7 SSE</t>
  </si>
  <si>
    <t>SPARTA 8.6 NW</t>
  </si>
  <si>
    <t>SPARTA 3.0 WNW</t>
  </si>
  <si>
    <t>SPARTA 2.0 WSW</t>
  </si>
  <si>
    <t>WAYNESBORO 7.3 N</t>
  </si>
  <si>
    <t>WAYNESBORO 4.7 WSW</t>
  </si>
  <si>
    <t>KOUNTZE 0.0 WSW</t>
  </si>
  <si>
    <t>TOMBALL 2.7 ENE</t>
  </si>
  <si>
    <t>AUSTIN 14.7 WSW</t>
  </si>
  <si>
    <t>DRIPPING SPRINGS 6.3 E</t>
  </si>
  <si>
    <t>THE WOODLANDS 1.4 WNW</t>
  </si>
  <si>
    <t>THE WOODLANDS 1.8 SE</t>
  </si>
  <si>
    <t>CONROE 2.1 SSW</t>
  </si>
  <si>
    <t>VIDOR 7.2 N</t>
  </si>
  <si>
    <t>SPURGER 6.2 S</t>
  </si>
  <si>
    <t>WAYNESBORO 1.5 WSW</t>
  </si>
  <si>
    <t>GAYS MILLS 6.1 SE</t>
  </si>
  <si>
    <t>ELLISON BAY 2.2 E</t>
  </si>
  <si>
    <t>EGG HARBOR 6.1 SSW</t>
  </si>
  <si>
    <t>MINERAL POINT 7.3 ENE</t>
  </si>
  <si>
    <t>MOUNTAIN 1.1 SW</t>
  </si>
  <si>
    <t>STOCKHOLM 3.0 NE</t>
  </si>
  <si>
    <t>LAND O' LAKES 11.7 W</t>
  </si>
  <si>
    <t>LAND O LAKES 4.3 WNW</t>
  </si>
  <si>
    <t>ANDERSON</t>
  </si>
  <si>
    <t>ASHLAND</t>
  </si>
  <si>
    <t>ATMORE</t>
  </si>
  <si>
    <t>BANKHEAD L&amp;D</t>
  </si>
  <si>
    <t>BELLE MINA 2 N</t>
  </si>
  <si>
    <t>CHATOM</t>
  </si>
  <si>
    <t>COLUMBIA</t>
  </si>
  <si>
    <t>DECATUR 4SE</t>
  </si>
  <si>
    <t>FAIRHOPE 2 NE</t>
  </si>
  <si>
    <t>FAYETTE</t>
  </si>
  <si>
    <t>GADSDEN</t>
  </si>
  <si>
    <t>GAINESVILLE LOCK</t>
  </si>
  <si>
    <t>GENEVA</t>
  </si>
  <si>
    <t>GREEN BAY</t>
  </si>
  <si>
    <t>GREENVILLE</t>
  </si>
  <si>
    <t>GUNTERSVILLE</t>
  </si>
  <si>
    <t>HALEYVILLE</t>
  </si>
  <si>
    <t>HAMILTON 3 S</t>
  </si>
  <si>
    <t>JACKSONVILLE</t>
  </si>
  <si>
    <t>MARION JUNCTION 2 NE</t>
  </si>
  <si>
    <t>MOULTON 2</t>
  </si>
  <si>
    <t>MUSCLE SHOALS WTP</t>
  </si>
  <si>
    <t>NATCHEZ</t>
  </si>
  <si>
    <t>OAKMAN</t>
  </si>
  <si>
    <t>OPELIKA</t>
  </si>
  <si>
    <t>PLEASANT HILL</t>
  </si>
  <si>
    <t>ROBERTSDALE</t>
  </si>
  <si>
    <t>RUSSELLVILLE NO 2</t>
  </si>
  <si>
    <t>SAND MT SUBSTN</t>
  </si>
  <si>
    <t>SCOTTSBORO</t>
  </si>
  <si>
    <t>SELMA</t>
  </si>
  <si>
    <t>SYLACAUGA 4 NE</t>
  </si>
  <si>
    <t>UNIVERSITY</t>
  </si>
  <si>
    <t>WALNUT GROVE</t>
  </si>
  <si>
    <t>AJO</t>
  </si>
  <si>
    <t>ANVIL RCH</t>
  </si>
  <si>
    <t>BEAVER DAM</t>
  </si>
  <si>
    <t>BISBEE 1WNW</t>
  </si>
  <si>
    <t>BLUE RIDGE RS</t>
  </si>
  <si>
    <t>BRIGHT ANGEL RS</t>
  </si>
  <si>
    <t>BUCKEYE</t>
  </si>
  <si>
    <t>CHINO VALLEY</t>
  </si>
  <si>
    <t>CORONADO NMEM HQ</t>
  </si>
  <si>
    <t>FREDONIA</t>
  </si>
  <si>
    <t>GREER</t>
  </si>
  <si>
    <t>JEROME</t>
  </si>
  <si>
    <t>KINGMAN</t>
  </si>
  <si>
    <t>MARINETTE</t>
  </si>
  <si>
    <t>PRESCOTT</t>
  </si>
  <si>
    <t>SELIGMAN</t>
  </si>
  <si>
    <t>SHOW LOW AP</t>
  </si>
  <si>
    <t>SPRINGERVILLE</t>
  </si>
  <si>
    <t>TACNA 3 NE</t>
  </si>
  <si>
    <t>TONOPAH</t>
  </si>
  <si>
    <t>WILLCOX</t>
  </si>
  <si>
    <t>WUPATKI NM</t>
  </si>
  <si>
    <t>ALICIA 2NNE</t>
  </si>
  <si>
    <t>ALUM FK</t>
  </si>
  <si>
    <t>ANTOINE 1 SW</t>
  </si>
  <si>
    <t>ARKADELPHIA 2 N</t>
  </si>
  <si>
    <t>AUGUSTA</t>
  </si>
  <si>
    <t>BATESVILLE LVSTK</t>
  </si>
  <si>
    <t>BATESVILLE L&amp;D 1</t>
  </si>
  <si>
    <t>BEEDEVILLE 4 NE</t>
  </si>
  <si>
    <t>BIG FK 1 SSE</t>
  </si>
  <si>
    <t>BLAKELY MTN DAM</t>
  </si>
  <si>
    <t>BLUE MTN DAM</t>
  </si>
  <si>
    <t>CABOT</t>
  </si>
  <si>
    <t>CALAMINE</t>
  </si>
  <si>
    <t>CALICO ROCK 2 WSW</t>
  </si>
  <si>
    <t>CALION L&amp;D</t>
  </si>
  <si>
    <t>CAMDEN 1</t>
  </si>
  <si>
    <t>CANE CREEK SP</t>
  </si>
  <si>
    <t>COSSATOT RVR SP</t>
  </si>
  <si>
    <t>CENTER RIDGE 3 S</t>
  </si>
  <si>
    <t>CLARKSVILLE 6 NE</t>
  </si>
  <si>
    <t>CONWAY</t>
  </si>
  <si>
    <t>CROSSETT 2 SSE</t>
  </si>
  <si>
    <t>CRYSTAL VALLEY</t>
  </si>
  <si>
    <t>DAMASCUS 2 NNE</t>
  </si>
  <si>
    <t>DEGRAY LAKE SP</t>
  </si>
  <si>
    <t>DEQUEEN</t>
  </si>
  <si>
    <t>DES ARC</t>
  </si>
  <si>
    <t>DIERKS</t>
  </si>
  <si>
    <t>EUDORA</t>
  </si>
  <si>
    <t>EVENING SHADE 1 NNE</t>
  </si>
  <si>
    <t>FELSENTHAL L&amp;D</t>
  </si>
  <si>
    <t>FORDYCE</t>
  </si>
  <si>
    <t>GILBERT</t>
  </si>
  <si>
    <t>GREENBRIER</t>
  </si>
  <si>
    <t>GREERS FERRY DAM</t>
  </si>
  <si>
    <t>HATTIEVILLE 5 NW</t>
  </si>
  <si>
    <t>HEBER SPRINGS 2 NE</t>
  </si>
  <si>
    <t>HOT SPRINGS 1 NNE</t>
  </si>
  <si>
    <t>JONESBORO 2 NE</t>
  </si>
  <si>
    <t>KEO</t>
  </si>
  <si>
    <t>LAKE MAUMELLE</t>
  </si>
  <si>
    <t>LEAD HILL</t>
  </si>
  <si>
    <t>MAMMOTH SPRING</t>
  </si>
  <si>
    <t>MARIANNA 2 S</t>
  </si>
  <si>
    <t>MORO BAY SP</t>
  </si>
  <si>
    <t>MORRILTON</t>
  </si>
  <si>
    <t>MT IDA 4S</t>
  </si>
  <si>
    <t>MTN HOME 1 NNW</t>
  </si>
  <si>
    <t>MTN VIEW</t>
  </si>
  <si>
    <t>MURFREESBORO 1W</t>
  </si>
  <si>
    <t>NASHVILLE</t>
  </si>
  <si>
    <t>NEWPORT</t>
  </si>
  <si>
    <t>OSCEOLA</t>
  </si>
  <si>
    <t>PARAGOULD 1S</t>
  </si>
  <si>
    <t>PINE BLUFF</t>
  </si>
  <si>
    <t>POCAHONTAS 1</t>
  </si>
  <si>
    <t>ROHWER 2 NNE</t>
  </si>
  <si>
    <t>SAINT FRANCIS</t>
  </si>
  <si>
    <t>SEARCY</t>
  </si>
  <si>
    <t>SHERIDAN</t>
  </si>
  <si>
    <t>STUTTGART 9 ESE</t>
  </si>
  <si>
    <t>U OF ARKANSAS AT MONTICELLO</t>
  </si>
  <si>
    <t>W MEMPHIS</t>
  </si>
  <si>
    <t>ALAMO 1 N</t>
  </si>
  <si>
    <t>BALCH PWR HOUSE</t>
  </si>
  <si>
    <t>BRIDGEPORT</t>
  </si>
  <si>
    <t>CACHUMA LAKE</t>
  </si>
  <si>
    <t>CAMPO</t>
  </si>
  <si>
    <t>CANYON DAM</t>
  </si>
  <si>
    <t>CROCKETT</t>
  </si>
  <si>
    <t>CULVER CITY</t>
  </si>
  <si>
    <t>DAVIS 2 WSW EXP FARM</t>
  </si>
  <si>
    <t>DEATH VALLEY</t>
  </si>
  <si>
    <t>FT BRAGG 5 N</t>
  </si>
  <si>
    <t>FREMONT</t>
  </si>
  <si>
    <t>FRIANT GOVERNMENT CAMP</t>
  </si>
  <si>
    <t>GLENNVILLE</t>
  </si>
  <si>
    <t>GRASS VALLEY #2</t>
  </si>
  <si>
    <t>HALF MOON BAY</t>
  </si>
  <si>
    <t>HAYFIELD PUMPING PLT</t>
  </si>
  <si>
    <t>HENSHAW DAM</t>
  </si>
  <si>
    <t>INDEPENDENCE</t>
  </si>
  <si>
    <t>KENTFIELD</t>
  </si>
  <si>
    <t>LEMON COVE</t>
  </si>
  <si>
    <t>LITTLE VALLEY</t>
  </si>
  <si>
    <t>MARKLEY COVE</t>
  </si>
  <si>
    <t>MONTEREY</t>
  </si>
  <si>
    <t>MT HAMILTON</t>
  </si>
  <si>
    <t>MT LAGUNA #3</t>
  </si>
  <si>
    <t>MT SHASTA</t>
  </si>
  <si>
    <t>NAPA STATE HOSPITAL</t>
  </si>
  <si>
    <t>NEVADA CITY</t>
  </si>
  <si>
    <t>PETALUMA AP</t>
  </si>
  <si>
    <t>PORTOLA</t>
  </si>
  <si>
    <t>POTTER VALLEY POWERHOUSE</t>
  </si>
  <si>
    <t>QUINCY</t>
  </si>
  <si>
    <t>REDWOOD CITY</t>
  </si>
  <si>
    <t>SAN LUIS OBISPO POLY</t>
  </si>
  <si>
    <t>SHASTA DAM</t>
  </si>
  <si>
    <t>STONY GORGE RSVR</t>
  </si>
  <si>
    <t>TRACY PUMPING PLT</t>
  </si>
  <si>
    <t>VINTON</t>
  </si>
  <si>
    <t>VISALIA</t>
  </si>
  <si>
    <t>WINTERS</t>
  </si>
  <si>
    <t>YREKA</t>
  </si>
  <si>
    <t>ALTENBERN</t>
  </si>
  <si>
    <t>ANTERO RSVR</t>
  </si>
  <si>
    <t>BAILEY</t>
  </si>
  <si>
    <t>BOULDER</t>
  </si>
  <si>
    <t>BUENA VISTA 2S</t>
  </si>
  <si>
    <t>BYERS 5 ENE</t>
  </si>
  <si>
    <t>CABIN CREEK</t>
  </si>
  <si>
    <t>CANON CITY</t>
  </si>
  <si>
    <t>CASCADE</t>
  </si>
  <si>
    <t>COLORADO NM</t>
  </si>
  <si>
    <t>CORTEZ</t>
  </si>
  <si>
    <t>CRESTED BUTTE</t>
  </si>
  <si>
    <t>DEL NORTE 3ENE</t>
  </si>
  <si>
    <t>DILLON 1 E</t>
  </si>
  <si>
    <t>FT COLLINS</t>
  </si>
  <si>
    <t>GATEWAY 1ENE</t>
  </si>
  <si>
    <t>GRAND JUNCTION 6 ESE</t>
  </si>
  <si>
    <t>GRAND LAKE 1 NW</t>
  </si>
  <si>
    <t>GRAND LAKE 6 SSW</t>
  </si>
  <si>
    <t>GREELEY</t>
  </si>
  <si>
    <t>HAYDEN</t>
  </si>
  <si>
    <t>JOHN MARTIN DAM</t>
  </si>
  <si>
    <t>KASSLER</t>
  </si>
  <si>
    <t>LAKE GEORGE 8 SW</t>
  </si>
  <si>
    <t>LAKEWOOD</t>
  </si>
  <si>
    <t>LAMAR</t>
  </si>
  <si>
    <t>MESA VERDE NP</t>
  </si>
  <si>
    <t>MONTE VISTA 2W</t>
  </si>
  <si>
    <t>RIDGWAY</t>
  </si>
  <si>
    <t>RUXTON PARK</t>
  </si>
  <si>
    <t>TACONY 13 SE</t>
  </si>
  <si>
    <t>WALDEN</t>
  </si>
  <si>
    <t>WALSENBURG 1 NW</t>
  </si>
  <si>
    <t>WALSH 1 W</t>
  </si>
  <si>
    <t>NEW LONDON</t>
  </si>
  <si>
    <t>NORWICH PUB UTILITY PLT</t>
  </si>
  <si>
    <t>PUTNAM</t>
  </si>
  <si>
    <t>SALISBURY</t>
  </si>
  <si>
    <t>STAMFORD 5 N</t>
  </si>
  <si>
    <t>STORRS</t>
  </si>
  <si>
    <t>WASHINGTON</t>
  </si>
  <si>
    <t>BRADENTON 5 ESE</t>
  </si>
  <si>
    <t>CANAL PT USDA</t>
  </si>
  <si>
    <t>CHIPLEY</t>
  </si>
  <si>
    <t>DAYTONA BEACH</t>
  </si>
  <si>
    <t>DELAND 1 SSE</t>
  </si>
  <si>
    <t>FERNANDINA BEACH</t>
  </si>
  <si>
    <t>FT GREEN 12 WSW</t>
  </si>
  <si>
    <t>FT LAUDERDALE</t>
  </si>
  <si>
    <t>FT PIERCE</t>
  </si>
  <si>
    <t>JACKSONVILLE BEACH</t>
  </si>
  <si>
    <t>LAKE CITY 2 E</t>
  </si>
  <si>
    <t>LISBON</t>
  </si>
  <si>
    <t>MELBOURNE WFO</t>
  </si>
  <si>
    <t>MOORE HAVEN LOCK 1</t>
  </si>
  <si>
    <t>NEW HOPE</t>
  </si>
  <si>
    <t>ORLANDO W</t>
  </si>
  <si>
    <t>PLANT CITY</t>
  </si>
  <si>
    <t>PUNTA GORDA 4 ESE</t>
  </si>
  <si>
    <t>SANFORD</t>
  </si>
  <si>
    <t>STUART</t>
  </si>
  <si>
    <t>TALLAHASSEE</t>
  </si>
  <si>
    <t>USHER TWR</t>
  </si>
  <si>
    <t>WEWAHITCHKA</t>
  </si>
  <si>
    <t>ALLATOONA DAM 2</t>
  </si>
  <si>
    <t>BOWMAN</t>
  </si>
  <si>
    <t>CAMILLA 3SE</t>
  </si>
  <si>
    <t>CARROLLTON</t>
  </si>
  <si>
    <t>CHARLOTTE</t>
  </si>
  <si>
    <t>CONCORD</t>
  </si>
  <si>
    <t>DALLAS 7 NE</t>
  </si>
  <si>
    <t>EASTMAN 1 W</t>
  </si>
  <si>
    <t>ELBERTON 2 N</t>
  </si>
  <si>
    <t>GAINESVILLE</t>
  </si>
  <si>
    <t>HAWKINSVILLE</t>
  </si>
  <si>
    <t>LEXINGTON</t>
  </si>
  <si>
    <t>MT VERNON</t>
  </si>
  <si>
    <t>NEWNAN 7 WNW</t>
  </si>
  <si>
    <t>ROME</t>
  </si>
  <si>
    <t>SANDERSVILLE</t>
  </si>
  <si>
    <t>TIFTON</t>
  </si>
  <si>
    <t>TOCCOA</t>
  </si>
  <si>
    <t>WASHINGTON 2 ESE</t>
  </si>
  <si>
    <t>WAVERLY</t>
  </si>
  <si>
    <t>WAYNESBORO 2 S</t>
  </si>
  <si>
    <t>BLACKFOOT FIRE DEPT</t>
  </si>
  <si>
    <t>CAMBRIDGE</t>
  </si>
  <si>
    <t>COEUR D'ALENE</t>
  </si>
  <si>
    <t>GRACE</t>
  </si>
  <si>
    <t>HOT SPRINGS</t>
  </si>
  <si>
    <t>IDAHO FALLS - KIFI</t>
  </si>
  <si>
    <t>IDAHO FALLS 16 SE</t>
  </si>
  <si>
    <t>LIFTON PUMPING STN</t>
  </si>
  <si>
    <t>MCCALL</t>
  </si>
  <si>
    <t>MURRAY</t>
  </si>
  <si>
    <t>NEZPERCE</t>
  </si>
  <si>
    <t>PICABO</t>
  </si>
  <si>
    <t>PIERCE</t>
  </si>
  <si>
    <t>PORTHILL 1 SW</t>
  </si>
  <si>
    <t>POTLATCH 3 NNE</t>
  </si>
  <si>
    <t>PRIEST RVR EXP STN</t>
  </si>
  <si>
    <t>RIDDLE</t>
  </si>
  <si>
    <t>SANDPOINT EXP STN</t>
  </si>
  <si>
    <t>SPENCER</t>
  </si>
  <si>
    <t>SWAN VALLEY</t>
  </si>
  <si>
    <t>ALEDO</t>
  </si>
  <si>
    <t>ATWOOD</t>
  </si>
  <si>
    <t>CARBONDALE SEWAGE PLT</t>
  </si>
  <si>
    <t>CHICAGO MIDWAY AP 3SW</t>
  </si>
  <si>
    <t>DE KALB</t>
  </si>
  <si>
    <t>DUBOIS</t>
  </si>
  <si>
    <t>EFFINGHAM 3SW</t>
  </si>
  <si>
    <t>FULTON L&amp;D #13</t>
  </si>
  <si>
    <t>GALESBURG</t>
  </si>
  <si>
    <t>GRAND CHAIN DAM 53</t>
  </si>
  <si>
    <t>HALFWAY</t>
  </si>
  <si>
    <t>HARDIN</t>
  </si>
  <si>
    <t>HILLSBORO</t>
  </si>
  <si>
    <t>HOOPESTON</t>
  </si>
  <si>
    <t>JACKSONVILLE 2E</t>
  </si>
  <si>
    <t>JERSEYVILLE 2 SW</t>
  </si>
  <si>
    <t>KEWANEE 1 E</t>
  </si>
  <si>
    <t>LA HARPE</t>
  </si>
  <si>
    <t>LEWISTOWN</t>
  </si>
  <si>
    <t>MINONK</t>
  </si>
  <si>
    <t>MORTON</t>
  </si>
  <si>
    <t>MT CARROLL</t>
  </si>
  <si>
    <t>MT VERNON 3 NE</t>
  </si>
  <si>
    <t>NASHVILLE 1 E</t>
  </si>
  <si>
    <t>OLIVE BRANCH</t>
  </si>
  <si>
    <t>OLNEY 2S</t>
  </si>
  <si>
    <t>OTTAWA 5SW</t>
  </si>
  <si>
    <t>PANA</t>
  </si>
  <si>
    <t>PARIS STP</t>
  </si>
  <si>
    <t>PARK FOREST</t>
  </si>
  <si>
    <t>PAW PAW 2S</t>
  </si>
  <si>
    <t>PAYSON</t>
  </si>
  <si>
    <t>ROSICLARE 5NW</t>
  </si>
  <si>
    <t>RUSHVILLE</t>
  </si>
  <si>
    <t>STOCKTON 3 NNE</t>
  </si>
  <si>
    <t>TUSCOLA</t>
  </si>
  <si>
    <t>CHAMPAIGN 3S</t>
  </si>
  <si>
    <t>VANDALIA</t>
  </si>
  <si>
    <t>AVILLA 3SW</t>
  </si>
  <si>
    <t>ANGOLA</t>
  </si>
  <si>
    <t>BLOOMINGTON INDIANA UNIV</t>
  </si>
  <si>
    <t>COLUMBUS</t>
  </si>
  <si>
    <t>DANVILLE 3 SW</t>
  </si>
  <si>
    <t>ELKHART</t>
  </si>
  <si>
    <t>FRANKFORT DISPOSAL</t>
  </si>
  <si>
    <t>GOSHEN 3SW</t>
  </si>
  <si>
    <t>GREENSBURG</t>
  </si>
  <si>
    <t>HARTFORD CITY 4 ESE</t>
  </si>
  <si>
    <t>KOKOMO 3 WSW</t>
  </si>
  <si>
    <t>LAUREL</t>
  </si>
  <si>
    <t>MARION 2 N</t>
  </si>
  <si>
    <t>MARTINSVILLE 2 SW</t>
  </si>
  <si>
    <t>MOROCCO 1 NW</t>
  </si>
  <si>
    <t>NEWBERRY</t>
  </si>
  <si>
    <t>NEW CASTLE 3 SW</t>
  </si>
  <si>
    <t>NEW HARMONY</t>
  </si>
  <si>
    <t>N VERNON 2 ESE</t>
  </si>
  <si>
    <t>OOLITIC PURDUE EX FM</t>
  </si>
  <si>
    <t>PATOKA LAKE</t>
  </si>
  <si>
    <t>RENSSELAER</t>
  </si>
  <si>
    <t>RIDGEVILLE 3 SSE</t>
  </si>
  <si>
    <t>SHELBYVILLE SEWAGE PLT</t>
  </si>
  <si>
    <t>SHOALS 8 S</t>
  </si>
  <si>
    <t>TELL CITY</t>
  </si>
  <si>
    <t>WANATAH 2 WNW</t>
  </si>
  <si>
    <t>W LAFAYETTE 6 NW</t>
  </si>
  <si>
    <t>AFTON</t>
  </si>
  <si>
    <t>ALBIA 3 NNE</t>
  </si>
  <si>
    <t>ALGONA</t>
  </si>
  <si>
    <t>ATLANTIC 1 NE</t>
  </si>
  <si>
    <t>AUDUBON</t>
  </si>
  <si>
    <t>BELLEVUE L&amp;D 12</t>
  </si>
  <si>
    <t>BOONE</t>
  </si>
  <si>
    <t>CEDAR RAPIDS #1</t>
  </si>
  <si>
    <t>CHARITON 1 E</t>
  </si>
  <si>
    <t>CHARLES CITY</t>
  </si>
  <si>
    <t>CHEROKEE</t>
  </si>
  <si>
    <t>CLARINDA</t>
  </si>
  <si>
    <t>CLINTON #1</t>
  </si>
  <si>
    <t>CRESCO 1 NE</t>
  </si>
  <si>
    <t>DUBUQUE L&amp;D 11</t>
  </si>
  <si>
    <t>ELKADER 6 SSW</t>
  </si>
  <si>
    <t>EMMETSBURG</t>
  </si>
  <si>
    <t>ESTHERVILLE 4E</t>
  </si>
  <si>
    <t>FT DODGE 5NNW</t>
  </si>
  <si>
    <t>GRINNELL 3 SW</t>
  </si>
  <si>
    <t>GUTTENBERG L&amp;D 10</t>
  </si>
  <si>
    <t>IOWA CITY</t>
  </si>
  <si>
    <t>IOWA FALLS</t>
  </si>
  <si>
    <t>KENNEBEC</t>
  </si>
  <si>
    <t>KEOKUK LOCK DAM 19</t>
  </si>
  <si>
    <t>KEOSAUQUA</t>
  </si>
  <si>
    <t>LAKE MILLS</t>
  </si>
  <si>
    <t>LAMONI</t>
  </si>
  <si>
    <t>LE CLAIRE L&amp;D 14</t>
  </si>
  <si>
    <t>LITTLE ROCK</t>
  </si>
  <si>
    <t>LOGAN</t>
  </si>
  <si>
    <t>MANCHESTER #2</t>
  </si>
  <si>
    <t>MAPLETON NO.2</t>
  </si>
  <si>
    <t>MAQUOKETA 4 W</t>
  </si>
  <si>
    <t>MASON CITY</t>
  </si>
  <si>
    <t>MT AYR</t>
  </si>
  <si>
    <t>NEW HAMPTON</t>
  </si>
  <si>
    <t>OSAGE</t>
  </si>
  <si>
    <t>POCAHONTAS</t>
  </si>
  <si>
    <t>RED OAK</t>
  </si>
  <si>
    <t>ROCK RAPIDS</t>
  </si>
  <si>
    <t>ROCKWELL CITY</t>
  </si>
  <si>
    <t>SAC CITY</t>
  </si>
  <si>
    <t>SHENANDOAH</t>
  </si>
  <si>
    <t>SIBLEY</t>
  </si>
  <si>
    <t>SPENCER 1 N</t>
  </si>
  <si>
    <t>STORM LAKE</t>
  </si>
  <si>
    <t>SWEA CITY 5N</t>
  </si>
  <si>
    <t>TOLEDO 3N</t>
  </si>
  <si>
    <t>WEBSTER CITY</t>
  </si>
  <si>
    <t>WILLIAMSBURG 1E</t>
  </si>
  <si>
    <t>ABILENE</t>
  </si>
  <si>
    <t>ALTAMONT</t>
  </si>
  <si>
    <t>ARLINGTON</t>
  </si>
  <si>
    <t>BELOIT</t>
  </si>
  <si>
    <t>CLAY CTR</t>
  </si>
  <si>
    <t>COLBY 1SW</t>
  </si>
  <si>
    <t>COTTONWOOD FALLS</t>
  </si>
  <si>
    <t>ELK</t>
  </si>
  <si>
    <t>ESKRIDGE</t>
  </si>
  <si>
    <t>GREAT BEND 3W</t>
  </si>
  <si>
    <t>HAYS 1 S</t>
  </si>
  <si>
    <t>HEALY</t>
  </si>
  <si>
    <t>HERINGTON</t>
  </si>
  <si>
    <t>HOLTON</t>
  </si>
  <si>
    <t>HORTON</t>
  </si>
  <si>
    <t>IOLA 1 W</t>
  </si>
  <si>
    <t>JOHN REDMOND LAKE</t>
  </si>
  <si>
    <t>KANOPOLIS LAKE</t>
  </si>
  <si>
    <t>LINCOLN 1 SE</t>
  </si>
  <si>
    <t>MANHATTAN</t>
  </si>
  <si>
    <t>MARION</t>
  </si>
  <si>
    <t>MARION RSVR</t>
  </si>
  <si>
    <t>MCPHERSON</t>
  </si>
  <si>
    <t>MILFORD LAKE</t>
  </si>
  <si>
    <t>MINNEAPOLIS</t>
  </si>
  <si>
    <t>MOUND VALLEY 3 WSW</t>
  </si>
  <si>
    <t>PARSONS 2 NW</t>
  </si>
  <si>
    <t>PERRY LAKE</t>
  </si>
  <si>
    <t>PLAINS</t>
  </si>
  <si>
    <t>POMONA LAKE</t>
  </si>
  <si>
    <t>READING</t>
  </si>
  <si>
    <t>SMITH CTR</t>
  </si>
  <si>
    <t>SYRACUSE 1NE</t>
  </si>
  <si>
    <t>TRIBUNE 1W</t>
  </si>
  <si>
    <t>ULYSSES 3NE</t>
  </si>
  <si>
    <t>WAMEGO 4 W</t>
  </si>
  <si>
    <t>WHEATON</t>
  </si>
  <si>
    <t>WICHITA</t>
  </si>
  <si>
    <t>WILSON LAKE</t>
  </si>
  <si>
    <t>YATES CTR</t>
  </si>
  <si>
    <t>BARBOURVILLE</t>
  </si>
  <si>
    <t>BARREN RVR LAKE</t>
  </si>
  <si>
    <t>BOWLING GREEN</t>
  </si>
  <si>
    <t>BROWNSVILLE</t>
  </si>
  <si>
    <t>CADIZ 4SW</t>
  </si>
  <si>
    <t>CAVE RUN LAKE</t>
  </si>
  <si>
    <t>HENDERSON 8 SSW</t>
  </si>
  <si>
    <t>HERNDON 5S</t>
  </si>
  <si>
    <t>MADISONVILLE</t>
  </si>
  <si>
    <t>MAMMOTH CAVE</t>
  </si>
  <si>
    <t>NOLIN RIVER LAKE</t>
  </si>
  <si>
    <t>ONEIDA</t>
  </si>
  <si>
    <t>PADUCAH</t>
  </si>
  <si>
    <t>PIKEVILLE</t>
  </si>
  <si>
    <t>PROVIDENCE</t>
  </si>
  <si>
    <t>SCOTTSVILLE</t>
  </si>
  <si>
    <t>STANTON 2W</t>
  </si>
  <si>
    <t>W PADUCAH 2W</t>
  </si>
  <si>
    <t>ALEXANDRIA 5 SSE</t>
  </si>
  <si>
    <t>BATON ROUGE SHERWOOD</t>
  </si>
  <si>
    <t>BELL CITY 13 SW</t>
  </si>
  <si>
    <t>BETHANY</t>
  </si>
  <si>
    <t>BOYCE 3 WNW</t>
  </si>
  <si>
    <t>BUNKIE</t>
  </si>
  <si>
    <t>CARENCRO</t>
  </si>
  <si>
    <t>CARVILLE 2 SW</t>
  </si>
  <si>
    <t>COLUMBIA LOCK</t>
  </si>
  <si>
    <t>CONVENT 2S</t>
  </si>
  <si>
    <t>CROWLEY 2 NE</t>
  </si>
  <si>
    <t>DONALDSONVILLE 4 SW</t>
  </si>
  <si>
    <t>DULAC 3N</t>
  </si>
  <si>
    <t>DUTCHTOWN #2</t>
  </si>
  <si>
    <t>FRANKLIN 3 NW</t>
  </si>
  <si>
    <t>GALLIANO</t>
  </si>
  <si>
    <t>GONZALES</t>
  </si>
  <si>
    <t>GRAND COTEAU</t>
  </si>
  <si>
    <t>HACKBERRY 8 SSW</t>
  </si>
  <si>
    <t>HOMER 1N</t>
  </si>
  <si>
    <t>JEANERETTE 5 NW</t>
  </si>
  <si>
    <t>JENNINGS</t>
  </si>
  <si>
    <t>JONESVILLE LOCKS</t>
  </si>
  <si>
    <t>LAKE CHARLES 7 NW</t>
  </si>
  <si>
    <t>LAKE CHARLES 2 N</t>
  </si>
  <si>
    <t>LAKE CHARLES PORT</t>
  </si>
  <si>
    <t>LEESVILLE</t>
  </si>
  <si>
    <t>MARKSVILLE</t>
  </si>
  <si>
    <t>MOSS BLUFF</t>
  </si>
  <si>
    <t>MOSS BLUFF 2 NNW</t>
  </si>
  <si>
    <t>NEW ROADS 5 NE</t>
  </si>
  <si>
    <t>OAK GROVE</t>
  </si>
  <si>
    <t>OBERLIN FIRE TWR</t>
  </si>
  <si>
    <t>PLAQUEMINE 2 N</t>
  </si>
  <si>
    <t>PORT ALLEN</t>
  </si>
  <si>
    <t>ROCKEFELLER WL REFUGE</t>
  </si>
  <si>
    <t>ST JOSEPH 3 N</t>
  </si>
  <si>
    <t>SLIDELL</t>
  </si>
  <si>
    <t>SULPHUR</t>
  </si>
  <si>
    <t>SUN</t>
  </si>
  <si>
    <t>TALISHEEK</t>
  </si>
  <si>
    <t>WALKER</t>
  </si>
  <si>
    <t>WHITEHALL</t>
  </si>
  <si>
    <t>WOODLAND</t>
  </si>
  <si>
    <t>BRASSUA DAM</t>
  </si>
  <si>
    <t>FT KENT</t>
  </si>
  <si>
    <t>JACKMAN</t>
  </si>
  <si>
    <t>PORTAGE</t>
  </si>
  <si>
    <t>RANGELEY</t>
  </si>
  <si>
    <t>TRENTON</t>
  </si>
  <si>
    <t>EMMITSBURG 2 SE</t>
  </si>
  <si>
    <t>GERMANTOWN</t>
  </si>
  <si>
    <t>SAVAGE RVR DAM</t>
  </si>
  <si>
    <t>WILLIAMSPORT</t>
  </si>
  <si>
    <t>BARRE FALLS DAM</t>
  </si>
  <si>
    <t>BIRCH HILL DAM</t>
  </si>
  <si>
    <t>BROCKTON</t>
  </si>
  <si>
    <t>E BRIMFIELD LAKE</t>
  </si>
  <si>
    <t>HINGHAM</t>
  </si>
  <si>
    <t>HYANNIS</t>
  </si>
  <si>
    <t>JAMAICA PLAIN</t>
  </si>
  <si>
    <t>MANSFIELD</t>
  </si>
  <si>
    <t>MEDFORD</t>
  </si>
  <si>
    <t>MYSTIC LAKE</t>
  </si>
  <si>
    <t>RUTLAND</t>
  </si>
  <si>
    <t>TULLY LAKE</t>
  </si>
  <si>
    <t>WEBSTER</t>
  </si>
  <si>
    <t>ANN ARBOR SE</t>
  </si>
  <si>
    <t>ANN ARBOR U OF MICH</t>
  </si>
  <si>
    <t>BAD AXE</t>
  </si>
  <si>
    <t>BERGLAND DAM</t>
  </si>
  <si>
    <t>BERLIN</t>
  </si>
  <si>
    <t>BIG RAPIDS WTR WKS</t>
  </si>
  <si>
    <t>BLOOMINGDALE</t>
  </si>
  <si>
    <t>CARO WWTP</t>
  </si>
  <si>
    <t>COLDWATER ST SCHOOL</t>
  </si>
  <si>
    <t>DEARBORN</t>
  </si>
  <si>
    <t>DETOUR VILLAGE</t>
  </si>
  <si>
    <t>EAST TAWAS</t>
  </si>
  <si>
    <t>GAYLORD</t>
  </si>
  <si>
    <t>GROSSE POINTE FARMS</t>
  </si>
  <si>
    <t>HALE LOUD DAM</t>
  </si>
  <si>
    <t>HARBOR BEACH 1 SSE</t>
  </si>
  <si>
    <t>HERMAN</t>
  </si>
  <si>
    <t>IRONWOOD</t>
  </si>
  <si>
    <t>KALKASKA 11SE</t>
  </si>
  <si>
    <t>LAPEER WWTP</t>
  </si>
  <si>
    <t>MAPLE CITY 1E</t>
  </si>
  <si>
    <t>MENOMINEE NO.2</t>
  </si>
  <si>
    <t>MT PLEASANT</t>
  </si>
  <si>
    <t>ONAWAY 4N</t>
  </si>
  <si>
    <t>OWOSSO WWTP</t>
  </si>
  <si>
    <t>PAULDING</t>
  </si>
  <si>
    <t>PETOSKEY</t>
  </si>
  <si>
    <t>STAMBAUGH 2SSE</t>
  </si>
  <si>
    <t>STANDISH 4NE</t>
  </si>
  <si>
    <t>VANDERBILT 11ENE</t>
  </si>
  <si>
    <t>WATERSMEET 12WSW</t>
  </si>
  <si>
    <t>W BRANCH 3SE</t>
  </si>
  <si>
    <t>ALBERT LEA 3 SE</t>
  </si>
  <si>
    <t>ARTICHOKE LAKE 1 E</t>
  </si>
  <si>
    <t>AUSTIN WASTE WTP FACILITY</t>
  </si>
  <si>
    <t>BRAINERD</t>
  </si>
  <si>
    <t>CANBY</t>
  </si>
  <si>
    <t>CASS LAKE</t>
  </si>
  <si>
    <t>COLLEGEVILLE ST JOHN'S</t>
  </si>
  <si>
    <t>DETROIT LAKES 1 NNE</t>
  </si>
  <si>
    <t>FARIBAULT</t>
  </si>
  <si>
    <t>GRAND MEADOW</t>
  </si>
  <si>
    <t>GULL LAKE DAM</t>
  </si>
  <si>
    <t>JORDAN 1SSW</t>
  </si>
  <si>
    <t>LAMBERTON SW RSCH &amp; OUTREACH C</t>
  </si>
  <si>
    <t>LEECH LAKE</t>
  </si>
  <si>
    <t>LONG PRAIRIE</t>
  </si>
  <si>
    <t>LOWER ST ANTHONY FALLS</t>
  </si>
  <si>
    <t>MANKATO 4E</t>
  </si>
  <si>
    <t>MILACA</t>
  </si>
  <si>
    <t>MILAN 1NW</t>
  </si>
  <si>
    <t>MORGAN</t>
  </si>
  <si>
    <t>OTTERTAIL</t>
  </si>
  <si>
    <t>OWATONNA</t>
  </si>
  <si>
    <t>PINE RVR DAM</t>
  </si>
  <si>
    <t>RED WING</t>
  </si>
  <si>
    <t>RED WING DAM 3</t>
  </si>
  <si>
    <t>ROSEMOUNT RSCH &amp; OUTREACH CTR</t>
  </si>
  <si>
    <t>SANDY LAKE DAM LIBBY</t>
  </si>
  <si>
    <t>THEILMAN 1SSW</t>
  </si>
  <si>
    <t>WATERTOWN</t>
  </si>
  <si>
    <t>WINDOM</t>
  </si>
  <si>
    <t>WRIGHT 3 E</t>
  </si>
  <si>
    <t>ZUMBROTA</t>
  </si>
  <si>
    <t>AMORY L&amp;D A</t>
  </si>
  <si>
    <t>ARKABUTLA DAM</t>
  </si>
  <si>
    <t>BELMONT 2 SSE</t>
  </si>
  <si>
    <t>BELZONI</t>
  </si>
  <si>
    <t>BILOXI</t>
  </si>
  <si>
    <t>BROOKHAVEN CITY</t>
  </si>
  <si>
    <t>CALHOUN CITY</t>
  </si>
  <si>
    <t>CANTON 4N</t>
  </si>
  <si>
    <t>COFFEEVILLE</t>
  </si>
  <si>
    <t>COLLINSVILLE 7 SE</t>
  </si>
  <si>
    <t>GLOSTER</t>
  </si>
  <si>
    <t>GUNTOWN 3NW</t>
  </si>
  <si>
    <t>HATTIESBURG 5SW</t>
  </si>
  <si>
    <t>HATTIESBURG 3SW</t>
  </si>
  <si>
    <t>HERNANDO</t>
  </si>
  <si>
    <t>HOLLY SPRINGS 4 N</t>
  </si>
  <si>
    <t>INDEPENDENCE 1W</t>
  </si>
  <si>
    <t>KOSCIUSKO</t>
  </si>
  <si>
    <t>LAMBERT 1W</t>
  </si>
  <si>
    <t>LEAKESVILLE</t>
  </si>
  <si>
    <t>MEADVILLE</t>
  </si>
  <si>
    <t>MIZE 3SW</t>
  </si>
  <si>
    <t>OAKLEY EXP STN</t>
  </si>
  <si>
    <t>OCEAN SPRINGS</t>
  </si>
  <si>
    <t>OKATIBBEE RSVR</t>
  </si>
  <si>
    <t>P HARRISON ARCHUSA</t>
  </si>
  <si>
    <t>P HARRISON BIG CK WP</t>
  </si>
  <si>
    <t>P HARRISON DUNNS FALLS</t>
  </si>
  <si>
    <t>P HARRISON TURKEY WP</t>
  </si>
  <si>
    <t>PHILADELPHIA 1 WSW</t>
  </si>
  <si>
    <t>PONTOTOC</t>
  </si>
  <si>
    <t>POPLARVILLE EXP STN</t>
  </si>
  <si>
    <t>PORT GIBSON 1 NE</t>
  </si>
  <si>
    <t>PURVIS 2N</t>
  </si>
  <si>
    <t>RALEIGH 6N</t>
  </si>
  <si>
    <t>SAUCIER EXP FOREST</t>
  </si>
  <si>
    <t>STATE UNIV</t>
  </si>
  <si>
    <t>SUMRALL</t>
  </si>
  <si>
    <t>TUPELO 2</t>
  </si>
  <si>
    <t>TUPELO 3</t>
  </si>
  <si>
    <t>UNION CHURCH</t>
  </si>
  <si>
    <t>VICKSBURG CITY</t>
  </si>
  <si>
    <t>WATER VALLEY</t>
  </si>
  <si>
    <t>WEST POINT</t>
  </si>
  <si>
    <t>WINONA 5 E</t>
  </si>
  <si>
    <t>AMITY 4 NE</t>
  </si>
  <si>
    <t>APPLETON CITY</t>
  </si>
  <si>
    <t>BILLINGS 1SW</t>
  </si>
  <si>
    <t>BOLIVAR 1 NE</t>
  </si>
  <si>
    <t>BUTLER 4W</t>
  </si>
  <si>
    <t>CANTON L&amp;D 20</t>
  </si>
  <si>
    <t>CLEARWATER DAM</t>
  </si>
  <si>
    <t>CONCEPTION</t>
  </si>
  <si>
    <t>ELDON</t>
  </si>
  <si>
    <t>FESTUS</t>
  </si>
  <si>
    <t>FREDERICKTOWN</t>
  </si>
  <si>
    <t>FREEDOM</t>
  </si>
  <si>
    <t>HAMILTON 2W</t>
  </si>
  <si>
    <t>JEFFERSON CITY WTP</t>
  </si>
  <si>
    <t>KINGSVILLE</t>
  </si>
  <si>
    <t>KIRKSVILLE</t>
  </si>
  <si>
    <t>LAKE WAPPAPELLO SP</t>
  </si>
  <si>
    <t>LAMAR 7N</t>
  </si>
  <si>
    <t>LICKING 4N</t>
  </si>
  <si>
    <t>LOCKWOOD</t>
  </si>
  <si>
    <t>MARYVILLE 2E</t>
  </si>
  <si>
    <t>MEMPHIS</t>
  </si>
  <si>
    <t>MOBERLY</t>
  </si>
  <si>
    <t>NEVADA WTP</t>
  </si>
  <si>
    <t>NEW FRANKLIN 1W</t>
  </si>
  <si>
    <t>OZARK BEACH</t>
  </si>
  <si>
    <t>PERRYVILLE WTP</t>
  </si>
  <si>
    <t>POPLAR BLUFF</t>
  </si>
  <si>
    <t>ROLLA MISSOURI S&amp;T</t>
  </si>
  <si>
    <t>SEDALIA WTP</t>
  </si>
  <si>
    <t>SHELBINA</t>
  </si>
  <si>
    <t>SIKESTON PWR STN</t>
  </si>
  <si>
    <t>STEFFENVILLE</t>
  </si>
  <si>
    <t>SWEET SPRINGS</t>
  </si>
  <si>
    <t>WAPPAPELLO DAM</t>
  </si>
  <si>
    <t>WARRENSBURG 4NW</t>
  </si>
  <si>
    <t>WARRENTON 1 N</t>
  </si>
  <si>
    <t>WASOLA 5N</t>
  </si>
  <si>
    <t>WAYNESVILLE 2 W</t>
  </si>
  <si>
    <t>WELDON SPRING NWS</t>
  </si>
  <si>
    <t>BASIN</t>
  </si>
  <si>
    <t>BIG TIMBER</t>
  </si>
  <si>
    <t>BILLINGS WTP</t>
  </si>
  <si>
    <t>BOZEMAN 6 W EXP FARM</t>
  </si>
  <si>
    <t>BRANDENBERG</t>
  </si>
  <si>
    <t>BROADUS</t>
  </si>
  <si>
    <t>CHINOOK</t>
  </si>
  <si>
    <t>CHOTEAU</t>
  </si>
  <si>
    <t>COLSTRIP</t>
  </si>
  <si>
    <t>CULBERTSON</t>
  </si>
  <si>
    <t>ENNIS</t>
  </si>
  <si>
    <t>FT BENTON</t>
  </si>
  <si>
    <t>GIBSON DAM</t>
  </si>
  <si>
    <t>GLENDIVE</t>
  </si>
  <si>
    <t>GOLDBUTTE 7 N</t>
  </si>
  <si>
    <t>GRASS RANGE</t>
  </si>
  <si>
    <t>HERON 2 NW</t>
  </si>
  <si>
    <t>HOLTER DAM</t>
  </si>
  <si>
    <t>HUNGRY HORSE DAM</t>
  </si>
  <si>
    <t>JUDITH GAP 13 E</t>
  </si>
  <si>
    <t>KALISPELL GLACIER AP</t>
  </si>
  <si>
    <t>LOMA</t>
  </si>
  <si>
    <t>MELVILLE 4 W</t>
  </si>
  <si>
    <t>MIZPAH 4 NNW</t>
  </si>
  <si>
    <t>MOORHEAD 9 NE</t>
  </si>
  <si>
    <t>OPHEIM 10 N</t>
  </si>
  <si>
    <t>SKQ DAM</t>
  </si>
  <si>
    <t>POWDERVILLE 8 NNE</t>
  </si>
  <si>
    <t>RAPELJE</t>
  </si>
  <si>
    <t>RED LODGE</t>
  </si>
  <si>
    <t>ROSCOE</t>
  </si>
  <si>
    <t>RYEGATE 18 NNW</t>
  </si>
  <si>
    <t>SACO 1 NNW</t>
  </si>
  <si>
    <t>STANFORD</t>
  </si>
  <si>
    <t>SUN RVR 4 S</t>
  </si>
  <si>
    <t>TERRY</t>
  </si>
  <si>
    <t>TOWNSEND</t>
  </si>
  <si>
    <t>W GLACIER</t>
  </si>
  <si>
    <t>WHITE SULPHUR SPRINGS</t>
  </si>
  <si>
    <t>AGATE 3 E</t>
  </si>
  <si>
    <t>AINSWORTH</t>
  </si>
  <si>
    <t>ATKINSON 3SW</t>
  </si>
  <si>
    <t>AUBURN 5 ESE</t>
  </si>
  <si>
    <t>BUTTE</t>
  </si>
  <si>
    <t>CANADAY STEAM PLT</t>
  </si>
  <si>
    <t>CRETE 4ESE</t>
  </si>
  <si>
    <t>HARRISBURG 12WNW</t>
  </si>
  <si>
    <t>HOLDREGE</t>
  </si>
  <si>
    <t>KEARNEY 4 NE</t>
  </si>
  <si>
    <t>KINGSLEY DAM</t>
  </si>
  <si>
    <t>LOUP CITY</t>
  </si>
  <si>
    <t>MC COOK</t>
  </si>
  <si>
    <t>MEAD 6S</t>
  </si>
  <si>
    <t>NORTH PLATTE EXP FARM</t>
  </si>
  <si>
    <t>OGALLALA</t>
  </si>
  <si>
    <t>O'NEILL</t>
  </si>
  <si>
    <t>OSHKOSH</t>
  </si>
  <si>
    <t>SPRINGVIEW 2NW</t>
  </si>
  <si>
    <t>TECUMSEH 1S</t>
  </si>
  <si>
    <t>TRYON</t>
  </si>
  <si>
    <t>DESERT NATL WILDLIFE RANGE</t>
  </si>
  <si>
    <t>IMLAY</t>
  </si>
  <si>
    <t>KINGS RVR VLY - OROVADA 26NW</t>
  </si>
  <si>
    <t>MCGILL</t>
  </si>
  <si>
    <t>OROVADA 3 W</t>
  </si>
  <si>
    <t>PAHRUMP 4 NW</t>
  </si>
  <si>
    <t>RUTH</t>
  </si>
  <si>
    <t>SEARCHLIGHT</t>
  </si>
  <si>
    <t>COLEBROOK 3SW</t>
  </si>
  <si>
    <t>FIRST CONNECTICUT LAKE</t>
  </si>
  <si>
    <t>KEENE</t>
  </si>
  <si>
    <t>MASON</t>
  </si>
  <si>
    <t>PINKHAM NOTCH</t>
  </si>
  <si>
    <t>CAPE MAY 2 NW</t>
  </si>
  <si>
    <t>FLEMINGTON 5 NNW</t>
  </si>
  <si>
    <t>HIGHTSTOWN 2 W</t>
  </si>
  <si>
    <t>LUMBERTON</t>
  </si>
  <si>
    <t>NEW BRUNSWICK 3 SE</t>
  </si>
  <si>
    <t>SUSSEX 3 WNW</t>
  </si>
  <si>
    <t>ALCALDE</t>
  </si>
  <si>
    <t>ANIMAS 3ESE</t>
  </si>
  <si>
    <t>ARTESIA 6S</t>
  </si>
  <si>
    <t>CARLSBAD</t>
  </si>
  <si>
    <t>CLOVIS 13 N</t>
  </si>
  <si>
    <t>CONCHAS DAM</t>
  </si>
  <si>
    <t>EL MORRO NATL MON</t>
  </si>
  <si>
    <t>GRAN QUIVIRA NATL MON</t>
  </si>
  <si>
    <t>JORNADA EXP RANGE</t>
  </si>
  <si>
    <t>LOS LUNAS 3 SSW</t>
  </si>
  <si>
    <t>MOUNTAINAIR</t>
  </si>
  <si>
    <t>OCATE 2 NW</t>
  </si>
  <si>
    <t>PEDERNAL 9 E</t>
  </si>
  <si>
    <t>PORTALES</t>
  </si>
  <si>
    <t>REDROCK 1 NNE</t>
  </si>
  <si>
    <t>SABINAL</t>
  </si>
  <si>
    <t>TORREON NAVAJO MISSION</t>
  </si>
  <si>
    <t>WHITE SIGNAL</t>
  </si>
  <si>
    <t>ALCOVE DAM</t>
  </si>
  <si>
    <t>AURORA RSCH FARM</t>
  </si>
  <si>
    <t>BOONVILLE 4 SSW</t>
  </si>
  <si>
    <t>CANANDAIGUA 3 S</t>
  </si>
  <si>
    <t>COOPERSTOWN</t>
  </si>
  <si>
    <t>DANSVILLE</t>
  </si>
  <si>
    <t>FRANKLINVILLE</t>
  </si>
  <si>
    <t>GENEVA RSCH FARM</t>
  </si>
  <si>
    <t>GOUVERNEUR 3 NW</t>
  </si>
  <si>
    <t>INDIAN LAKE 2SW</t>
  </si>
  <si>
    <t>ITHACA CORNELL UNIV</t>
  </si>
  <si>
    <t>LAKE PLACID 2 S</t>
  </si>
  <si>
    <t>LOWVILLE</t>
  </si>
  <si>
    <t>MT MORRIS 2 W</t>
  </si>
  <si>
    <t>PORT JERVIS</t>
  </si>
  <si>
    <t>TUPPER LAKE SUNMOUNT</t>
  </si>
  <si>
    <t>ANDREWS</t>
  </si>
  <si>
    <t>BLUFF</t>
  </si>
  <si>
    <t>BREVARD</t>
  </si>
  <si>
    <t>BRYSON CITY 4</t>
  </si>
  <si>
    <t>CHAPEL HILL 2 W</t>
  </si>
  <si>
    <t>CULLOWHEE</t>
  </si>
  <si>
    <t>FAYETTEVILLE (PWC)</t>
  </si>
  <si>
    <t>GATESVILLE</t>
  </si>
  <si>
    <t>GRANDFATHER MTN</t>
  </si>
  <si>
    <t>HENDERSON 2 NNW</t>
  </si>
  <si>
    <t>JACKSONVILLE EOC</t>
  </si>
  <si>
    <t>JEFFERSON 2 E</t>
  </si>
  <si>
    <t>LAKE LURE 2</t>
  </si>
  <si>
    <t>LENOIR</t>
  </si>
  <si>
    <t>LINCOLNTON 4 W</t>
  </si>
  <si>
    <t>MORGANTON</t>
  </si>
  <si>
    <t>MT AIRY 2 W</t>
  </si>
  <si>
    <t>MURPHY 4ESE</t>
  </si>
  <si>
    <t>N WILKESBORO</t>
  </si>
  <si>
    <t>PLYMOUTH 5 E</t>
  </si>
  <si>
    <t>REIDSVILLE 2 NW</t>
  </si>
  <si>
    <t>ROCKY MT</t>
  </si>
  <si>
    <t>ROSMAN</t>
  </si>
  <si>
    <t>SHELBY 2 NW</t>
  </si>
  <si>
    <t>SILER CITY 2 N</t>
  </si>
  <si>
    <t>STATESVILLE 2 NNE</t>
  </si>
  <si>
    <t>TARBORO 1 S</t>
  </si>
  <si>
    <t>TRANSOU</t>
  </si>
  <si>
    <t>WAYNESVILLE 1 E</t>
  </si>
  <si>
    <t>WHITEVILLE 7 NW</t>
  </si>
  <si>
    <t>WILLIAMSTON 1 E</t>
  </si>
  <si>
    <t>WILSON 3 SW</t>
  </si>
  <si>
    <t>W KERR SCOTT RESV</t>
  </si>
  <si>
    <t>YADKINVILLE 6 E</t>
  </si>
  <si>
    <t>BISMARCK</t>
  </si>
  <si>
    <t>BOTTINEAU</t>
  </si>
  <si>
    <t>CAVALIER 7NW</t>
  </si>
  <si>
    <t>CROSBY</t>
  </si>
  <si>
    <t>DUNN CENTER  1E</t>
  </si>
  <si>
    <t>GRAND FORKS UNIV (NWS)</t>
  </si>
  <si>
    <t>JAMESTOWN STATE HOSP</t>
  </si>
  <si>
    <t>MAX</t>
  </si>
  <si>
    <t>MC CLUSKY</t>
  </si>
  <si>
    <t>MC LEOD 3 E</t>
  </si>
  <si>
    <t>MINOT EXP STN</t>
  </si>
  <si>
    <t>PETERSBURG 2 N</t>
  </si>
  <si>
    <t>WATFORD CITY 14S</t>
  </si>
  <si>
    <t>WILLOW CITY</t>
  </si>
  <si>
    <t>BELLEFONTAINE</t>
  </si>
  <si>
    <t>BOWLING GREEN WWTP</t>
  </si>
  <si>
    <t>BUCYRUS</t>
  </si>
  <si>
    <t>CENTERBURG 2 SE</t>
  </si>
  <si>
    <t>CHARDON</t>
  </si>
  <si>
    <t>CHEVIOT 3 W</t>
  </si>
  <si>
    <t>CIRCLEVILLE</t>
  </si>
  <si>
    <t>GALLIPOLIS</t>
  </si>
  <si>
    <t>JACKSON 3 NW</t>
  </si>
  <si>
    <t>LONDON FISH HATCHERY</t>
  </si>
  <si>
    <t>MANSFIELD 5 W</t>
  </si>
  <si>
    <t>MARIETTA WWTP</t>
  </si>
  <si>
    <t>MIAMITOWN</t>
  </si>
  <si>
    <t>NEW LEXINGTON 2 NW</t>
  </si>
  <si>
    <t>SIDNEY 1 S</t>
  </si>
  <si>
    <t>URBANA WWTP</t>
  </si>
  <si>
    <t>VAN WERT 1 S</t>
  </si>
  <si>
    <t>WARREN 3 S</t>
  </si>
  <si>
    <t>WAUSEON WTP</t>
  </si>
  <si>
    <t>WESTERVILLE</t>
  </si>
  <si>
    <t>WOOSTER EXP STATION</t>
  </si>
  <si>
    <t>ALTUS DAM</t>
  </si>
  <si>
    <t>ANTLERS</t>
  </si>
  <si>
    <t>CHEYENNE</t>
  </si>
  <si>
    <t>ENID</t>
  </si>
  <si>
    <t>HEALDTON 3 E</t>
  </si>
  <si>
    <t>HELENA 1 SSE</t>
  </si>
  <si>
    <t>IDABEL</t>
  </si>
  <si>
    <t>MADILL</t>
  </si>
  <si>
    <t>MUTUAL</t>
  </si>
  <si>
    <t>WAYNOKA</t>
  </si>
  <si>
    <t>WEATHERFORD</t>
  </si>
  <si>
    <t>ANTELOPE 6 SSW</t>
  </si>
  <si>
    <t>BEND</t>
  </si>
  <si>
    <t>BONNEVILLE DAM</t>
  </si>
  <si>
    <t>CRATER LAKE NPS HQ</t>
  </si>
  <si>
    <t>ESTACADA 2 SE</t>
  </si>
  <si>
    <t>GRIZZLY</t>
  </si>
  <si>
    <t>HEPPNER</t>
  </si>
  <si>
    <t>HOWARD PRAIRIE DAM</t>
  </si>
  <si>
    <t>JOHN DAY</t>
  </si>
  <si>
    <t>LEABURG 1 SW</t>
  </si>
  <si>
    <t>LOST CREEK DAM</t>
  </si>
  <si>
    <t>MALHEUR BRANCH EXP STN</t>
  </si>
  <si>
    <t>OWYHEE DAM</t>
  </si>
  <si>
    <t>PELTON DAM</t>
  </si>
  <si>
    <t>PRINEVILLE</t>
  </si>
  <si>
    <t>SISTERS</t>
  </si>
  <si>
    <t>SUMMER LAKE 1 S</t>
  </si>
  <si>
    <t>THREE LYNX</t>
  </si>
  <si>
    <t>TILLAMOOK</t>
  </si>
  <si>
    <t>TOKETEE FALLS</t>
  </si>
  <si>
    <t>TROUTDALE</t>
  </si>
  <si>
    <t>WICKIUP DAM</t>
  </si>
  <si>
    <t>FRANCIS E WALTER DAM</t>
  </si>
  <si>
    <t>BRADFORD 4SW RES 5</t>
  </si>
  <si>
    <t>CONFLUENCE 1 SW DAM</t>
  </si>
  <si>
    <t>EBENSBURG SEWAGE PLT</t>
  </si>
  <si>
    <t>FORD CITY 4 S DAM</t>
  </si>
  <si>
    <t>GETTYSBURG</t>
  </si>
  <si>
    <t>GRATERFORD 1 E</t>
  </si>
  <si>
    <t>KANE 1NNE</t>
  </si>
  <si>
    <t>LEBANON 2 W</t>
  </si>
  <si>
    <t>MONTGOMERY L&amp;D</t>
  </si>
  <si>
    <t>PHOENIXVILLE 1 E</t>
  </si>
  <si>
    <t>RENOVO</t>
  </si>
  <si>
    <t>SALINA 3 W</t>
  </si>
  <si>
    <t>SHIPPENSBURG</t>
  </si>
  <si>
    <t>SLIPPERY ROCK 1 SSW</t>
  </si>
  <si>
    <t>STATE COLLEGE</t>
  </si>
  <si>
    <t>TIONESTA 2 SE LAKE</t>
  </si>
  <si>
    <t>TITUSVILLE WTR WKS</t>
  </si>
  <si>
    <t>TOWANDA 1 S</t>
  </si>
  <si>
    <t>WAYNESBURG 1 E</t>
  </si>
  <si>
    <t>WELLSBORO 4 SW</t>
  </si>
  <si>
    <t>CAESARS HEAD</t>
  </si>
  <si>
    <t>CHESTER 1 SE</t>
  </si>
  <si>
    <t>COLUMBIA UNIV OF SC</t>
  </si>
  <si>
    <t>JOHNSTON 4 SW</t>
  </si>
  <si>
    <t>LAURENS</t>
  </si>
  <si>
    <t>LITTLE MTN</t>
  </si>
  <si>
    <t>NORTH 5NE</t>
  </si>
  <si>
    <t>PELION 0.8 NW</t>
  </si>
  <si>
    <t>SALUDA</t>
  </si>
  <si>
    <t>TABLE ROCK</t>
  </si>
  <si>
    <t>WINNSBORO</t>
  </si>
  <si>
    <t>ACADEMY 2NE</t>
  </si>
  <si>
    <t>BRITTON</t>
  </si>
  <si>
    <t>BROOKINGS 2 NE</t>
  </si>
  <si>
    <t>CHAMBERLAIN 5 S</t>
  </si>
  <si>
    <t>COTTONWOOD 2 E</t>
  </si>
  <si>
    <t>DUPREE</t>
  </si>
  <si>
    <t>FAULKTON 1 NW</t>
  </si>
  <si>
    <t>FORESTBURG 4 NNE</t>
  </si>
  <si>
    <t>GANN VALLEY</t>
  </si>
  <si>
    <t>LEAD</t>
  </si>
  <si>
    <t>LEMMON</t>
  </si>
  <si>
    <t>MADISON 2SE</t>
  </si>
  <si>
    <t>MILESVILLE 5 NE</t>
  </si>
  <si>
    <t>MISSION 14 S</t>
  </si>
  <si>
    <t>MT RUSHMORE NATL MEM</t>
  </si>
  <si>
    <t>MURDO</t>
  </si>
  <si>
    <t>PACTOLA DAM</t>
  </si>
  <si>
    <t>POLLOCK</t>
  </si>
  <si>
    <t>SELBY</t>
  </si>
  <si>
    <t>SPEARFISH</t>
  </si>
  <si>
    <t>TIMBER LAKE</t>
  </si>
  <si>
    <t>TYNDALL</t>
  </si>
  <si>
    <t>VERMILLION 2 SE</t>
  </si>
  <si>
    <t>WASTA</t>
  </si>
  <si>
    <t>WHITE LAKE</t>
  </si>
  <si>
    <t>ALLARDT</t>
  </si>
  <si>
    <t>AMES PLANTATION</t>
  </si>
  <si>
    <t>BOLIVAR WTR WKS</t>
  </si>
  <si>
    <t>CLARKSVILLE NO.2</t>
  </si>
  <si>
    <t>CLEVELAND FLTR PLT</t>
  </si>
  <si>
    <t>COLLIERVILLE</t>
  </si>
  <si>
    <t>COLUMBIA 3 WNW</t>
  </si>
  <si>
    <t>COOKEVILLE</t>
  </si>
  <si>
    <t>CROSSVILLE ED &amp; RESEARCH</t>
  </si>
  <si>
    <t>DECATUR 7NE</t>
  </si>
  <si>
    <t>FALL CREEK FALLS SP</t>
  </si>
  <si>
    <t>FAYETTEVILLE WTP</t>
  </si>
  <si>
    <t>FRANKLIN SEWAGE PLT</t>
  </si>
  <si>
    <t>GATLINBURG 2 SW</t>
  </si>
  <si>
    <t>GERMANTOWN 4SE</t>
  </si>
  <si>
    <t>HUNTINGDON WTP</t>
  </si>
  <si>
    <t>JACKSON EXP STN</t>
  </si>
  <si>
    <t>JACKSON 4 NE</t>
  </si>
  <si>
    <t>LAWRENCEBURG WWTP</t>
  </si>
  <si>
    <t>LEWISBURG EXP STN</t>
  </si>
  <si>
    <t>LYNCHBURG</t>
  </si>
  <si>
    <t>MARTIN U OF T BRANCH E</t>
  </si>
  <si>
    <t>MEMPHIS WFO</t>
  </si>
  <si>
    <t>MILAN EXP STN</t>
  </si>
  <si>
    <t>MONTEAGLE</t>
  </si>
  <si>
    <t>MT PLEASANT 1N</t>
  </si>
  <si>
    <t>NEWPORT 1 NW</t>
  </si>
  <si>
    <t>NORRIS</t>
  </si>
  <si>
    <t>PORTLAND SEWAGE PLT</t>
  </si>
  <si>
    <t>PULASKI WWTP</t>
  </si>
  <si>
    <t>ROGERSVILLE 1 NE</t>
  </si>
  <si>
    <t>SAVANNAH 6 SW</t>
  </si>
  <si>
    <t>SELMER</t>
  </si>
  <si>
    <t>SEWANEE</t>
  </si>
  <si>
    <t>SHELBYVILLE WATER DEPT</t>
  </si>
  <si>
    <t>SOMERVILLE 10N</t>
  </si>
  <si>
    <t>SPARTA WASTEWATER PLANT</t>
  </si>
  <si>
    <t>TULLAHOMA</t>
  </si>
  <si>
    <t>WOODBURY 1 WNW</t>
  </si>
  <si>
    <t>ANSON</t>
  </si>
  <si>
    <t>ASPERMONT</t>
  </si>
  <si>
    <t>BALLINGER 2 NW</t>
  </si>
  <si>
    <t>BEEVILLE 5 NE</t>
  </si>
  <si>
    <t>BENAVIDES 2</t>
  </si>
  <si>
    <t>BLANCO</t>
  </si>
  <si>
    <t>BOERNE</t>
  </si>
  <si>
    <t>BONHAM 3NNE</t>
  </si>
  <si>
    <t>BRENHAM</t>
  </si>
  <si>
    <t>BROWNFIELD #2</t>
  </si>
  <si>
    <t>BURNET</t>
  </si>
  <si>
    <t>CANYON</t>
  </si>
  <si>
    <t>CARRIZO SPRINGS 3S</t>
  </si>
  <si>
    <t>CENTER</t>
  </si>
  <si>
    <t>COPE RCH</t>
  </si>
  <si>
    <t>CORPUS CHRISTI</t>
  </si>
  <si>
    <t>CORSICANA</t>
  </si>
  <si>
    <t>CRANE</t>
  </si>
  <si>
    <t>CROSBYTON</t>
  </si>
  <si>
    <t>DANEVANG 1 W</t>
  </si>
  <si>
    <t>DENTON 2 SE</t>
  </si>
  <si>
    <t>ELGIN 1 N</t>
  </si>
  <si>
    <t>FLATONIA 4SE</t>
  </si>
  <si>
    <t>FLOYDADA</t>
  </si>
  <si>
    <t>FT STOCKTON</t>
  </si>
  <si>
    <t>FRIONA</t>
  </si>
  <si>
    <t>GAIL</t>
  </si>
  <si>
    <t>GOLDTHWAITE 1 WSW</t>
  </si>
  <si>
    <t>GREENVILLE KGVL RADIO</t>
  </si>
  <si>
    <t>GRUVER</t>
  </si>
  <si>
    <t>HALLETTSVILLE 2 N</t>
  </si>
  <si>
    <t>HENDERSON</t>
  </si>
  <si>
    <t>HORDS CREEK DAM</t>
  </si>
  <si>
    <t>JACKSBORO</t>
  </si>
  <si>
    <t>JOHNSON CITY 2N</t>
  </si>
  <si>
    <t>LANGTRY</t>
  </si>
  <si>
    <t>LEVELLAND</t>
  </si>
  <si>
    <t>LITTLEFIELD</t>
  </si>
  <si>
    <t>MATHIS 4 SSW</t>
  </si>
  <si>
    <t>MCALLEN</t>
  </si>
  <si>
    <t>MCCAMEY</t>
  </si>
  <si>
    <t>MT LOCKE</t>
  </si>
  <si>
    <t>NAVARRO MILLS DAM</t>
  </si>
  <si>
    <t>OLTON</t>
  </si>
  <si>
    <t>ORANGE 9 N</t>
  </si>
  <si>
    <t>PAMPA #2</t>
  </si>
  <si>
    <t>PANTHER JUNCTION</t>
  </si>
  <si>
    <t>PERRYTON</t>
  </si>
  <si>
    <t>RIO GRANDE CITY</t>
  </si>
  <si>
    <t>SEGUIN 1 SSW</t>
  </si>
  <si>
    <t>SOMERVILLE DAM</t>
  </si>
  <si>
    <t>SULPHUR SPRINGS</t>
  </si>
  <si>
    <t>TAHOKA</t>
  </si>
  <si>
    <t>TULIA</t>
  </si>
  <si>
    <t>VAN HORN</t>
  </si>
  <si>
    <t>VICTORIA RGNL AP</t>
  </si>
  <si>
    <t>WILLS PT</t>
  </si>
  <si>
    <t>WINGATE</t>
  </si>
  <si>
    <t>YOAKUM</t>
  </si>
  <si>
    <t>BLANDING</t>
  </si>
  <si>
    <t>CALLAO</t>
  </si>
  <si>
    <t>CANYONLANDS-THE NECK</t>
  </si>
  <si>
    <t>CAPITOL REEF NP</t>
  </si>
  <si>
    <t>DEER CREEK DAM</t>
  </si>
  <si>
    <t>DESERET</t>
  </si>
  <si>
    <t>DINOSAUR NM-QUARRY AREA</t>
  </si>
  <si>
    <t>ESCALANTE</t>
  </si>
  <si>
    <t>HOVENWEEP NM</t>
  </si>
  <si>
    <t>JENSEN</t>
  </si>
  <si>
    <t>KANAB</t>
  </si>
  <si>
    <t>LAKETOWN</t>
  </si>
  <si>
    <t>LA VERKIN</t>
  </si>
  <si>
    <t>LEVAN</t>
  </si>
  <si>
    <t>LOGAN RADIO KVNU</t>
  </si>
  <si>
    <t>MOAB</t>
  </si>
  <si>
    <t>PANGUITCH</t>
  </si>
  <si>
    <t>PINEVIEW DAM</t>
  </si>
  <si>
    <t>SANTAQUIN CHLORINATOR</t>
  </si>
  <si>
    <t>SPANISH FK PWR HOUSE</t>
  </si>
  <si>
    <t>SUNDANCE</t>
  </si>
  <si>
    <t>TOOELE</t>
  </si>
  <si>
    <t>ZION NP</t>
  </si>
  <si>
    <t>HANKSVILLE</t>
  </si>
  <si>
    <t>SAINT JOHNSBURY</t>
  </si>
  <si>
    <t>ABINGDON 3S</t>
  </si>
  <si>
    <t>APPOMATTOX</t>
  </si>
  <si>
    <t>BLACKSBURG NWSO</t>
  </si>
  <si>
    <t>BURKES GARDEN</t>
  </si>
  <si>
    <t>CHARLOTTESVILLE 2W</t>
  </si>
  <si>
    <t>COVINGTON FLTR PLT</t>
  </si>
  <si>
    <t>DALE ENTERPRISE</t>
  </si>
  <si>
    <t>GRUNDY</t>
  </si>
  <si>
    <t>JOHN H KERR DAM</t>
  </si>
  <si>
    <t>PURCELLVILLE</t>
  </si>
  <si>
    <t>LOUISA</t>
  </si>
  <si>
    <t>LURAY 5 E</t>
  </si>
  <si>
    <t>MARTINSVILLE FLTR PLT</t>
  </si>
  <si>
    <t>PAINTER 2W</t>
  </si>
  <si>
    <t>PIEDMONT RSCH STN</t>
  </si>
  <si>
    <t>PULASKI 2 E</t>
  </si>
  <si>
    <t>STAUNTON WTP</t>
  </si>
  <si>
    <t>W PT 2 NW</t>
  </si>
  <si>
    <t>WILLIAMSBURG 2 N</t>
  </si>
  <si>
    <t>WINCHESTER 7 SE</t>
  </si>
  <si>
    <t>WOODSTOCK 2 NE</t>
  </si>
  <si>
    <t>WYTHEVILLE</t>
  </si>
  <si>
    <t>BOUNDARY DAM</t>
  </si>
  <si>
    <t>BREMERTON</t>
  </si>
  <si>
    <t>CEDAR LAKE</t>
  </si>
  <si>
    <t>CHELAN</t>
  </si>
  <si>
    <t>CONCRETE PPL FISH STN</t>
  </si>
  <si>
    <t>COUGAR 6 E</t>
  </si>
  <si>
    <t>COULEE DAM 1 SW</t>
  </si>
  <si>
    <t>DIABLO DAM</t>
  </si>
  <si>
    <t>FORKS 1 E</t>
  </si>
  <si>
    <t>HOLDEN VILLAGE</t>
  </si>
  <si>
    <t>ICE HARBOR DAM</t>
  </si>
  <si>
    <t>KENNEWICK</t>
  </si>
  <si>
    <t>LIND 3 NE</t>
  </si>
  <si>
    <t>MT ADAMS RS</t>
  </si>
  <si>
    <t>NEWHALEM</t>
  </si>
  <si>
    <t>PLAIN</t>
  </si>
  <si>
    <t>RITZVILLE 1 SSE</t>
  </si>
  <si>
    <t>ROSS DAM</t>
  </si>
  <si>
    <t>STEHEKIN 4 NW</t>
  </si>
  <si>
    <t>UPPER BAKER DAM</t>
  </si>
  <si>
    <t>WENATCHEE</t>
  </si>
  <si>
    <t>WHITMAN MISSION</t>
  </si>
  <si>
    <t>WILBUR</t>
  </si>
  <si>
    <t>BAYARD</t>
  </si>
  <si>
    <t>BECKLEY VA HOSPITAL</t>
  </si>
  <si>
    <t>BLUEFIELD</t>
  </si>
  <si>
    <t>BUCKHANNON</t>
  </si>
  <si>
    <t>GASSAWAY</t>
  </si>
  <si>
    <t>GLENVILLE</t>
  </si>
  <si>
    <t>LEWISBURG 3 N</t>
  </si>
  <si>
    <t>MIDDLEBOURNE 3 ESE</t>
  </si>
  <si>
    <t>MORGANTOWN L&amp;D</t>
  </si>
  <si>
    <t>SUMMERSVILLE LAKE</t>
  </si>
  <si>
    <t>TERRA ALTA #1</t>
  </si>
  <si>
    <t>ALMA DAM 4</t>
  </si>
  <si>
    <t>ARLINGTON UNIV FARM</t>
  </si>
  <si>
    <t>BARABOO</t>
  </si>
  <si>
    <t>BLOOMER</t>
  </si>
  <si>
    <t>BRODHEAD</t>
  </si>
  <si>
    <t>CHILTON</t>
  </si>
  <si>
    <t>CLINTONVILLE</t>
  </si>
  <si>
    <t>CRIVITZ HIGH FALLS</t>
  </si>
  <si>
    <t>DODGEVILLE</t>
  </si>
  <si>
    <t>ELLSWORTH 1E</t>
  </si>
  <si>
    <t>FT ATKINSON</t>
  </si>
  <si>
    <t>GENOA DAM 8</t>
  </si>
  <si>
    <t>HARTFORD 2 W</t>
  </si>
  <si>
    <t>HOLCOMBE</t>
  </si>
  <si>
    <t>KEWAUNEE</t>
  </si>
  <si>
    <t>LAC VIEUX DESERT</t>
  </si>
  <si>
    <t>LANCASTER 4 WSW</t>
  </si>
  <si>
    <t>LUCK</t>
  </si>
  <si>
    <t>LYNXVILLE DAM 9</t>
  </si>
  <si>
    <t>MADELINE ISLAND</t>
  </si>
  <si>
    <t>MANITOWOC</t>
  </si>
  <si>
    <t>MARSHFIELD EXP FARM</t>
  </si>
  <si>
    <t>MATHER 3 NW</t>
  </si>
  <si>
    <t>MAUSTON 1 SE</t>
  </si>
  <si>
    <t>MENOMONIE</t>
  </si>
  <si>
    <t>MINOCQUA</t>
  </si>
  <si>
    <t>MONTELLO</t>
  </si>
  <si>
    <t>NEILLSVILLE 3ESE</t>
  </si>
  <si>
    <t>OCONTO 4 W</t>
  </si>
  <si>
    <t>PESHTIGO</t>
  </si>
  <si>
    <t>PHELPS</t>
  </si>
  <si>
    <t>PRAIRIE DU CHIEN</t>
  </si>
  <si>
    <t>RACINE</t>
  </si>
  <si>
    <t>RHINELANDER</t>
  </si>
  <si>
    <t>RICE LAKE</t>
  </si>
  <si>
    <t>ROBERTS WWTP</t>
  </si>
  <si>
    <t>ST CROIX FALLS</t>
  </si>
  <si>
    <t>STURGEON BAY EXP FARM</t>
  </si>
  <si>
    <t>TWO RIVERS</t>
  </si>
  <si>
    <t>VIROQUA</t>
  </si>
  <si>
    <t>WASHINGTON IS</t>
  </si>
  <si>
    <t>WAUPACA</t>
  </si>
  <si>
    <t>WAUSAUKEE</t>
  </si>
  <si>
    <t>WHITE LAKE 1 SE</t>
  </si>
  <si>
    <t>WILLOW RSVR</t>
  </si>
  <si>
    <t>WINTER</t>
  </si>
  <si>
    <t>ALTA 1 NNW</t>
  </si>
  <si>
    <t>ATLANTIC CITY</t>
  </si>
  <si>
    <t>BITTER CREEK 4 NE</t>
  </si>
  <si>
    <t>BONDURANT</t>
  </si>
  <si>
    <t>BOYSEN DAM</t>
  </si>
  <si>
    <t>CLARK 3NE</t>
  </si>
  <si>
    <t>CODY 12SE</t>
  </si>
  <si>
    <t>DEAVER</t>
  </si>
  <si>
    <t>GREEN RVR</t>
  </si>
  <si>
    <t>MORAN 5WNW</t>
  </si>
  <si>
    <t>SNAKE RVR</t>
  </si>
  <si>
    <t>SUNSHINE 3NE</t>
  </si>
  <si>
    <t>SYBILLE RSCH UNIT</t>
  </si>
  <si>
    <t>TENSLEEP 16SSE</t>
  </si>
  <si>
    <t>WAMSUTTER</t>
  </si>
  <si>
    <t>WORLAND</t>
  </si>
  <si>
    <t>KUPARUK</t>
  </si>
  <si>
    <t>WAIKIKI 717.2</t>
  </si>
  <si>
    <t>Tolby</t>
  </si>
  <si>
    <t>Elbow Lake</t>
  </si>
  <si>
    <t>Alpine Meadows</t>
  </si>
  <si>
    <t>Skookum Creek</t>
  </si>
  <si>
    <t>Paradise</t>
  </si>
  <si>
    <t>Mt. Eyak</t>
  </si>
  <si>
    <t>Esther Island</t>
  </si>
  <si>
    <t>Nuka Glacier</t>
  </si>
  <si>
    <t>FLAGSTAFF PULLIAM AP</t>
  </si>
  <si>
    <t>DESERT RESORTS RGNL AP</t>
  </si>
  <si>
    <t>TORRANCE AP</t>
  </si>
  <si>
    <t>PARKERSBURG WOOD CO AP</t>
  </si>
  <si>
    <t>HICKORY FAA AP</t>
  </si>
  <si>
    <t>JACKSON MCKELLAR AP</t>
  </si>
  <si>
    <t>ASHEVILLE RGNL AP</t>
  </si>
  <si>
    <t>MACON MIDDLE GA RGNL AP</t>
  </si>
  <si>
    <t>AUGUSTA BUSH FLD AP</t>
  </si>
  <si>
    <t>SAVANNAH INTL AP</t>
  </si>
  <si>
    <t>CROSSVILLE MEM AP</t>
  </si>
  <si>
    <t>LONDON CORBIN AP</t>
  </si>
  <si>
    <t>MAYPORT PILOT STN</t>
  </si>
  <si>
    <t>HUNTSVILLE INTL AP</t>
  </si>
  <si>
    <t>BLUEFIELD MERCER CO AP</t>
  </si>
  <si>
    <t>HUNTINGTON TRI STATE AP</t>
  </si>
  <si>
    <t>MERIDIAN NAAS</t>
  </si>
  <si>
    <t>BECKLEY RALEIGH CO AP</t>
  </si>
  <si>
    <t>CLARKSVILLE OUTLAW AP</t>
  </si>
  <si>
    <t>COLLEGE STN</t>
  </si>
  <si>
    <t>SALINA MUNI AP</t>
  </si>
  <si>
    <t>DALLAS FT WORTH AP</t>
  </si>
  <si>
    <t>CAPE GIRARDEAU MUNI AP</t>
  </si>
  <si>
    <t>JACKSON INTL AP</t>
  </si>
  <si>
    <t>COLUMBIA RGNL AP</t>
  </si>
  <si>
    <t>JONESBORO MUNI AP</t>
  </si>
  <si>
    <t>BARTLESVILLE F P FLD</t>
  </si>
  <si>
    <t>HOT SPRINGS ASOS</t>
  </si>
  <si>
    <t>POPLAR BLUFF MUNI AP</t>
  </si>
  <si>
    <t>TALLULAH VICKSBURG AP</t>
  </si>
  <si>
    <t>BINGHAMTON</t>
  </si>
  <si>
    <t>BRADFORD RGNL AP</t>
  </si>
  <si>
    <t>ISLIP LI MACARTHUR AP</t>
  </si>
  <si>
    <t>DUBOIS JEFFERSON CO AP</t>
  </si>
  <si>
    <t>WOOSTER WAYNE CO AP</t>
  </si>
  <si>
    <t>PUNTA GORDA CHARLOTTE CO AP</t>
  </si>
  <si>
    <t>ORLANDO INTL AP</t>
  </si>
  <si>
    <t>BROOKSVILLE HERNANDO CO AP</t>
  </si>
  <si>
    <t>DAYTONA BEACH INTL AP</t>
  </si>
  <si>
    <t>FT MYERS PAGE FLD AP</t>
  </si>
  <si>
    <t>KEY WEST INTL AP</t>
  </si>
  <si>
    <t>MIAMI INTL AP</t>
  </si>
  <si>
    <t>TAMPA INTL AP</t>
  </si>
  <si>
    <t>WEST PALM BEACH INTL AP</t>
  </si>
  <si>
    <t>KEY WEST NAS</t>
  </si>
  <si>
    <t>NAPLES MUNI AP</t>
  </si>
  <si>
    <t>NEW ORLEANS INTL AP</t>
  </si>
  <si>
    <t>PORT ARTHUR SE TX AP</t>
  </si>
  <si>
    <t>HOUSTON HOBBY AP</t>
  </si>
  <si>
    <t>SAN ANTONIO INTL AP</t>
  </si>
  <si>
    <t>CORPUS CHRISTI NAS</t>
  </si>
  <si>
    <t>KINGSVILLE NAAS</t>
  </si>
  <si>
    <t>PALACIOS MUNI AP</t>
  </si>
  <si>
    <t>MCALLEN MILLER INTL AP</t>
  </si>
  <si>
    <t>HOUSTON INTERCONT AP</t>
  </si>
  <si>
    <t>PATUXENT RIVER NAS</t>
  </si>
  <si>
    <t>RALEIGH DURHAM INTL AP</t>
  </si>
  <si>
    <t>PIEDMONT TRIAD INTL AP</t>
  </si>
  <si>
    <t>ELKINS RANDOLPH CO AP</t>
  </si>
  <si>
    <t>LYNCHBURG RGNL AP</t>
  </si>
  <si>
    <t>MARTINSBURG E WV RGNL AP</t>
  </si>
  <si>
    <t>MILLVILLE MUNI AP</t>
  </si>
  <si>
    <t>MORGANTOWN HART FLD</t>
  </si>
  <si>
    <t>NORFOLK INTL AP</t>
  </si>
  <si>
    <t>PHILADELPHIA INTL AP</t>
  </si>
  <si>
    <t>RICHMOND INTL AP</t>
  </si>
  <si>
    <t>ROANOKE RGNL AP</t>
  </si>
  <si>
    <t>WASHINGTON REAGAN AP</t>
  </si>
  <si>
    <t>FLORENCE RGNL AP</t>
  </si>
  <si>
    <t>WILMINGTON INTL AP</t>
  </si>
  <si>
    <t>NORFOLK NAS</t>
  </si>
  <si>
    <t>CHERRY POINT MCAS</t>
  </si>
  <si>
    <t>OCEANA NAS</t>
  </si>
  <si>
    <t>QUANTICO MCAS</t>
  </si>
  <si>
    <t>WILMINGTON NEW CASTLE CO AP</t>
  </si>
  <si>
    <t>HATTIESBURG CHAIN MUNI AP</t>
  </si>
  <si>
    <t>MOBILE DWTN AP</t>
  </si>
  <si>
    <t>MERIDIAN KEY FLD</t>
  </si>
  <si>
    <t>CHARLESTON YEAGER AP</t>
  </si>
  <si>
    <t>ALMA BACON CO AP</t>
  </si>
  <si>
    <t>ANNISTON METRO AP</t>
  </si>
  <si>
    <t>ATHENS BEN EPPS AP</t>
  </si>
  <si>
    <t>ATLANTA HARTSFIELD INTL AP</t>
  </si>
  <si>
    <t>BIRMINGHAM AP</t>
  </si>
  <si>
    <t>BRISTOL TRI CITY AP</t>
  </si>
  <si>
    <t>BRUNSWICK MALCOLM MCKINNON AP</t>
  </si>
  <si>
    <t>CHARLESTON INTL AP</t>
  </si>
  <si>
    <t>CHARLOTTE DOUGLAS AP</t>
  </si>
  <si>
    <t>CHATTANOOGA LOVELL AP</t>
  </si>
  <si>
    <t>KNOXVILLE MCGHEE TYSON AP</t>
  </si>
  <si>
    <t>MEMPHIS INTL AP</t>
  </si>
  <si>
    <t>MONTGOMERY AP</t>
  </si>
  <si>
    <t>MUSCLE SHOALS RGNL AP</t>
  </si>
  <si>
    <t>PENSACOLA RGNL AP</t>
  </si>
  <si>
    <t>JACKSON HAWKINS FLD</t>
  </si>
  <si>
    <t>ALEXANDRIA ESLER RGNL AP</t>
  </si>
  <si>
    <t>GREENVILLE ASOS</t>
  </si>
  <si>
    <t>MONROE RGNL AP</t>
  </si>
  <si>
    <t>SHREVEPORT</t>
  </si>
  <si>
    <t>AUSTIN-CAMP MABRY</t>
  </si>
  <si>
    <t>WACO RGNL AP</t>
  </si>
  <si>
    <t>DALLAS LOVE FLD</t>
  </si>
  <si>
    <t>ABILENE RGNL AP</t>
  </si>
  <si>
    <t>LITTLE ROCK AP ADAMS FLD</t>
  </si>
  <si>
    <t>FT SMITH RGNL AP</t>
  </si>
  <si>
    <t>WICHITA FALLS MUNI AP</t>
  </si>
  <si>
    <t>OKLAHOMA CITY WILL ROGERS AP</t>
  </si>
  <si>
    <t>TULSA INTL AP</t>
  </si>
  <si>
    <t>PONCA CITY MUNI AP</t>
  </si>
  <si>
    <t>BATON ROUGE RYAN AP</t>
  </si>
  <si>
    <t>HARRISON BOONE CO AP</t>
  </si>
  <si>
    <t>GAGE AP</t>
  </si>
  <si>
    <t>LAFAYETTE RGNL AP</t>
  </si>
  <si>
    <t>TEXARKANA WEBB FLD</t>
  </si>
  <si>
    <t>GREENWOOD LEFLORE AP</t>
  </si>
  <si>
    <t>ANTHONY</t>
  </si>
  <si>
    <t>CHANUTE MARTIN JOHNSON AP</t>
  </si>
  <si>
    <t>CONCORDIA MUNI AP</t>
  </si>
  <si>
    <t>DODGE CITY</t>
  </si>
  <si>
    <t>JOPLIN REGIONAL  AIRPORT</t>
  </si>
  <si>
    <t>KANSAS CITY DOWNTOWN AP</t>
  </si>
  <si>
    <t>ST LOUIS LAMBERT INTL AP</t>
  </si>
  <si>
    <t>TOPEKA MUNI AP</t>
  </si>
  <si>
    <t>VICHY ROLLA NATIONAL AP</t>
  </si>
  <si>
    <t>AUGUSTA STATE AP</t>
  </si>
  <si>
    <t>BANGOR INTL AP</t>
  </si>
  <si>
    <t>CARIBOU MUNI AP</t>
  </si>
  <si>
    <t>HOULTON INTL AP</t>
  </si>
  <si>
    <t>NEW YORK LAGUARDIA AP</t>
  </si>
  <si>
    <t>NEWARK INTL AP</t>
  </si>
  <si>
    <t>ALBANY AP</t>
  </si>
  <si>
    <t>ALTOONA BLAIR CO AP</t>
  </si>
  <si>
    <t>ALLENTOWN INTL AP</t>
  </si>
  <si>
    <t>BOSTON LOGAN INTL AP</t>
  </si>
  <si>
    <t>HARTFORD BRADLEY INTL AP</t>
  </si>
  <si>
    <t>BURLINGTON INTL AP</t>
  </si>
  <si>
    <t>CONCORD MUNI AP</t>
  </si>
  <si>
    <t>GLENS FALLS AP</t>
  </si>
  <si>
    <t>HARRISBURG CPTL CY AP</t>
  </si>
  <si>
    <t>HARTFORD BRAINARD FLD</t>
  </si>
  <si>
    <t>POUGHKEEPSIE DUTCHESS CO AP</t>
  </si>
  <si>
    <t>PORTLAND INTL JETPORT</t>
  </si>
  <si>
    <t>PROVIDENCE T F GREEN AP</t>
  </si>
  <si>
    <t>ROCHESTER GTR INTL AP</t>
  </si>
  <si>
    <t>SYRACUSE HANCOCK INTL AP</t>
  </si>
  <si>
    <t>WILKES-BARRE INTL AP</t>
  </si>
  <si>
    <t>COLUMBUS PORT COLUMBUS INTL AP</t>
  </si>
  <si>
    <t>DETROIT CITY AP</t>
  </si>
  <si>
    <t>FINDLAY AP</t>
  </si>
  <si>
    <t>FLINT BISHOP INTL AP</t>
  </si>
  <si>
    <t>FT WAYNE INTL AP</t>
  </si>
  <si>
    <t>GLADWIN</t>
  </si>
  <si>
    <t>JACKSON REYNOLDS FLD</t>
  </si>
  <si>
    <t>LAFAYETTE PURDUE UNIV AP</t>
  </si>
  <si>
    <t>LANSING CAPITAL CITY AP</t>
  </si>
  <si>
    <t>MADISON DANE RGNL AP</t>
  </si>
  <si>
    <t>MILWAUKEE MITCHELL AP</t>
  </si>
  <si>
    <t>PELLSTON RGNL AP</t>
  </si>
  <si>
    <t>PEORIA GTR PEORIA AP</t>
  </si>
  <si>
    <t>SAGINAW MBS INTL AP</t>
  </si>
  <si>
    <t>SAULT STE MARIE SANDERSON FLD</t>
  </si>
  <si>
    <t>SOUTH BEND MICHIANA RGNL AP</t>
  </si>
  <si>
    <t>TRAVERSE CITY CHERRY CPTL AP</t>
  </si>
  <si>
    <t>YOUNGSTOWN RGNL AP</t>
  </si>
  <si>
    <t>HANCOCK HOUGHTON CO AP</t>
  </si>
  <si>
    <t>ERIE INTL AP</t>
  </si>
  <si>
    <t>MANSFIELD LAHM MUNI AP</t>
  </si>
  <si>
    <t>AKRON CANTON RGNL AP</t>
  </si>
  <si>
    <t>WAUSAU DWTN AP</t>
  </si>
  <si>
    <t>ALEXANDRIA MUNI AP</t>
  </si>
  <si>
    <t>DULUTH</t>
  </si>
  <si>
    <t>FARGO HECTOR INTL AP</t>
  </si>
  <si>
    <t>GRAND FORKS INTL AP</t>
  </si>
  <si>
    <t>INTL FALLS INTL AP</t>
  </si>
  <si>
    <t>JAMESTOWN MUNI AP</t>
  </si>
  <si>
    <t>LA CROSSE MUNI AP</t>
  </si>
  <si>
    <t>MINNEAPOLIS/ST PAUL AP</t>
  </si>
  <si>
    <t>MOLINE QUAD CITY INTL AP</t>
  </si>
  <si>
    <t>PEMBINA</t>
  </si>
  <si>
    <t>ROCHESTER INTL AP</t>
  </si>
  <si>
    <t>ST CLOUD RGNL AP</t>
  </si>
  <si>
    <t>ATLANTIC CAA AP</t>
  </si>
  <si>
    <t>BURLINGTON MUNI AP</t>
  </si>
  <si>
    <t>DES MOINES INTL AP</t>
  </si>
  <si>
    <t>GRAND ISLAND AP</t>
  </si>
  <si>
    <t>HURON RGNL AP</t>
  </si>
  <si>
    <t>MASON CITY MUNI AP</t>
  </si>
  <si>
    <t>NORFOLK KARL STEFAN AP</t>
  </si>
  <si>
    <t>OMAHA EPPLEY AIRFIELD</t>
  </si>
  <si>
    <t>SIOUX CITY GATEWAY AP</t>
  </si>
  <si>
    <t>SIOUX FALLS</t>
  </si>
  <si>
    <t>WATERTOWN RGNL AP</t>
  </si>
  <si>
    <t>OTTUMWA INDUSTRIAL AP</t>
  </si>
  <si>
    <t>CEDAR RAPIDS MUNI AP</t>
  </si>
  <si>
    <t>EAU CLAIRE RGNL AP</t>
  </si>
  <si>
    <t>REDWOOD FALLS MUNI AP</t>
  </si>
  <si>
    <t>HILO INTL AP</t>
  </si>
  <si>
    <t>DEL RIO INTL AP</t>
  </si>
  <si>
    <t>KAHULUI AP</t>
  </si>
  <si>
    <t>HONOLULU INTL AP</t>
  </si>
  <si>
    <t>MOLOKAI AP</t>
  </si>
  <si>
    <t>LIHUE WSO AP 1020.1</t>
  </si>
  <si>
    <t>CHILDRESS MUNI AP</t>
  </si>
  <si>
    <t>ROSWELL IND AIR PK</t>
  </si>
  <si>
    <t>MIDLAND ODESSA</t>
  </si>
  <si>
    <t>WINKLER CO AP</t>
  </si>
  <si>
    <t>LUBBOCK</t>
  </si>
  <si>
    <t>EL PASO INTL AP</t>
  </si>
  <si>
    <t>AMARILLO</t>
  </si>
  <si>
    <t>ALBUQUERQUE INTL AP</t>
  </si>
  <si>
    <t>CLAYTON MUNI AIR PK</t>
  </si>
  <si>
    <t>LAS VEGAS MUNI AP</t>
  </si>
  <si>
    <t>ALAMOSA SAN LUIS AP</t>
  </si>
  <si>
    <t>DENVER-STAPLETON</t>
  </si>
  <si>
    <t>GARDEN CITY RGNL AP</t>
  </si>
  <si>
    <t>GOODLAND</t>
  </si>
  <si>
    <t>GRAND JUNCTION WALKER FLD</t>
  </si>
  <si>
    <t>LA JUNTA MUNI AP</t>
  </si>
  <si>
    <t>TRINIDAD PERRY STOKES AP</t>
  </si>
  <si>
    <t>LEMOORE REEVES NAS</t>
  </si>
  <si>
    <t>LONG BEACH DAUGHERTY FLD</t>
  </si>
  <si>
    <t>ELY YELLAND FLD AP</t>
  </si>
  <si>
    <t>BAKERSFIELD AP</t>
  </si>
  <si>
    <t>BISHOP AP</t>
  </si>
  <si>
    <t>BLYTHE AP</t>
  </si>
  <si>
    <t>TUCSON INTL AP</t>
  </si>
  <si>
    <t>BARSTOW DAGGETT AP</t>
  </si>
  <si>
    <t>LAS VEGAS MCCARRAN AP</t>
  </si>
  <si>
    <t>LOS ANGELES INTL AP</t>
  </si>
  <si>
    <t>NEEDLES AP</t>
  </si>
  <si>
    <t>PHOENIX SKY HARBOR INTL AP</t>
  </si>
  <si>
    <t>PRESCOTT LOVE FLD</t>
  </si>
  <si>
    <t>RENO TAHOE INTL AP</t>
  </si>
  <si>
    <t>SAN DIEGO LINDBERGH FLD</t>
  </si>
  <si>
    <t>SANTA BARBARA MUNI AP</t>
  </si>
  <si>
    <t>WINSLOW MUNI AP</t>
  </si>
  <si>
    <t>BLUE CANYON AP</t>
  </si>
  <si>
    <t>SACRAMENTO EXECUTIVE AP</t>
  </si>
  <si>
    <t>SALINAS MUNICIPAL AP</t>
  </si>
  <si>
    <t>SAN FRANCISCO INTL AP</t>
  </si>
  <si>
    <t>STOCKTON METRO AP</t>
  </si>
  <si>
    <t>MOFFETT FEDERAL AIRFIELD</t>
  </si>
  <si>
    <t>MODESTO CITY CO AP</t>
  </si>
  <si>
    <t>SANTA MARIA PUBLIC AP</t>
  </si>
  <si>
    <t>THOMASVILLE 2 S</t>
  </si>
  <si>
    <t>BATESVILLE 8 WNW</t>
  </si>
  <si>
    <t>THEODORE ROOSEVELT AP</t>
  </si>
  <si>
    <t>MINOT INTL AP</t>
  </si>
  <si>
    <t>AKRON WASHINGTON CO AP</t>
  </si>
  <si>
    <t>HAYES CENTER 1NW</t>
  </si>
  <si>
    <t>LANDER HUNT FLD AP</t>
  </si>
  <si>
    <t>LARAMIE RGNL AP</t>
  </si>
  <si>
    <t>NORTH PLATTE RGNL AP</t>
  </si>
  <si>
    <t>PHILIP AP</t>
  </si>
  <si>
    <t>PIERRE RGNL AP</t>
  </si>
  <si>
    <t>ROCK SPRINGS AP</t>
  </si>
  <si>
    <t>SCOTTSBLUFF HEILIG AP</t>
  </si>
  <si>
    <t>SHERIDAN CO AP</t>
  </si>
  <si>
    <t>SIDNEY MUNI AP</t>
  </si>
  <si>
    <t>VALENTINE MILLER FLD</t>
  </si>
  <si>
    <t>BILLINGS LOGAN INTL AP</t>
  </si>
  <si>
    <t>LEWISTOWN MUNI AP</t>
  </si>
  <si>
    <t>MILES CITY F WILEY FLD</t>
  </si>
  <si>
    <t>RAWLINS MUNI AP</t>
  </si>
  <si>
    <t>CASPER NATRONA CO AP</t>
  </si>
  <si>
    <t>BATTLE MOUNTAIN 4SE</t>
  </si>
  <si>
    <t>ELKO RGNL AP</t>
  </si>
  <si>
    <t>SALT LAKE CITY INTL AP</t>
  </si>
  <si>
    <t>WINNEMUCCA MUNI AP</t>
  </si>
  <si>
    <t>BAKER CITY MUNI AP</t>
  </si>
  <si>
    <t>BOISE AIR TERMINAL</t>
  </si>
  <si>
    <t>BOZEMAN GALLATIN FLD</t>
  </si>
  <si>
    <t>BURLEY MUNI AP</t>
  </si>
  <si>
    <t>BUTTE BERT MOONEY AP</t>
  </si>
  <si>
    <t>CUT BANK MUNI AP</t>
  </si>
  <si>
    <t>DILLON AP</t>
  </si>
  <si>
    <t>EPHRATA MUNI AP</t>
  </si>
  <si>
    <t>GREAT FALLS INTL AP</t>
  </si>
  <si>
    <t>HELENA RGNL AP</t>
  </si>
  <si>
    <t>IDAHO FALLS FANNING FLD</t>
  </si>
  <si>
    <t>LEWISTON NEZ PERCE CO AP</t>
  </si>
  <si>
    <t>LIVINGSTON MISSION FLD</t>
  </si>
  <si>
    <t>MISSOULA INTL AP</t>
  </si>
  <si>
    <t>PENDLETON</t>
  </si>
  <si>
    <t>POCATELLO RGNL AP</t>
  </si>
  <si>
    <t>SPOKANE INTL AP</t>
  </si>
  <si>
    <t>WALLA WALLA RGNL AP</t>
  </si>
  <si>
    <t>RED BLUFF MUNI AP</t>
  </si>
  <si>
    <t>BELLINGHAM INTL AP</t>
  </si>
  <si>
    <t>THE DALLES MUNI AP</t>
  </si>
  <si>
    <t>EUGENE MAHLON SWEET AP</t>
  </si>
  <si>
    <t>MEDFORD ROGUE VLY AP</t>
  </si>
  <si>
    <t>OLYMPIA AP</t>
  </si>
  <si>
    <t>PORTLAND INTL AP</t>
  </si>
  <si>
    <t>REDMOND ROBERTS FLD</t>
  </si>
  <si>
    <t>SALEM MCNARY FLD</t>
  </si>
  <si>
    <t>SEATTLE TACOMA INTL AP</t>
  </si>
  <si>
    <t>YAKIMA AIR TERMINAL</t>
  </si>
  <si>
    <t>WHIDBEY ISLAND NAS</t>
  </si>
  <si>
    <t>NORTH BEND RGNL AP</t>
  </si>
  <si>
    <t>YAKUTAT STATE AP</t>
  </si>
  <si>
    <t>HOMER AP</t>
  </si>
  <si>
    <t>KING SALMON 42 SE</t>
  </si>
  <si>
    <t>BETTLES AP</t>
  </si>
  <si>
    <t>BETHEL AP</t>
  </si>
  <si>
    <t>KOTZEBUE RALPH WEIN AP</t>
  </si>
  <si>
    <t>NOME MUNI AP</t>
  </si>
  <si>
    <t>DECATUR PRYOR FLD</t>
  </si>
  <si>
    <t>PASCAGOULA LOTT INTL AP</t>
  </si>
  <si>
    <t>SLIDELL AP</t>
  </si>
  <si>
    <t>BLYTHEVILLE MUNI AP</t>
  </si>
  <si>
    <t>NEW ORLEANS LAKEFRONT AP</t>
  </si>
  <si>
    <t>MONTICELLO MUNI AP</t>
  </si>
  <si>
    <t>MOUNT IDA ASOS</t>
  </si>
  <si>
    <t>WEST MEMPHIS MUNI AP</t>
  </si>
  <si>
    <t>LAFAYETTE 13 SE</t>
  </si>
  <si>
    <t>MONROE 26 N</t>
  </si>
  <si>
    <t>FULTON OSWEGO CO AP</t>
  </si>
  <si>
    <t>WOOSTER 3 SSE</t>
  </si>
  <si>
    <t>NEWTON 5 ENE</t>
  </si>
  <si>
    <t>CROSSVILLE 7 NW</t>
  </si>
  <si>
    <t>COURTLAND 2 WSW</t>
  </si>
  <si>
    <t>FAIRHOPE 3 NE</t>
  </si>
  <si>
    <t>MUSCLE SHOALS 2 N</t>
  </si>
  <si>
    <t>RUSSELLVILLE 4 SSE</t>
  </si>
  <si>
    <t>ROME GRIFFISS AIRFIELD</t>
  </si>
  <si>
    <t>LEADVILLE LAKE CO AP</t>
  </si>
  <si>
    <t>LIMON WSMO</t>
  </si>
  <si>
    <t>DOUGLAS BISBEE INL AP</t>
  </si>
  <si>
    <t>CARLSBAD CAVERN CITY AP</t>
  </si>
  <si>
    <t>COLORADO SPRINGS MUNI AP</t>
  </si>
  <si>
    <t>DALHART MUNI AP</t>
  </si>
  <si>
    <t>PUEBLO MEM AP</t>
  </si>
  <si>
    <t>FALLON NAAS</t>
  </si>
  <si>
    <t>POINT MUGU NF</t>
  </si>
  <si>
    <t>NORTH ISLAND NAS</t>
  </si>
  <si>
    <t>CEDAR CITY MUNI AP</t>
  </si>
  <si>
    <t>LOS ANGELES DWTN USC CAMPUS</t>
  </si>
  <si>
    <t>FRESNO YOSEMITE INTL AP</t>
  </si>
  <si>
    <t>PASO ROBLES MUNI AP</t>
  </si>
  <si>
    <t>SOUTH LAKE TAHOE AP</t>
  </si>
  <si>
    <t>NEW BERN CRAVEN CO AP</t>
  </si>
  <si>
    <t>SALISBURY WICOMICO RGNL AP</t>
  </si>
  <si>
    <t>BALTIMORE WASH INTL AP</t>
  </si>
  <si>
    <t>NEW RIVER MCAF</t>
  </si>
  <si>
    <t>CAPE HATTERAS AP</t>
  </si>
  <si>
    <t>ATLANTIC CITY INTL AP</t>
  </si>
  <si>
    <t>WASHINGTON DC DULLES AP</t>
  </si>
  <si>
    <t>WALLOPS ISLAND FLIGHT FAC</t>
  </si>
  <si>
    <t>TUSCALOOSA MUNI AP</t>
  </si>
  <si>
    <t>BOWLING GREEN WARREN CO AP</t>
  </si>
  <si>
    <t>CARBONDALE SOUTHERN IL AP</t>
  </si>
  <si>
    <t>CINCINNATI LUNKEN AP</t>
  </si>
  <si>
    <t>CINCINNATI NORTHERN KY AP</t>
  </si>
  <si>
    <t>DAYTON INTL AP</t>
  </si>
  <si>
    <t>EVANSVILLE REGIONAL AP</t>
  </si>
  <si>
    <t>INDIANAPOLIS</t>
  </si>
  <si>
    <t>LEXINGTON BLUEGRASS AP</t>
  </si>
  <si>
    <t>LOUISVILLE INTL AP</t>
  </si>
  <si>
    <t>SPRINGFIELD CAPITAL AP</t>
  </si>
  <si>
    <t>ZANESVILLE MUNI AP</t>
  </si>
  <si>
    <t>BEAUFORT MCAS</t>
  </si>
  <si>
    <t>JACKSONVILLE NAS</t>
  </si>
  <si>
    <t>WHITING FLD NAS</t>
  </si>
  <si>
    <t>COLUMBUS METRO AP</t>
  </si>
  <si>
    <t>ANDERSON CO AP</t>
  </si>
  <si>
    <t>TUPELO RGNL AP</t>
  </si>
  <si>
    <t>PALESTINE 2 NE</t>
  </si>
  <si>
    <t>ALEXANDRIA INTL AP</t>
  </si>
  <si>
    <t>MCCOMB/PIKE CO/JOHN E LEWIS AP</t>
  </si>
  <si>
    <t>MCALESTER RGNL AP</t>
  </si>
  <si>
    <t>MINERAL WELLS AP</t>
  </si>
  <si>
    <t>HOBART MUNI AP</t>
  </si>
  <si>
    <t>LUFKIN ANGELINA CO AP</t>
  </si>
  <si>
    <t>PINE BLUFF GRIDER FLD</t>
  </si>
  <si>
    <t>QUINCY RGNL AP</t>
  </si>
  <si>
    <t>EL DORADO S AR RGNL AP</t>
  </si>
  <si>
    <t>FAYETTEVILLE DRAKE FLD</t>
  </si>
  <si>
    <t>RUSSELL MUNI AP</t>
  </si>
  <si>
    <t>GLASGOW INTL AP</t>
  </si>
  <si>
    <t>HAVRE CITY CO AP</t>
  </si>
  <si>
    <t>WILLISTON SLOULIN INTL AP</t>
  </si>
  <si>
    <t>MOBRIDGE MUNI AP</t>
  </si>
  <si>
    <t>PIERRE 24 S</t>
  </si>
  <si>
    <t>ASTORIA RGNL AP</t>
  </si>
  <si>
    <t>HOQUIAM BOWERMAN AP</t>
  </si>
  <si>
    <t>WENATCHEE PANGBORN AP</t>
  </si>
  <si>
    <t>QUILLAYUTE STATE AP</t>
  </si>
  <si>
    <t>BRIDGEPORT SIKORSKY MEM AP</t>
  </si>
  <si>
    <t>BARRE MONTPELIER AP</t>
  </si>
  <si>
    <t>MASSENA INTL AP</t>
  </si>
  <si>
    <t>NEW YORK CNTRL PK TWR</t>
  </si>
  <si>
    <t>WESTCHESTER CO AP</t>
  </si>
  <si>
    <t>WORCESTER RGNL AP</t>
  </si>
  <si>
    <t>NEW YORK JFK INTL AP</t>
  </si>
  <si>
    <t>WATERTOWN INTL AP</t>
  </si>
  <si>
    <t>HOUGHTON LK ROSCOMMON AP</t>
  </si>
  <si>
    <t>ROCKFORD GTR ROCKFORD AP</t>
  </si>
  <si>
    <t>PITTSBURGH INTL AP</t>
  </si>
  <si>
    <t>TOLEDO EXPRESS AP</t>
  </si>
  <si>
    <t>CHICAGO OHARE INTL AP</t>
  </si>
  <si>
    <t>DETROIT METRO AP</t>
  </si>
  <si>
    <t>ALPENA CO RGNL AP</t>
  </si>
  <si>
    <t>MUNCIE DELAWARE CO AP</t>
  </si>
  <si>
    <t>DUBUQUE RGNL AP</t>
  </si>
  <si>
    <t>WATERLOO MUNI AP</t>
  </si>
  <si>
    <t>YANKTON 2 E</t>
  </si>
  <si>
    <t>HIBBING CHISHOLM HIBBING AP</t>
  </si>
  <si>
    <t>BRAINERD CROW WING CO AP</t>
  </si>
  <si>
    <t>FALLS CITY BRENNER FLD</t>
  </si>
  <si>
    <t>MPLS CRYSTAL AP</t>
  </si>
  <si>
    <t>MPLS FLYING CLOUD AP</t>
  </si>
  <si>
    <t>PARK RAPIDS MUNI AP</t>
  </si>
  <si>
    <t>ESTHERVILLE MUNI AP</t>
  </si>
  <si>
    <t>PO</t>
  </si>
  <si>
    <t>Across Across These Stations</t>
  </si>
  <si>
    <t>Average from 1960 to 1990</t>
  </si>
  <si>
    <t>There are 47 GHCN weather stations in the GHCN database. From these, we selected those stations that have complete or nearly complete TMAX data from 1960 to the present. Those stations appear below,</t>
  </si>
  <si>
    <t>along with the average TMAX computed across each July from 1960 to the present. To compute the average TMAX for Alaska, we simply averaged the results across the set of stations.</t>
  </si>
  <si>
    <t>Tab 3</t>
  </si>
  <si>
    <t>Heat Wave that Stretched from New Mexico to Maine: July 18 to 22</t>
  </si>
  <si>
    <t>This data was used in Figure 3 and Table 2</t>
  </si>
  <si>
    <t>TMIN</t>
  </si>
  <si>
    <t>NL</t>
  </si>
  <si>
    <t>Multi-Day</t>
  </si>
  <si>
    <t>Observed</t>
  </si>
  <si>
    <t>Minus Avg</t>
  </si>
  <si>
    <t>Daily</t>
  </si>
  <si>
    <t>Rank</t>
  </si>
  <si>
    <t>Station Name</t>
  </si>
  <si>
    <t>NU</t>
  </si>
  <si>
    <t>AB</t>
  </si>
  <si>
    <t>SK</t>
  </si>
  <si>
    <t>MB</t>
  </si>
  <si>
    <t>QC</t>
  </si>
  <si>
    <t>NB</t>
  </si>
  <si>
    <t>NS</t>
  </si>
  <si>
    <t>SD</t>
  </si>
  <si>
    <t>CO</t>
  </si>
  <si>
    <t>NE</t>
  </si>
  <si>
    <t>AL</t>
  </si>
  <si>
    <t>AR</t>
  </si>
  <si>
    <t>AZ</t>
  </si>
  <si>
    <t>CA</t>
  </si>
  <si>
    <t>TN</t>
  </si>
  <si>
    <t>CT</t>
  </si>
  <si>
    <t>DE</t>
  </si>
  <si>
    <t>FL</t>
  </si>
  <si>
    <t>GA</t>
  </si>
  <si>
    <t>HI</t>
  </si>
  <si>
    <t>IA</t>
  </si>
  <si>
    <t>ID</t>
  </si>
  <si>
    <t>IL</t>
  </si>
  <si>
    <t>IN</t>
  </si>
  <si>
    <t>KS</t>
  </si>
  <si>
    <t>KY</t>
  </si>
  <si>
    <t>LA</t>
  </si>
  <si>
    <t>MA</t>
  </si>
  <si>
    <t>MD</t>
  </si>
  <si>
    <t>ME</t>
  </si>
  <si>
    <t>MI</t>
  </si>
  <si>
    <t>MN</t>
  </si>
  <si>
    <t>MS</t>
  </si>
  <si>
    <t>MT</t>
  </si>
  <si>
    <t>NC</t>
  </si>
  <si>
    <t>ND</t>
  </si>
  <si>
    <t>NH</t>
  </si>
  <si>
    <t>NJ</t>
  </si>
  <si>
    <t>NM</t>
  </si>
  <si>
    <t>NV</t>
  </si>
  <si>
    <t>NY</t>
  </si>
  <si>
    <t>OH</t>
  </si>
  <si>
    <t>OK</t>
  </si>
  <si>
    <t>OR</t>
  </si>
  <si>
    <t>PA</t>
  </si>
  <si>
    <t>RI</t>
  </si>
  <si>
    <t>SC</t>
  </si>
  <si>
    <t>TX</t>
  </si>
  <si>
    <t>UT</t>
  </si>
  <si>
    <t>VA</t>
  </si>
  <si>
    <t>VT</t>
  </si>
  <si>
    <t>WI</t>
  </si>
  <si>
    <t>WV</t>
  </si>
  <si>
    <t>WY</t>
  </si>
  <si>
    <t>State or</t>
  </si>
  <si>
    <t>Province</t>
  </si>
  <si>
    <t>Tab 4</t>
  </si>
  <si>
    <t>Heat Wave in Europe: July 23 to 28</t>
  </si>
  <si>
    <t>This data was used in Figure 4 and Table 3</t>
  </si>
  <si>
    <t>Each weather station's daily TMIN observation was ranked against the station's historical TMIN distribution. A rank of 90%, for example, means that the particular observation</t>
  </si>
  <si>
    <t>1. The weather station must have reported five TMIN observations between July 18 and July 22. Weather stations with fewer than 5 daily observations were excluded from the analysis.</t>
  </si>
  <si>
    <t>2. The weather station must have at least 1000 historical daily TMIN observations from 1960 to the present, within a 10-day radius of the specific day-of-interest.</t>
  </si>
  <si>
    <t>3. The weather station must be located in the United States or Canada.</t>
  </si>
  <si>
    <t>Above</t>
  </si>
  <si>
    <t>95th</t>
  </si>
  <si>
    <t>Percentile</t>
  </si>
  <si>
    <t># of Days</t>
  </si>
  <si>
    <t>Tabulations Across the 5-Day Period from July 18 to July 22</t>
  </si>
  <si>
    <t>Prior</t>
  </si>
  <si>
    <t>Delta</t>
  </si>
  <si>
    <t>Top 10 Observations, Ranked by Current TMIN minus Previous Record High TMIN</t>
  </si>
  <si>
    <t>Tab 5</t>
  </si>
  <si>
    <t>Hurricane Barry: July 13 to 17</t>
  </si>
  <si>
    <t>This data was used in Figure 5 and Table 4</t>
  </si>
  <si>
    <t>TMIN = lowest observed temperature across a 24 hour period</t>
  </si>
  <si>
    <t>To be included in this analysis, a weather station needed to meet the following conditions:</t>
  </si>
  <si>
    <t>AU</t>
  </si>
  <si>
    <t>BE</t>
  </si>
  <si>
    <t>BK</t>
  </si>
  <si>
    <t>BU</t>
  </si>
  <si>
    <t>DA</t>
  </si>
  <si>
    <t>EI</t>
  </si>
  <si>
    <t>EN</t>
  </si>
  <si>
    <t>EZ</t>
  </si>
  <si>
    <t>FI</t>
  </si>
  <si>
    <t>FR</t>
  </si>
  <si>
    <t>GL</t>
  </si>
  <si>
    <t>GR</t>
  </si>
  <si>
    <t>HR</t>
  </si>
  <si>
    <t>HU</t>
  </si>
  <si>
    <t>IC</t>
  </si>
  <si>
    <t>IT</t>
  </si>
  <si>
    <t>LG</t>
  </si>
  <si>
    <t>LH</t>
  </si>
  <si>
    <t>LO</t>
  </si>
  <si>
    <t>MK</t>
  </si>
  <si>
    <t>NO</t>
  </si>
  <si>
    <t>PL</t>
  </si>
  <si>
    <t>RO</t>
  </si>
  <si>
    <t>SI</t>
  </si>
  <si>
    <t>SP</t>
  </si>
  <si>
    <t>SW</t>
  </si>
  <si>
    <t>SZ</t>
  </si>
  <si>
    <t>UK</t>
  </si>
  <si>
    <t>County</t>
  </si>
  <si>
    <t>Tabulations Across the 5-Day Period from July 23 to July 28</t>
  </si>
  <si>
    <t>1. The weather station must have reported either five TMIN observations or five TMAX observations between July 23 and July 28. Weather stations with fewer than 5 daily observations were excluded from the analysis.</t>
  </si>
  <si>
    <t>2. The weather station must have at least 600 historical daily TMIN or TMAX observations from 1960 to the present, within a 10-day radius of the specific day-of-interest.</t>
  </si>
  <si>
    <t>3. The weather station must be located in Europe.</t>
  </si>
  <si>
    <t>1. The weather station must have reported at least 2 inches of total rainfall between July 13 and 17.</t>
  </si>
  <si>
    <t>2. The weather station must be located in the United States or Canada.</t>
  </si>
  <si>
    <t>Total</t>
  </si>
  <si>
    <t>Rainfall</t>
  </si>
  <si>
    <t>(inches)</t>
  </si>
  <si>
    <t>July 13  - 17</t>
  </si>
  <si>
    <t>Hurricane / Tropical Storm Barry: July 13 to July 17</t>
  </si>
  <si>
    <t>Data obtained from NOAA's GHCN Daily Database. The data for this exhibit was downloaded on August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</si>
</sst>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sz val="11"/>
      <color theme="1"/>
      <name val="Calibri"/>
      <family val="2"/>
      <scheme val="minor"/>
    </font>
    <font>
      <b/>
      <sz val="15"/>
      <color theme="1"/>
      <name val="Calibri"/>
      <family val="2"/>
      <scheme val="minor"/>
    </font>
    <font>
      <b/>
      <sz val="12"/>
      <color rgb="FFFF0000"/>
      <name val="Calibri"/>
      <family val="2"/>
      <scheme val="minor"/>
    </font>
    <font>
      <b/>
      <sz val="14"/>
      <color theme="1"/>
      <name val="Calibri"/>
      <family val="2"/>
      <scheme val="minor"/>
    </font>
    <font>
      <sz val="11"/>
      <color rgb="FFFF0000"/>
      <name val="Calibri"/>
      <family val="2"/>
      <scheme val="minor"/>
    </font>
    <font>
      <sz val="8"/>
      <color theme="1"/>
      <name val="Calibri"/>
      <family val="2"/>
      <scheme val="minor"/>
    </font>
    <font>
      <b/>
      <sz val="25"/>
      <color rgb="FF0070C0"/>
      <name val="Calibri"/>
      <family val="2"/>
      <scheme val="minor"/>
    </font>
    <font>
      <b/>
      <sz val="14"/>
      <color rgb="FF024D7C"/>
      <name val="Calibri Light"/>
      <family val="2"/>
    </font>
    <font>
      <b/>
      <sz val="12"/>
      <color rgb="FFFF0000"/>
      <name val="Calibri Light"/>
      <family val="2"/>
    </font>
    <font>
      <b/>
      <sz val="20"/>
      <color rgb="FF0070C0"/>
      <name val="Calibri"/>
      <family val="2"/>
      <scheme val="minor"/>
    </font>
    <font>
      <b/>
      <sz val="12"/>
      <color rgb="FFC0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2"/>
      <color theme="4"/>
      <name val="Calibri Light"/>
      <family val="2"/>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style="hair">
        <color auto="1"/>
      </left>
      <right style="hair">
        <color auto="1"/>
      </right>
      <top style="hair">
        <color auto="1"/>
      </top>
      <bottom style="hair">
        <color auto="1"/>
      </bottom>
      <diagonal/>
    </border>
    <border>
      <left/>
      <right/>
      <top style="thin">
        <color auto="1"/>
      </top>
      <bottom/>
      <diagonal/>
    </border>
  </borders>
  <cellStyleXfs count="2">
    <xf numFmtId="0" fontId="0" fillId="0" borderId="0"/>
    <xf numFmtId="9" fontId="1" fillId="0" borderId="0" applyFont="0" applyFill="0" applyBorder="0" applyAlignment="0" applyProtection="0"/>
  </cellStyleXfs>
  <cellXfs count="66">
    <xf numFmtId="0" fontId="0" fillId="0" borderId="0" xfId="0"/>
    <xf numFmtId="0" fontId="2" fillId="0" borderId="0" xfId="0" applyFont="1"/>
    <xf numFmtId="0" fontId="3" fillId="0" borderId="0" xfId="0" applyFont="1"/>
    <xf numFmtId="0" fontId="0" fillId="0" borderId="0" xfId="0" applyAlignment="1">
      <alignment horizontal="right"/>
    </xf>
    <xf numFmtId="2" fontId="0" fillId="0" borderId="0" xfId="0" applyNumberFormat="1"/>
    <xf numFmtId="0" fontId="0" fillId="0" borderId="0" xfId="0" applyFont="1" applyAlignment="1">
      <alignment horizontal="left" shrinkToFit="1"/>
    </xf>
    <xf numFmtId="0" fontId="0" fillId="0" borderId="0" xfId="0" applyFont="1" applyAlignment="1">
      <alignment horizontal="right"/>
    </xf>
    <xf numFmtId="164" fontId="0" fillId="0" borderId="0" xfId="0" applyNumberFormat="1" applyFont="1" applyAlignment="1">
      <alignment horizontal="right"/>
    </xf>
    <xf numFmtId="3" fontId="0" fillId="0" borderId="0" xfId="0" applyNumberFormat="1" applyFont="1" applyAlignment="1">
      <alignment horizontal="right"/>
    </xf>
    <xf numFmtId="1" fontId="0" fillId="0" borderId="0" xfId="0" applyNumberFormat="1" applyFont="1" applyAlignment="1">
      <alignment horizontal="right"/>
    </xf>
    <xf numFmtId="1" fontId="0" fillId="0" borderId="0" xfId="0" applyNumberFormat="1" applyFont="1"/>
    <xf numFmtId="2" fontId="0" fillId="0" borderId="0" xfId="0" applyNumberFormat="1" applyFont="1" applyAlignment="1">
      <alignment horizontal="right" shrinkToFit="1"/>
    </xf>
    <xf numFmtId="10" fontId="5" fillId="0" borderId="0" xfId="0" applyNumberFormat="1" applyFont="1" applyAlignment="1">
      <alignment horizontal="right"/>
    </xf>
    <xf numFmtId="0" fontId="0" fillId="0" borderId="0" xfId="0" applyFont="1" applyAlignment="1">
      <alignment horizontal="left"/>
    </xf>
    <xf numFmtId="1" fontId="0" fillId="0" borderId="0" xfId="0" applyNumberFormat="1" applyFont="1" applyAlignment="1">
      <alignment horizontal="right" shrinkToFit="1"/>
    </xf>
    <xf numFmtId="1" fontId="6" fillId="0" borderId="0" xfId="0" applyNumberFormat="1" applyFont="1" applyAlignment="1">
      <alignment horizontal="right" shrinkToFit="1"/>
    </xf>
    <xf numFmtId="0" fontId="0" fillId="0" borderId="0" xfId="0" applyAlignment="1">
      <alignment horizontal="left" shrinkToFit="1"/>
    </xf>
    <xf numFmtId="164" fontId="0" fillId="0" borderId="0" xfId="0" applyNumberFormat="1" applyAlignment="1">
      <alignment horizontal="right"/>
    </xf>
    <xf numFmtId="3" fontId="0" fillId="0" borderId="0" xfId="0" applyNumberFormat="1" applyAlignment="1">
      <alignment horizontal="right"/>
    </xf>
    <xf numFmtId="1" fontId="0" fillId="0" borderId="0" xfId="0" applyNumberFormat="1" applyAlignment="1">
      <alignment horizontal="right"/>
    </xf>
    <xf numFmtId="1" fontId="0" fillId="0" borderId="0" xfId="1" applyNumberFormat="1" applyFont="1"/>
    <xf numFmtId="165" fontId="0" fillId="0" borderId="0" xfId="1" applyNumberFormat="1" applyFont="1"/>
    <xf numFmtId="1" fontId="0" fillId="0" borderId="0" xfId="0" applyNumberFormat="1"/>
    <xf numFmtId="0" fontId="0" fillId="0" borderId="0" xfId="0" applyAlignment="1">
      <alignment horizontal="left"/>
    </xf>
    <xf numFmtId="0" fontId="7" fillId="0" borderId="0" xfId="0" applyFont="1"/>
    <xf numFmtId="0" fontId="4" fillId="0" borderId="0" xfId="0" applyFont="1"/>
    <xf numFmtId="0" fontId="8" fillId="0" borderId="0" xfId="0" applyFont="1" applyAlignment="1">
      <alignment vertical="center"/>
    </xf>
    <xf numFmtId="0" fontId="9" fillId="0" borderId="0" xfId="0" applyFont="1" applyAlignment="1">
      <alignment vertical="center"/>
    </xf>
    <xf numFmtId="0" fontId="0" fillId="0" borderId="0" xfId="0" applyFont="1" applyAlignment="1">
      <alignment horizontal="right" shrinkToFit="1"/>
    </xf>
    <xf numFmtId="0" fontId="10" fillId="0" borderId="0" xfId="0" applyFont="1"/>
    <xf numFmtId="2" fontId="0" fillId="0" borderId="0" xfId="0" applyNumberFormat="1" applyFont="1"/>
    <xf numFmtId="2" fontId="0" fillId="0" borderId="0" xfId="0" applyNumberFormat="1" applyFont="1" applyAlignment="1">
      <alignment horizontal="right"/>
    </xf>
    <xf numFmtId="0" fontId="11" fillId="0" borderId="0" xfId="0" applyFont="1"/>
    <xf numFmtId="14" fontId="0" fillId="0" borderId="0" xfId="0" applyNumberFormat="1" applyAlignment="1">
      <alignment vertical="center" wrapText="1"/>
    </xf>
    <xf numFmtId="0" fontId="0" fillId="0" borderId="0" xfId="0" applyAlignment="1">
      <alignment vertical="center" wrapText="1"/>
    </xf>
    <xf numFmtId="3" fontId="0" fillId="0" borderId="0" xfId="0" applyNumberFormat="1" applyAlignment="1">
      <alignment vertical="center" wrapText="1"/>
    </xf>
    <xf numFmtId="14" fontId="0" fillId="0" borderId="0" xfId="0" applyNumberFormat="1" applyAlignment="1">
      <alignment horizontal="left" vertical="center" wrapText="1"/>
    </xf>
    <xf numFmtId="3" fontId="0" fillId="0" borderId="0" xfId="0" applyNumberFormat="1" applyFont="1"/>
    <xf numFmtId="3" fontId="0" fillId="0" borderId="0" xfId="0" applyNumberFormat="1" applyFont="1" applyAlignment="1">
      <alignment horizontal="right" shrinkToFit="1"/>
    </xf>
    <xf numFmtId="2" fontId="12" fillId="0" borderId="0" xfId="0" applyNumberFormat="1" applyFont="1"/>
    <xf numFmtId="10" fontId="13" fillId="2" borderId="1" xfId="1" applyNumberFormat="1" applyFont="1" applyFill="1" applyBorder="1" applyAlignment="1">
      <alignment horizontal="center" vertical="center"/>
    </xf>
    <xf numFmtId="0" fontId="0" fillId="0" borderId="0" xfId="0" applyFont="1" applyAlignment="1">
      <alignment horizontal="left" indent="3"/>
    </xf>
    <xf numFmtId="0" fontId="14" fillId="0" borderId="0" xfId="0" applyFont="1" applyAlignment="1">
      <alignment horizontal="left"/>
    </xf>
    <xf numFmtId="0" fontId="15" fillId="0" borderId="0" xfId="0" applyFont="1" applyAlignment="1">
      <alignment vertical="center"/>
    </xf>
    <xf numFmtId="2" fontId="5" fillId="0" borderId="0" xfId="0" applyNumberFormat="1" applyFont="1"/>
    <xf numFmtId="164" fontId="0" fillId="0" borderId="0" xfId="0" applyNumberFormat="1"/>
    <xf numFmtId="0" fontId="12" fillId="0" borderId="0" xfId="0" applyFont="1" applyAlignment="1">
      <alignment horizontal="right"/>
    </xf>
    <xf numFmtId="0" fontId="0" fillId="0" borderId="2" xfId="0" applyBorder="1"/>
    <xf numFmtId="0" fontId="12" fillId="0" borderId="0" xfId="0" applyFont="1"/>
    <xf numFmtId="0" fontId="12" fillId="0" borderId="0" xfId="0" applyFont="1" applyAlignment="1">
      <alignment horizontal="left"/>
    </xf>
    <xf numFmtId="0" fontId="10" fillId="0" borderId="0" xfId="0" applyFont="1" applyAlignment="1">
      <alignment horizontal="left" indent="2"/>
    </xf>
    <xf numFmtId="0" fontId="11" fillId="0" borderId="0" xfId="0" applyFont="1" applyAlignment="1">
      <alignment horizontal="left" indent="2"/>
    </xf>
    <xf numFmtId="0" fontId="0" fillId="0" borderId="0" xfId="0" applyAlignment="1">
      <alignment horizontal="left" indent="2"/>
    </xf>
    <xf numFmtId="0" fontId="12" fillId="0" borderId="0" xfId="0" applyFont="1" applyAlignment="1">
      <alignment horizontal="left" indent="2"/>
    </xf>
    <xf numFmtId="164" fontId="12" fillId="0" borderId="0" xfId="0" applyNumberFormat="1" applyFont="1"/>
    <xf numFmtId="0" fontId="0" fillId="0" borderId="0" xfId="0" applyAlignment="1"/>
    <xf numFmtId="0" fontId="0" fillId="0" borderId="0" xfId="0" applyFont="1" applyAlignment="1"/>
    <xf numFmtId="0" fontId="10" fillId="0" borderId="0" xfId="0" applyFont="1" applyAlignment="1"/>
    <xf numFmtId="0" fontId="11" fillId="0" borderId="0" xfId="0" applyFont="1" applyAlignment="1"/>
    <xf numFmtId="0" fontId="3" fillId="0" borderId="0" xfId="0" applyFont="1" applyAlignment="1"/>
    <xf numFmtId="0" fontId="0" fillId="0" borderId="0" xfId="0" applyFont="1" applyAlignment="1">
      <alignment shrinkToFit="1"/>
    </xf>
    <xf numFmtId="0" fontId="0" fillId="0" borderId="0" xfId="0" applyAlignment="1">
      <alignment shrinkToFit="1"/>
    </xf>
    <xf numFmtId="2" fontId="0" fillId="0" borderId="2" xfId="0" applyNumberFormat="1" applyFont="1" applyBorder="1" applyAlignment="1">
      <alignment horizontal="right"/>
    </xf>
    <xf numFmtId="2" fontId="0" fillId="0" borderId="2" xfId="0" applyNumberFormat="1" applyFont="1" applyBorder="1"/>
    <xf numFmtId="2" fontId="0" fillId="0" borderId="0" xfId="0" applyNumberFormat="1" applyFont="1" applyAlignment="1">
      <alignment horizontal="left"/>
    </xf>
    <xf numFmtId="2" fontId="0" fillId="0" borderId="0" xfId="0" applyNumberFormat="1" applyAlignment="1">
      <alignment horizontal="righ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'2'!$I$40</c:f>
              <c:strCache>
                <c:ptCount val="1"/>
                <c:pt idx="0">
                  <c:v>July Average</c:v>
                </c:pt>
              </c:strCache>
            </c:strRef>
          </c:tx>
          <c:spPr>
            <a:ln w="28575" cap="rnd">
              <a:solidFill>
                <a:schemeClr val="accent1"/>
              </a:solidFill>
              <a:round/>
            </a:ln>
            <a:effectLst/>
          </c:spPr>
          <c:marker>
            <c:symbol val="none"/>
          </c:marker>
          <c:dPt>
            <c:idx val="59"/>
            <c:marker>
              <c:symbol val="circle"/>
              <c:size val="8"/>
              <c:spPr>
                <a:solidFill>
                  <a:schemeClr val="accent1"/>
                </a:solidFill>
                <a:ln w="9525" cap="rnd">
                  <a:solidFill>
                    <a:schemeClr val="accent1"/>
                  </a:solidFill>
                </a:ln>
                <a:effectLst/>
              </c:spPr>
            </c:marker>
            <c:bubble3D val="0"/>
            <c:extLst>
              <c:ext xmlns:c16="http://schemas.microsoft.com/office/drawing/2014/chart" uri="{C3380CC4-5D6E-409C-BE32-E72D297353CC}">
                <c16:uniqueId val="{00000002-1993-43B3-8205-7DAAB4ED1F60}"/>
              </c:ext>
            </c:extLst>
          </c:dPt>
          <c:cat>
            <c:numRef>
              <c:f>'2'!$H$41:$H$100</c:f>
              <c:numCache>
                <c:formatCode>General</c:formatCode>
                <c:ptCount val="60"/>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numCache>
            </c:numRef>
          </c:cat>
          <c:val>
            <c:numRef>
              <c:f>'2'!$I$41:$I$100</c:f>
              <c:numCache>
                <c:formatCode>0.0</c:formatCode>
                <c:ptCount val="60"/>
                <c:pt idx="0">
                  <c:v>63.166499999999999</c:v>
                </c:pt>
                <c:pt idx="1">
                  <c:v>62.270499999999991</c:v>
                </c:pt>
                <c:pt idx="2">
                  <c:v>64.87</c:v>
                </c:pt>
                <c:pt idx="3">
                  <c:v>62.697500000000005</c:v>
                </c:pt>
                <c:pt idx="4">
                  <c:v>62.826499999999989</c:v>
                </c:pt>
                <c:pt idx="5">
                  <c:v>61.739499999999985</c:v>
                </c:pt>
                <c:pt idx="6">
                  <c:v>63.218499999999992</c:v>
                </c:pt>
                <c:pt idx="7">
                  <c:v>62.842999999999996</c:v>
                </c:pt>
                <c:pt idx="8">
                  <c:v>66.296499999999995</c:v>
                </c:pt>
                <c:pt idx="9">
                  <c:v>61.974500000000013</c:v>
                </c:pt>
                <c:pt idx="10">
                  <c:v>61.520500000000006</c:v>
                </c:pt>
                <c:pt idx="11">
                  <c:v>63.167500000000004</c:v>
                </c:pt>
                <c:pt idx="12">
                  <c:v>67.045999999999992</c:v>
                </c:pt>
                <c:pt idx="13">
                  <c:v>61.732000000000006</c:v>
                </c:pt>
                <c:pt idx="14">
                  <c:v>63.071000000000005</c:v>
                </c:pt>
                <c:pt idx="15">
                  <c:v>64.043499999999995</c:v>
                </c:pt>
                <c:pt idx="16">
                  <c:v>64.400999999999996</c:v>
                </c:pt>
                <c:pt idx="17">
                  <c:v>65.966500000000011</c:v>
                </c:pt>
                <c:pt idx="18">
                  <c:v>63.640000000000008</c:v>
                </c:pt>
                <c:pt idx="19">
                  <c:v>61.381500000000003</c:v>
                </c:pt>
                <c:pt idx="20">
                  <c:v>63.037000000000013</c:v>
                </c:pt>
                <c:pt idx="21">
                  <c:v>61.188499999999998</c:v>
                </c:pt>
                <c:pt idx="22">
                  <c:v>62.970999999999989</c:v>
                </c:pt>
                <c:pt idx="23">
                  <c:v>64.460499999999996</c:v>
                </c:pt>
                <c:pt idx="24">
                  <c:v>62.033500000000004</c:v>
                </c:pt>
                <c:pt idx="25">
                  <c:v>63.432000000000002</c:v>
                </c:pt>
                <c:pt idx="26">
                  <c:v>63.489999999999995</c:v>
                </c:pt>
                <c:pt idx="27">
                  <c:v>63.815999999999995</c:v>
                </c:pt>
                <c:pt idx="28">
                  <c:v>64.253500000000003</c:v>
                </c:pt>
                <c:pt idx="29">
                  <c:v>65.892999999999986</c:v>
                </c:pt>
                <c:pt idx="30">
                  <c:v>66.324999999999989</c:v>
                </c:pt>
                <c:pt idx="31">
                  <c:v>62.524500000000003</c:v>
                </c:pt>
                <c:pt idx="32">
                  <c:v>64.207999999999998</c:v>
                </c:pt>
                <c:pt idx="33">
                  <c:v>67.765000000000015</c:v>
                </c:pt>
                <c:pt idx="34">
                  <c:v>64.864999999999981</c:v>
                </c:pt>
                <c:pt idx="35">
                  <c:v>63.680500000000009</c:v>
                </c:pt>
                <c:pt idx="36">
                  <c:v>64.349999999999994</c:v>
                </c:pt>
                <c:pt idx="37">
                  <c:v>65.748500000000007</c:v>
                </c:pt>
                <c:pt idx="38">
                  <c:v>63.944999999999993</c:v>
                </c:pt>
                <c:pt idx="39">
                  <c:v>63.547000000000004</c:v>
                </c:pt>
                <c:pt idx="40">
                  <c:v>61.269000000000005</c:v>
                </c:pt>
                <c:pt idx="41">
                  <c:v>61.076499999999996</c:v>
                </c:pt>
                <c:pt idx="42">
                  <c:v>63.629499999999993</c:v>
                </c:pt>
                <c:pt idx="43">
                  <c:v>64.867000000000019</c:v>
                </c:pt>
                <c:pt idx="44">
                  <c:v>67.469499999999982</c:v>
                </c:pt>
                <c:pt idx="45">
                  <c:v>64.697000000000003</c:v>
                </c:pt>
                <c:pt idx="46">
                  <c:v>62.957000000000008</c:v>
                </c:pt>
                <c:pt idx="47">
                  <c:v>64.674000000000007</c:v>
                </c:pt>
                <c:pt idx="48">
                  <c:v>60.23</c:v>
                </c:pt>
                <c:pt idx="49">
                  <c:v>67.096999999999994</c:v>
                </c:pt>
                <c:pt idx="50">
                  <c:v>61.436</c:v>
                </c:pt>
                <c:pt idx="51">
                  <c:v>62.232499999999995</c:v>
                </c:pt>
                <c:pt idx="52">
                  <c:v>61.115000000000009</c:v>
                </c:pt>
                <c:pt idx="53">
                  <c:v>66.016499999999994</c:v>
                </c:pt>
                <c:pt idx="54">
                  <c:v>63.893000000000008</c:v>
                </c:pt>
                <c:pt idx="55">
                  <c:v>65.112000000000023</c:v>
                </c:pt>
                <c:pt idx="56">
                  <c:v>66.150000000000006</c:v>
                </c:pt>
                <c:pt idx="57">
                  <c:v>65.557999999999993</c:v>
                </c:pt>
                <c:pt idx="58">
                  <c:v>66.563999999999993</c:v>
                </c:pt>
                <c:pt idx="59">
                  <c:v>68.885000000000019</c:v>
                </c:pt>
              </c:numCache>
            </c:numRef>
          </c:val>
          <c:smooth val="0"/>
          <c:extLst>
            <c:ext xmlns:c16="http://schemas.microsoft.com/office/drawing/2014/chart" uri="{C3380CC4-5D6E-409C-BE32-E72D297353CC}">
              <c16:uniqueId val="{00000000-1993-43B3-8205-7DAAB4ED1F60}"/>
            </c:ext>
          </c:extLst>
        </c:ser>
        <c:ser>
          <c:idx val="1"/>
          <c:order val="1"/>
          <c:tx>
            <c:strRef>
              <c:f>'2'!$J$40</c:f>
              <c:strCache>
                <c:ptCount val="1"/>
                <c:pt idx="0">
                  <c:v>July Average from 1960 to 1990</c:v>
                </c:pt>
              </c:strCache>
            </c:strRef>
          </c:tx>
          <c:spPr>
            <a:ln w="28575" cap="rnd">
              <a:solidFill>
                <a:schemeClr val="accent2"/>
              </a:solidFill>
              <a:round/>
            </a:ln>
            <a:effectLst/>
          </c:spPr>
          <c:marker>
            <c:symbol val="none"/>
          </c:marker>
          <c:cat>
            <c:numRef>
              <c:f>'2'!$H$41:$H$100</c:f>
              <c:numCache>
                <c:formatCode>General</c:formatCode>
                <c:ptCount val="60"/>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numCache>
            </c:numRef>
          </c:cat>
          <c:val>
            <c:numRef>
              <c:f>'2'!$J$41:$J$100</c:f>
              <c:numCache>
                <c:formatCode>0.0</c:formatCode>
                <c:ptCount val="60"/>
                <c:pt idx="0">
                  <c:v>63.508790322580644</c:v>
                </c:pt>
                <c:pt idx="1">
                  <c:v>63.508790322580644</c:v>
                </c:pt>
                <c:pt idx="2">
                  <c:v>63.508790322580644</c:v>
                </c:pt>
                <c:pt idx="3">
                  <c:v>63.508790322580644</c:v>
                </c:pt>
                <c:pt idx="4">
                  <c:v>63.508790322580644</c:v>
                </c:pt>
                <c:pt idx="5">
                  <c:v>63.508790322580644</c:v>
                </c:pt>
                <c:pt idx="6">
                  <c:v>63.508790322580644</c:v>
                </c:pt>
                <c:pt idx="7">
                  <c:v>63.508790322580644</c:v>
                </c:pt>
                <c:pt idx="8">
                  <c:v>63.508790322580644</c:v>
                </c:pt>
                <c:pt idx="9">
                  <c:v>63.508790322580644</c:v>
                </c:pt>
                <c:pt idx="10">
                  <c:v>63.508790322580644</c:v>
                </c:pt>
                <c:pt idx="11">
                  <c:v>63.508790322580644</c:v>
                </c:pt>
                <c:pt idx="12">
                  <c:v>63.508790322580644</c:v>
                </c:pt>
                <c:pt idx="13">
                  <c:v>63.508790322580644</c:v>
                </c:pt>
                <c:pt idx="14">
                  <c:v>63.508790322580644</c:v>
                </c:pt>
                <c:pt idx="15">
                  <c:v>63.508790322580644</c:v>
                </c:pt>
                <c:pt idx="16">
                  <c:v>63.508790322580644</c:v>
                </c:pt>
                <c:pt idx="17">
                  <c:v>63.508790322580644</c:v>
                </c:pt>
                <c:pt idx="18">
                  <c:v>63.508790322580644</c:v>
                </c:pt>
                <c:pt idx="19">
                  <c:v>63.508790322580644</c:v>
                </c:pt>
                <c:pt idx="20">
                  <c:v>63.508790322580644</c:v>
                </c:pt>
                <c:pt idx="21">
                  <c:v>63.508790322580644</c:v>
                </c:pt>
                <c:pt idx="22">
                  <c:v>63.508790322580644</c:v>
                </c:pt>
                <c:pt idx="23">
                  <c:v>63.508790322580644</c:v>
                </c:pt>
                <c:pt idx="24">
                  <c:v>63.508790322580644</c:v>
                </c:pt>
                <c:pt idx="25">
                  <c:v>63.508790322580644</c:v>
                </c:pt>
                <c:pt idx="26">
                  <c:v>63.508790322580644</c:v>
                </c:pt>
                <c:pt idx="27">
                  <c:v>63.508790322580644</c:v>
                </c:pt>
                <c:pt idx="28">
                  <c:v>63.508790322580644</c:v>
                </c:pt>
                <c:pt idx="29">
                  <c:v>63.508790322580644</c:v>
                </c:pt>
                <c:pt idx="30">
                  <c:v>63.508790322580644</c:v>
                </c:pt>
                <c:pt idx="31">
                  <c:v>63.508790322580644</c:v>
                </c:pt>
                <c:pt idx="32">
                  <c:v>63.508790322580644</c:v>
                </c:pt>
                <c:pt idx="33">
                  <c:v>63.508790322580644</c:v>
                </c:pt>
                <c:pt idx="34">
                  <c:v>63.508790322580644</c:v>
                </c:pt>
                <c:pt idx="35">
                  <c:v>63.508790322580644</c:v>
                </c:pt>
                <c:pt idx="36">
                  <c:v>63.508790322580644</c:v>
                </c:pt>
                <c:pt idx="37">
                  <c:v>63.508790322580644</c:v>
                </c:pt>
                <c:pt idx="38">
                  <c:v>63.508790322580644</c:v>
                </c:pt>
                <c:pt idx="39">
                  <c:v>63.508790322580644</c:v>
                </c:pt>
                <c:pt idx="40">
                  <c:v>63.508790322580644</c:v>
                </c:pt>
                <c:pt idx="41">
                  <c:v>63.508790322580644</c:v>
                </c:pt>
                <c:pt idx="42">
                  <c:v>63.508790322580644</c:v>
                </c:pt>
                <c:pt idx="43">
                  <c:v>63.508790322580644</c:v>
                </c:pt>
                <c:pt idx="44">
                  <c:v>63.508790322580644</c:v>
                </c:pt>
                <c:pt idx="45">
                  <c:v>63.508790322580644</c:v>
                </c:pt>
                <c:pt idx="46">
                  <c:v>63.508790322580644</c:v>
                </c:pt>
                <c:pt idx="47">
                  <c:v>63.508790322580644</c:v>
                </c:pt>
                <c:pt idx="48">
                  <c:v>63.508790322580644</c:v>
                </c:pt>
                <c:pt idx="49">
                  <c:v>63.508790322580644</c:v>
                </c:pt>
                <c:pt idx="50">
                  <c:v>63.508790322580644</c:v>
                </c:pt>
                <c:pt idx="51">
                  <c:v>63.508790322580644</c:v>
                </c:pt>
                <c:pt idx="52">
                  <c:v>63.508790322580644</c:v>
                </c:pt>
                <c:pt idx="53">
                  <c:v>63.508790322580644</c:v>
                </c:pt>
                <c:pt idx="54">
                  <c:v>63.508790322580644</c:v>
                </c:pt>
                <c:pt idx="55">
                  <c:v>63.508790322580644</c:v>
                </c:pt>
                <c:pt idx="56">
                  <c:v>63.508790322580644</c:v>
                </c:pt>
                <c:pt idx="57">
                  <c:v>63.508790322580644</c:v>
                </c:pt>
                <c:pt idx="58">
                  <c:v>63.508790322580644</c:v>
                </c:pt>
                <c:pt idx="59">
                  <c:v>63.508790322580644</c:v>
                </c:pt>
              </c:numCache>
            </c:numRef>
          </c:val>
          <c:smooth val="0"/>
          <c:extLst>
            <c:ext xmlns:c16="http://schemas.microsoft.com/office/drawing/2014/chart" uri="{C3380CC4-5D6E-409C-BE32-E72D297353CC}">
              <c16:uniqueId val="{00000001-1993-43B3-8205-7DAAB4ED1F60}"/>
            </c:ext>
          </c:extLst>
        </c:ser>
        <c:dLbls>
          <c:showLegendKey val="0"/>
          <c:showVal val="0"/>
          <c:showCatName val="0"/>
          <c:showSerName val="0"/>
          <c:showPercent val="0"/>
          <c:showBubbleSize val="0"/>
        </c:dLbls>
        <c:smooth val="0"/>
        <c:axId val="641666664"/>
        <c:axId val="641671584"/>
      </c:lineChart>
      <c:catAx>
        <c:axId val="641666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41671584"/>
        <c:crosses val="autoZero"/>
        <c:auto val="1"/>
        <c:lblAlgn val="ctr"/>
        <c:lblOffset val="100"/>
        <c:tickLblSkip val="5"/>
        <c:noMultiLvlLbl val="0"/>
      </c:catAx>
      <c:valAx>
        <c:axId val="641671584"/>
        <c:scaling>
          <c:orientation val="minMax"/>
          <c:min val="5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t>Degrees  Fahrenheit</a:t>
                </a:r>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41666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66674</xdr:colOff>
      <xdr:row>41</xdr:row>
      <xdr:rowOff>185736</xdr:rowOff>
    </xdr:from>
    <xdr:to>
      <xdr:col>24</xdr:col>
      <xdr:colOff>47625</xdr:colOff>
      <xdr:row>64</xdr:row>
      <xdr:rowOff>123825</xdr:rowOff>
    </xdr:to>
    <xdr:graphicFrame macro="">
      <xdr:nvGraphicFramePr>
        <xdr:cNvPr id="2" name="Chart 1">
          <a:extLst>
            <a:ext uri="{FF2B5EF4-FFF2-40B4-BE49-F238E27FC236}">
              <a16:creationId xmlns:a16="http://schemas.microsoft.com/office/drawing/2014/main" id="{3871B2CB-874D-489E-866B-9ED3DD1A84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E49C5-FCFC-4254-84F1-EA7A1FE3A0CB}">
  <sheetPr codeName="Sheet2"/>
  <dimension ref="B2:D23"/>
  <sheetViews>
    <sheetView showGridLines="0" tabSelected="1" workbookViewId="0"/>
  </sheetViews>
  <sheetFormatPr defaultRowHeight="15" x14ac:dyDescent="0.25"/>
  <cols>
    <col min="1" max="1" width="3.7109375" customWidth="1"/>
    <col min="2" max="2" width="11.5703125" customWidth="1"/>
    <col min="3" max="3" width="1.7109375" customWidth="1"/>
  </cols>
  <sheetData>
    <row r="2" spans="2:4" ht="19.5" x14ac:dyDescent="0.3">
      <c r="B2" s="1" t="s">
        <v>6</v>
      </c>
    </row>
    <row r="3" spans="2:4" ht="40.5" customHeight="1" x14ac:dyDescent="0.5">
      <c r="B3" s="24" t="s">
        <v>364</v>
      </c>
    </row>
    <row r="4" spans="2:4" ht="25.9" customHeight="1" x14ac:dyDescent="0.25"/>
    <row r="5" spans="2:4" ht="18.75" x14ac:dyDescent="0.3">
      <c r="B5" s="25" t="s">
        <v>4</v>
      </c>
      <c r="D5" s="26" t="s">
        <v>447</v>
      </c>
    </row>
    <row r="6" spans="2:4" ht="18.75" x14ac:dyDescent="0.3">
      <c r="B6" s="25"/>
      <c r="D6" s="43" t="s">
        <v>450</v>
      </c>
    </row>
    <row r="7" spans="2:4" ht="18.75" x14ac:dyDescent="0.3">
      <c r="B7" s="25"/>
      <c r="D7" s="27" t="s">
        <v>0</v>
      </c>
    </row>
    <row r="8" spans="2:4" ht="10.15" customHeight="1" x14ac:dyDescent="0.25"/>
    <row r="9" spans="2:4" ht="18.75" x14ac:dyDescent="0.3">
      <c r="B9" s="25" t="s">
        <v>5</v>
      </c>
      <c r="D9" s="26" t="s">
        <v>451</v>
      </c>
    </row>
    <row r="10" spans="2:4" ht="18.75" x14ac:dyDescent="0.3">
      <c r="B10" s="25"/>
      <c r="D10" s="43" t="s">
        <v>452</v>
      </c>
    </row>
    <row r="11" spans="2:4" ht="18.75" x14ac:dyDescent="0.3">
      <c r="B11" s="25"/>
      <c r="D11" s="27" t="s">
        <v>0</v>
      </c>
    </row>
    <row r="12" spans="2:4" ht="10.15" customHeight="1" x14ac:dyDescent="0.25"/>
    <row r="13" spans="2:4" ht="18.75" x14ac:dyDescent="0.3">
      <c r="B13" s="25" t="s">
        <v>5982</v>
      </c>
      <c r="D13" s="26" t="s">
        <v>5983</v>
      </c>
    </row>
    <row r="14" spans="2:4" ht="18.75" x14ac:dyDescent="0.3">
      <c r="B14" s="25"/>
      <c r="D14" s="43" t="s">
        <v>5984</v>
      </c>
    </row>
    <row r="15" spans="2:4" ht="18.75" x14ac:dyDescent="0.3">
      <c r="B15" s="25"/>
      <c r="D15" s="27" t="s">
        <v>0</v>
      </c>
    </row>
    <row r="16" spans="2:4" ht="10.15" customHeight="1" x14ac:dyDescent="0.25"/>
    <row r="17" spans="2:4" ht="18.75" x14ac:dyDescent="0.3">
      <c r="B17" s="25" t="s">
        <v>6049</v>
      </c>
      <c r="D17" s="26" t="s">
        <v>6050</v>
      </c>
    </row>
    <row r="18" spans="2:4" ht="18.75" x14ac:dyDescent="0.3">
      <c r="B18" s="25"/>
      <c r="D18" s="43" t="s">
        <v>6051</v>
      </c>
    </row>
    <row r="19" spans="2:4" ht="18.75" x14ac:dyDescent="0.3">
      <c r="B19" s="25"/>
      <c r="D19" s="27" t="s">
        <v>0</v>
      </c>
    </row>
    <row r="20" spans="2:4" ht="10.15" customHeight="1" x14ac:dyDescent="0.25"/>
    <row r="21" spans="2:4" ht="18.75" x14ac:dyDescent="0.3">
      <c r="B21" s="25" t="s">
        <v>6064</v>
      </c>
      <c r="D21" s="26" t="s">
        <v>6065</v>
      </c>
    </row>
    <row r="22" spans="2:4" ht="18.75" x14ac:dyDescent="0.3">
      <c r="B22" s="25"/>
      <c r="D22" s="43" t="s">
        <v>6066</v>
      </c>
    </row>
    <row r="23" spans="2:4" ht="18.75" x14ac:dyDescent="0.3">
      <c r="B23" s="25"/>
      <c r="D23" s="27"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40D17-97DE-4559-B081-F937A8AFED96}">
  <sheetPr codeName="Sheet9"/>
  <dimension ref="B2:V289"/>
  <sheetViews>
    <sheetView showGridLines="0" workbookViewId="0"/>
  </sheetViews>
  <sheetFormatPr defaultRowHeight="15" x14ac:dyDescent="0.25"/>
  <cols>
    <col min="1" max="1" width="3.7109375" customWidth="1"/>
    <col min="2" max="2" width="20.140625" customWidth="1"/>
    <col min="3" max="3" width="21.85546875" style="3" customWidth="1"/>
    <col min="4" max="5" width="11.7109375" customWidth="1"/>
    <col min="6" max="6" width="12.7109375" style="4" customWidth="1"/>
    <col min="7" max="9" width="12.7109375" customWidth="1"/>
    <col min="10" max="10" width="12.85546875" customWidth="1"/>
    <col min="11" max="11" width="13.140625" customWidth="1"/>
    <col min="12" max="13" width="12.42578125" customWidth="1"/>
    <col min="14" max="16" width="10.7109375" customWidth="1"/>
  </cols>
  <sheetData>
    <row r="2" spans="2:22" ht="26.25" x14ac:dyDescent="0.4">
      <c r="B2" s="29" t="s">
        <v>398</v>
      </c>
    </row>
    <row r="3" spans="2:22" ht="15.75" x14ac:dyDescent="0.25">
      <c r="B3" s="32" t="s">
        <v>448</v>
      </c>
    </row>
    <row r="4" spans="2:22" ht="15.75" x14ac:dyDescent="0.25">
      <c r="B4" s="2"/>
    </row>
    <row r="5" spans="2:22" x14ac:dyDescent="0.25">
      <c r="B5" s="13" t="s">
        <v>3</v>
      </c>
    </row>
    <row r="6" spans="2:22" ht="15.75" x14ac:dyDescent="0.25">
      <c r="B6" s="2"/>
    </row>
    <row r="7" spans="2:22" x14ac:dyDescent="0.25">
      <c r="B7" s="13" t="s">
        <v>1</v>
      </c>
      <c r="D7" s="7"/>
      <c r="E7" s="8"/>
      <c r="F7" s="11"/>
      <c r="P7" s="13"/>
    </row>
    <row r="8" spans="2:22" x14ac:dyDescent="0.25">
      <c r="B8" s="13" t="s">
        <v>2</v>
      </c>
      <c r="D8" s="7"/>
      <c r="E8" s="7"/>
      <c r="F8" s="8"/>
      <c r="G8" s="9"/>
      <c r="H8" s="10"/>
      <c r="I8" s="11"/>
      <c r="J8" s="11"/>
      <c r="K8" s="12"/>
      <c r="L8" s="30"/>
      <c r="M8" s="30"/>
    </row>
    <row r="9" spans="2:22" x14ac:dyDescent="0.25">
      <c r="B9" s="28"/>
      <c r="D9" s="7"/>
      <c r="E9" s="7"/>
      <c r="F9" s="8"/>
      <c r="G9" s="9"/>
      <c r="H9" s="10"/>
      <c r="I9" s="11"/>
      <c r="J9" s="11"/>
      <c r="K9" s="12"/>
      <c r="L9" s="30"/>
      <c r="M9" s="30"/>
    </row>
    <row r="10" spans="2:22" x14ac:dyDescent="0.25">
      <c r="B10" s="13" t="s">
        <v>449</v>
      </c>
      <c r="D10" s="7"/>
      <c r="E10" s="7"/>
      <c r="F10" s="8"/>
      <c r="G10" s="9"/>
      <c r="H10" s="10"/>
      <c r="I10" s="11"/>
      <c r="J10" s="11"/>
      <c r="K10" s="12"/>
    </row>
    <row r="11" spans="2:22" x14ac:dyDescent="0.25">
      <c r="B11" s="13"/>
      <c r="D11" s="7"/>
      <c r="E11" s="7"/>
      <c r="F11" s="8"/>
      <c r="G11" s="9"/>
      <c r="H11" s="10"/>
      <c r="I11" s="11"/>
      <c r="J11" s="11"/>
      <c r="K11" s="12"/>
    </row>
    <row r="12" spans="2:22" x14ac:dyDescent="0.25">
      <c r="B12" s="41" t="s">
        <v>443</v>
      </c>
      <c r="D12" s="7"/>
      <c r="E12" s="7"/>
      <c r="F12" s="8"/>
      <c r="G12" s="9"/>
      <c r="H12" s="10"/>
      <c r="I12" s="11"/>
      <c r="J12" s="11"/>
      <c r="K12" s="12"/>
    </row>
    <row r="13" spans="2:22" x14ac:dyDescent="0.25">
      <c r="B13" s="41" t="s">
        <v>441</v>
      </c>
      <c r="D13" s="7"/>
      <c r="E13" s="7"/>
      <c r="F13" s="8"/>
      <c r="G13" s="9"/>
      <c r="H13" s="10"/>
      <c r="I13" s="11"/>
      <c r="J13" s="11"/>
      <c r="K13" s="12"/>
    </row>
    <row r="14" spans="2:22" x14ac:dyDescent="0.25">
      <c r="B14" s="41" t="s">
        <v>442</v>
      </c>
      <c r="D14" s="7"/>
      <c r="E14" s="7"/>
      <c r="F14" s="8"/>
      <c r="G14" s="9"/>
      <c r="H14" s="10"/>
      <c r="I14" s="11"/>
      <c r="J14" s="11"/>
      <c r="K14" s="12"/>
    </row>
    <row r="15" spans="2:22" x14ac:dyDescent="0.25">
      <c r="C15" s="13"/>
      <c r="D15" s="7"/>
      <c r="E15" s="7"/>
      <c r="F15" s="8"/>
      <c r="G15" s="9"/>
      <c r="H15" s="10"/>
      <c r="I15" s="11"/>
      <c r="J15" s="11"/>
      <c r="K15" s="12"/>
    </row>
    <row r="16" spans="2:22" x14ac:dyDescent="0.25">
      <c r="C16" s="5"/>
      <c r="D16" s="6"/>
      <c r="E16" s="7"/>
      <c r="F16" s="7"/>
      <c r="G16" s="8"/>
      <c r="H16" s="9"/>
      <c r="I16" s="37"/>
      <c r="J16" s="10"/>
      <c r="K16" s="11"/>
      <c r="L16" s="11"/>
      <c r="M16" s="11" t="s">
        <v>386</v>
      </c>
      <c r="N16" s="12"/>
      <c r="O16" s="30"/>
      <c r="P16" s="30"/>
      <c r="Q16" s="4"/>
      <c r="R16" s="4"/>
      <c r="S16" s="4"/>
      <c r="T16" s="4"/>
      <c r="U16" s="4"/>
      <c r="V16" s="4"/>
    </row>
    <row r="17" spans="2:22" x14ac:dyDescent="0.25">
      <c r="C17" s="5"/>
      <c r="D17" s="6"/>
      <c r="E17" s="7"/>
      <c r="F17" s="7"/>
      <c r="G17" s="8"/>
      <c r="H17" s="9"/>
      <c r="I17" s="37"/>
      <c r="J17" s="10"/>
      <c r="K17" s="11" t="s">
        <v>386</v>
      </c>
      <c r="L17" s="11" t="s">
        <v>386</v>
      </c>
      <c r="M17" s="11" t="s">
        <v>369</v>
      </c>
      <c r="N17" s="12"/>
      <c r="O17" s="30"/>
      <c r="P17" s="30"/>
      <c r="Q17" s="4"/>
      <c r="R17" s="4"/>
      <c r="S17" s="4"/>
      <c r="T17" s="4"/>
      <c r="U17" s="4"/>
      <c r="V17" s="4"/>
    </row>
    <row r="18" spans="2:22" x14ac:dyDescent="0.25">
      <c r="C18" s="5"/>
      <c r="D18" s="6"/>
      <c r="E18" s="7"/>
      <c r="F18" s="7"/>
      <c r="G18" s="8"/>
      <c r="H18" s="9" t="s">
        <v>368</v>
      </c>
      <c r="I18" s="8"/>
      <c r="J18" s="9"/>
      <c r="K18" s="11" t="s">
        <v>399</v>
      </c>
      <c r="L18" s="11" t="s">
        <v>369</v>
      </c>
      <c r="M18" s="11" t="s">
        <v>444</v>
      </c>
      <c r="N18" s="4"/>
      <c r="O18" s="30"/>
      <c r="P18" s="30"/>
      <c r="Q18" s="4"/>
      <c r="R18" s="4"/>
      <c r="S18" s="4"/>
      <c r="T18" s="4"/>
      <c r="U18" s="4"/>
      <c r="V18" s="4"/>
    </row>
    <row r="19" spans="2:22" x14ac:dyDescent="0.25">
      <c r="C19" s="13"/>
      <c r="D19" s="6" t="s">
        <v>6047</v>
      </c>
      <c r="E19" s="7"/>
      <c r="F19" s="7"/>
      <c r="G19" s="8" t="s">
        <v>370</v>
      </c>
      <c r="H19" s="14" t="s">
        <v>371</v>
      </c>
      <c r="I19" s="38" t="s">
        <v>366</v>
      </c>
      <c r="J19" s="9"/>
      <c r="K19" s="11" t="s">
        <v>372</v>
      </c>
      <c r="L19" s="11" t="s">
        <v>373</v>
      </c>
      <c r="M19" s="11" t="s">
        <v>445</v>
      </c>
      <c r="N19" s="12"/>
      <c r="O19" s="31" t="s">
        <v>373</v>
      </c>
      <c r="P19" s="31" t="s">
        <v>373</v>
      </c>
      <c r="Q19" s="4"/>
      <c r="R19" s="39" t="s">
        <v>374</v>
      </c>
      <c r="S19" s="4"/>
      <c r="T19" s="4"/>
      <c r="U19" s="4"/>
      <c r="V19" s="4"/>
    </row>
    <row r="20" spans="2:22" x14ac:dyDescent="0.25">
      <c r="B20" t="s">
        <v>482</v>
      </c>
      <c r="C20" s="13" t="s">
        <v>5992</v>
      </c>
      <c r="D20" s="6" t="s">
        <v>6048</v>
      </c>
      <c r="E20" s="7" t="s">
        <v>375</v>
      </c>
      <c r="F20" s="7" t="s">
        <v>376</v>
      </c>
      <c r="G20" s="8" t="s">
        <v>377</v>
      </c>
      <c r="H20" s="15" t="s">
        <v>378</v>
      </c>
      <c r="I20" s="38" t="s">
        <v>367</v>
      </c>
      <c r="J20" s="9" t="s">
        <v>379</v>
      </c>
      <c r="K20" s="11" t="s">
        <v>379</v>
      </c>
      <c r="L20" s="11" t="s">
        <v>380</v>
      </c>
      <c r="M20" s="11" t="s">
        <v>386</v>
      </c>
      <c r="N20" s="12" t="s">
        <v>381</v>
      </c>
      <c r="O20" s="31" t="s">
        <v>382</v>
      </c>
      <c r="P20" s="31" t="s">
        <v>383</v>
      </c>
      <c r="Q20" s="4"/>
      <c r="R20" s="40">
        <v>0</v>
      </c>
      <c r="S20" s="40">
        <v>0.01</v>
      </c>
      <c r="T20" s="40">
        <v>0.5</v>
      </c>
      <c r="U20" s="40">
        <v>0.99</v>
      </c>
      <c r="V20" s="40">
        <v>1</v>
      </c>
    </row>
    <row r="21" spans="2:22" x14ac:dyDescent="0.25">
      <c r="C21" s="16"/>
      <c r="D21" s="3"/>
      <c r="E21" s="17"/>
      <c r="F21" s="17"/>
      <c r="G21" s="18"/>
      <c r="H21" s="19"/>
      <c r="I21" s="19"/>
      <c r="J21" s="20"/>
      <c r="K21" s="4"/>
      <c r="L21" s="4"/>
      <c r="M21" s="4"/>
      <c r="N21" s="21"/>
      <c r="O21" s="31"/>
      <c r="P21" s="4"/>
      <c r="Q21" s="4"/>
      <c r="R21" s="4"/>
      <c r="S21" s="4"/>
      <c r="T21" s="4"/>
      <c r="U21" s="4"/>
      <c r="V21" s="4"/>
    </row>
    <row r="22" spans="2:22" x14ac:dyDescent="0.25">
      <c r="B22" t="s">
        <v>516</v>
      </c>
      <c r="C22" s="16" t="s">
        <v>412</v>
      </c>
      <c r="D22" s="3" t="s">
        <v>394</v>
      </c>
      <c r="E22" s="17">
        <v>48.650001525878906</v>
      </c>
      <c r="F22" s="17">
        <v>-123.63330078125</v>
      </c>
      <c r="G22" s="18">
        <v>138</v>
      </c>
      <c r="H22" s="19">
        <v>1218</v>
      </c>
      <c r="I22" s="19" t="s">
        <v>386</v>
      </c>
      <c r="J22" s="22">
        <v>20190704</v>
      </c>
      <c r="K22" s="4">
        <v>70.699996948242188</v>
      </c>
      <c r="L22" s="4">
        <v>-0.63339996337890625</v>
      </c>
      <c r="M22" s="4">
        <v>-27.360003051757815</v>
      </c>
      <c r="N22" s="21">
        <v>0.50164204835891724</v>
      </c>
      <c r="O22" s="31">
        <v>71.333396911621094</v>
      </c>
      <c r="P22" s="4">
        <v>7.2738838195800781</v>
      </c>
      <c r="Q22" s="4" t="s">
        <v>365</v>
      </c>
      <c r="R22" s="4">
        <v>48.92</v>
      </c>
      <c r="S22" s="4">
        <v>57.322399804145093</v>
      </c>
      <c r="T22" s="4">
        <v>69.97999999999999</v>
      </c>
      <c r="U22" s="4">
        <v>91.247010445594782</v>
      </c>
      <c r="V22" s="4">
        <v>98.06</v>
      </c>
    </row>
    <row r="23" spans="2:22" x14ac:dyDescent="0.25">
      <c r="B23" t="s">
        <v>516</v>
      </c>
      <c r="C23" s="16" t="s">
        <v>412</v>
      </c>
      <c r="D23" s="3" t="s">
        <v>394</v>
      </c>
      <c r="E23" s="17">
        <v>48.650001525878906</v>
      </c>
      <c r="F23" s="17">
        <v>-123.63330078125</v>
      </c>
      <c r="G23" s="18">
        <v>138</v>
      </c>
      <c r="H23" s="19">
        <v>1219</v>
      </c>
      <c r="I23" s="19" t="s">
        <v>386</v>
      </c>
      <c r="J23" s="22">
        <v>20190705</v>
      </c>
      <c r="K23" s="4">
        <v>68</v>
      </c>
      <c r="L23" s="4">
        <v>-3.504608154296875</v>
      </c>
      <c r="M23" s="4">
        <v>-30.060000000000002</v>
      </c>
      <c r="N23" s="21">
        <v>0.31501230597496033</v>
      </c>
      <c r="O23" s="31">
        <v>71.504608154296875</v>
      </c>
      <c r="P23" s="4">
        <v>7.2802963256835938</v>
      </c>
      <c r="Q23" s="4" t="s">
        <v>365</v>
      </c>
      <c r="R23" s="4">
        <v>51.980000000000004</v>
      </c>
      <c r="S23" s="4">
        <v>57.92</v>
      </c>
      <c r="T23" s="4">
        <v>70.699999999999989</v>
      </c>
      <c r="U23" s="4">
        <v>91.238010454177854</v>
      </c>
      <c r="V23" s="4">
        <v>98.06</v>
      </c>
    </row>
    <row r="24" spans="2:22" x14ac:dyDescent="0.25">
      <c r="B24" t="s">
        <v>516</v>
      </c>
      <c r="C24" s="16" t="s">
        <v>412</v>
      </c>
      <c r="D24" s="3" t="s">
        <v>394</v>
      </c>
      <c r="E24" s="17">
        <v>48.650001525878906</v>
      </c>
      <c r="F24" s="17">
        <v>-123.63330078125</v>
      </c>
      <c r="G24" s="18">
        <v>138</v>
      </c>
      <c r="H24" s="19">
        <v>1220</v>
      </c>
      <c r="I24" s="19" t="s">
        <v>386</v>
      </c>
      <c r="J24" s="22">
        <v>20190706</v>
      </c>
      <c r="K24" s="4">
        <v>69.800003051757813</v>
      </c>
      <c r="L24" s="4">
        <v>-1.8739166259765625</v>
      </c>
      <c r="M24" s="4">
        <v>-28.25999694824219</v>
      </c>
      <c r="N24" s="21">
        <v>0.41803279519081116</v>
      </c>
      <c r="O24" s="31">
        <v>71.673919677734375</v>
      </c>
      <c r="P24" s="4">
        <v>7.2922477722167969</v>
      </c>
      <c r="Q24" s="4" t="s">
        <v>365</v>
      </c>
      <c r="R24" s="4">
        <v>51.980000000000004</v>
      </c>
      <c r="S24" s="4">
        <v>57.92</v>
      </c>
      <c r="T24" s="4">
        <v>70.699999999999989</v>
      </c>
      <c r="U24" s="4">
        <v>90.32901046276092</v>
      </c>
      <c r="V24" s="4">
        <v>98.06</v>
      </c>
    </row>
    <row r="25" spans="2:22" x14ac:dyDescent="0.25">
      <c r="B25" t="s">
        <v>516</v>
      </c>
      <c r="C25" s="16" t="s">
        <v>412</v>
      </c>
      <c r="D25" s="3" t="s">
        <v>394</v>
      </c>
      <c r="E25" s="17">
        <v>48.650001525878906</v>
      </c>
      <c r="F25" s="17">
        <v>-123.63330078125</v>
      </c>
      <c r="G25" s="18">
        <v>138</v>
      </c>
      <c r="H25" s="19">
        <v>1221</v>
      </c>
      <c r="I25" s="19" t="s">
        <v>386</v>
      </c>
      <c r="J25" s="22">
        <v>20190707</v>
      </c>
      <c r="K25" s="4">
        <v>64.400001525878906</v>
      </c>
      <c r="L25" s="4">
        <v>-7.577392578125</v>
      </c>
      <c r="M25" s="4">
        <v>-33.659998474121096</v>
      </c>
      <c r="N25" s="21">
        <v>0.12366912513971329</v>
      </c>
      <c r="O25" s="31">
        <v>71.977394104003906</v>
      </c>
      <c r="P25" s="4">
        <v>7.3037147521972656</v>
      </c>
      <c r="Q25" s="4" t="s">
        <v>365</v>
      </c>
      <c r="R25" s="4">
        <v>55.4</v>
      </c>
      <c r="S25" s="4">
        <v>57.92</v>
      </c>
      <c r="T25" s="4">
        <v>71.06</v>
      </c>
      <c r="U25" s="4">
        <v>90.320010471343991</v>
      </c>
      <c r="V25" s="4">
        <v>98.06</v>
      </c>
    </row>
    <row r="26" spans="2:22" x14ac:dyDescent="0.25">
      <c r="B26" t="s">
        <v>516</v>
      </c>
      <c r="C26" s="16" t="s">
        <v>412</v>
      </c>
      <c r="D26" s="3" t="s">
        <v>394</v>
      </c>
      <c r="E26" s="17">
        <v>48.650001525878906</v>
      </c>
      <c r="F26" s="17">
        <v>-123.63330078125</v>
      </c>
      <c r="G26" s="18">
        <v>138</v>
      </c>
      <c r="H26" s="19">
        <v>1222</v>
      </c>
      <c r="I26" s="19" t="s">
        <v>386</v>
      </c>
      <c r="J26" s="22">
        <v>20190708</v>
      </c>
      <c r="K26" s="4">
        <v>73.400001525878906</v>
      </c>
      <c r="L26" s="4">
        <v>1.1430435180664063</v>
      </c>
      <c r="M26" s="4">
        <v>-24.659998474121096</v>
      </c>
      <c r="N26" s="21">
        <v>0.57201308012008667</v>
      </c>
      <c r="O26" s="31">
        <v>72.2569580078125</v>
      </c>
      <c r="P26" s="4">
        <v>7.305084228515625</v>
      </c>
      <c r="Q26" s="4" t="s">
        <v>365</v>
      </c>
      <c r="R26" s="4">
        <v>55.4</v>
      </c>
      <c r="S26" s="4">
        <v>57.92</v>
      </c>
      <c r="T26" s="4">
        <v>71.599999999999994</v>
      </c>
      <c r="U26" s="4">
        <v>90.311010479927063</v>
      </c>
      <c r="V26" s="4">
        <v>98.06</v>
      </c>
    </row>
    <row r="27" spans="2:22" x14ac:dyDescent="0.25">
      <c r="B27" t="s">
        <v>517</v>
      </c>
      <c r="C27" s="16" t="s">
        <v>413</v>
      </c>
      <c r="D27" s="3" t="s">
        <v>394</v>
      </c>
      <c r="E27" s="17">
        <v>49.950000762939453</v>
      </c>
      <c r="F27" s="17">
        <v>-125.26670074462891</v>
      </c>
      <c r="G27" s="18">
        <v>109</v>
      </c>
      <c r="H27" s="19">
        <v>1068</v>
      </c>
      <c r="I27" s="19" t="s">
        <v>386</v>
      </c>
      <c r="J27" s="22">
        <v>20190704</v>
      </c>
      <c r="K27" s="4">
        <v>68</v>
      </c>
      <c r="L27" s="4">
        <v>-2.9179229736328125</v>
      </c>
      <c r="M27" s="4">
        <v>-27</v>
      </c>
      <c r="N27" s="21">
        <v>0.39887639880180359</v>
      </c>
      <c r="O27" s="31">
        <v>70.917922973632813</v>
      </c>
      <c r="P27" s="4">
        <v>7.9232254028320313</v>
      </c>
      <c r="Q27" s="4" t="s">
        <v>365</v>
      </c>
      <c r="R27" s="4">
        <v>51.08</v>
      </c>
      <c r="S27" s="4">
        <v>57.140599957071245</v>
      </c>
      <c r="T27" s="4">
        <v>69.97999999999999</v>
      </c>
      <c r="U27" s="4">
        <v>90.919401831626885</v>
      </c>
      <c r="V27" s="4">
        <v>95</v>
      </c>
    </row>
    <row r="28" spans="2:22" x14ac:dyDescent="0.25">
      <c r="B28" t="s">
        <v>517</v>
      </c>
      <c r="C28" s="16" t="s">
        <v>413</v>
      </c>
      <c r="D28" s="3" t="s">
        <v>394</v>
      </c>
      <c r="E28" s="17">
        <v>49.950000762939453</v>
      </c>
      <c r="F28" s="17">
        <v>-125.26670074462891</v>
      </c>
      <c r="G28" s="18">
        <v>109</v>
      </c>
      <c r="H28" s="19">
        <v>1069</v>
      </c>
      <c r="I28" s="19" t="s">
        <v>386</v>
      </c>
      <c r="J28" s="22">
        <v>20190705</v>
      </c>
      <c r="K28" s="4">
        <v>69.800003051757813</v>
      </c>
      <c r="L28" s="4">
        <v>-1.3298721313476563</v>
      </c>
      <c r="M28" s="4">
        <v>-25.199996948242188</v>
      </c>
      <c r="N28" s="21">
        <v>0.4621141254901886</v>
      </c>
      <c r="O28" s="31">
        <v>71.129875183105469</v>
      </c>
      <c r="P28" s="4">
        <v>7.9312553405761719</v>
      </c>
      <c r="Q28" s="4" t="s">
        <v>365</v>
      </c>
      <c r="R28" s="4">
        <v>54.14</v>
      </c>
      <c r="S28" s="4">
        <v>57.14239995703101</v>
      </c>
      <c r="T28" s="4">
        <v>70.34</v>
      </c>
      <c r="U28" s="4">
        <v>90.917601833343497</v>
      </c>
      <c r="V28" s="4">
        <v>95</v>
      </c>
    </row>
    <row r="29" spans="2:22" x14ac:dyDescent="0.25">
      <c r="B29" t="s">
        <v>517</v>
      </c>
      <c r="C29" s="16" t="s">
        <v>413</v>
      </c>
      <c r="D29" s="3" t="s">
        <v>394</v>
      </c>
      <c r="E29" s="17">
        <v>49.950000762939453</v>
      </c>
      <c r="F29" s="17">
        <v>-125.26670074462891</v>
      </c>
      <c r="G29" s="18">
        <v>109</v>
      </c>
      <c r="H29" s="19">
        <v>1070</v>
      </c>
      <c r="I29" s="19" t="s">
        <v>386</v>
      </c>
      <c r="J29" s="22">
        <v>20190706</v>
      </c>
      <c r="K29" s="4">
        <v>66.199996948242188</v>
      </c>
      <c r="L29" s="4">
        <v>-5.157928466796875</v>
      </c>
      <c r="M29" s="4">
        <v>-28.800003051757813</v>
      </c>
      <c r="N29" s="21">
        <v>0.29813084006309509</v>
      </c>
      <c r="O29" s="31">
        <v>71.357925415039063</v>
      </c>
      <c r="P29" s="4">
        <v>7.9719314575195313</v>
      </c>
      <c r="Q29" s="4" t="s">
        <v>365</v>
      </c>
      <c r="R29" s="4">
        <v>54.14</v>
      </c>
      <c r="S29" s="4">
        <v>57.144199956990775</v>
      </c>
      <c r="T29" s="4">
        <v>70.699999999999989</v>
      </c>
      <c r="U29" s="4">
        <v>90.915801835060108</v>
      </c>
      <c r="V29" s="4">
        <v>95</v>
      </c>
    </row>
    <row r="30" spans="2:22" x14ac:dyDescent="0.25">
      <c r="B30" t="s">
        <v>517</v>
      </c>
      <c r="C30" s="16" t="s">
        <v>413</v>
      </c>
      <c r="D30" s="3" t="s">
        <v>394</v>
      </c>
      <c r="E30" s="17">
        <v>49.950000762939453</v>
      </c>
      <c r="F30" s="17">
        <v>-125.26670074462891</v>
      </c>
      <c r="G30" s="18">
        <v>109</v>
      </c>
      <c r="H30" s="19">
        <v>1071</v>
      </c>
      <c r="I30" s="19" t="s">
        <v>386</v>
      </c>
      <c r="J30" s="22">
        <v>20190707</v>
      </c>
      <c r="K30" s="4">
        <v>67.099998474121094</v>
      </c>
      <c r="L30" s="4">
        <v>-4.5714263916015625</v>
      </c>
      <c r="M30" s="4">
        <v>-27.900001525878906</v>
      </c>
      <c r="N30" s="21">
        <v>0.3333333432674408</v>
      </c>
      <c r="O30" s="31">
        <v>71.671424865722656</v>
      </c>
      <c r="P30" s="4">
        <v>7.9864616394042969</v>
      </c>
      <c r="Q30" s="4" t="s">
        <v>365</v>
      </c>
      <c r="R30" s="4">
        <v>54.14</v>
      </c>
      <c r="S30" s="4">
        <v>57.32599995695054</v>
      </c>
      <c r="T30" s="4">
        <v>71.06</v>
      </c>
      <c r="U30" s="4">
        <v>91.039999999999992</v>
      </c>
      <c r="V30" s="4">
        <v>95</v>
      </c>
    </row>
    <row r="31" spans="2:22" x14ac:dyDescent="0.25">
      <c r="B31" t="s">
        <v>517</v>
      </c>
      <c r="C31" s="16" t="s">
        <v>413</v>
      </c>
      <c r="D31" s="3" t="s">
        <v>394</v>
      </c>
      <c r="E31" s="17">
        <v>49.950000762939453</v>
      </c>
      <c r="F31" s="17">
        <v>-125.26670074462891</v>
      </c>
      <c r="G31" s="18">
        <v>109</v>
      </c>
      <c r="H31" s="19">
        <v>1072</v>
      </c>
      <c r="I31" s="19" t="s">
        <v>386</v>
      </c>
      <c r="J31" s="22">
        <v>20190708</v>
      </c>
      <c r="K31" s="4">
        <v>70.699996948242188</v>
      </c>
      <c r="L31" s="4">
        <v>-1.2618484497070313</v>
      </c>
      <c r="M31" s="4">
        <v>-24.300003051757813</v>
      </c>
      <c r="N31" s="21">
        <v>0.46548506617546082</v>
      </c>
      <c r="O31" s="31">
        <v>71.961845397949219</v>
      </c>
      <c r="P31" s="4">
        <v>7.9863700866699219</v>
      </c>
      <c r="Q31" s="4" t="s">
        <v>365</v>
      </c>
      <c r="R31" s="4">
        <v>54.14</v>
      </c>
      <c r="S31" s="4">
        <v>57.327799956910312</v>
      </c>
      <c r="T31" s="4">
        <v>71.240000000000009</v>
      </c>
      <c r="U31" s="4">
        <v>91.039999999999992</v>
      </c>
      <c r="V31" s="4">
        <v>95</v>
      </c>
    </row>
    <row r="32" spans="2:22" x14ac:dyDescent="0.25">
      <c r="B32" t="s">
        <v>518</v>
      </c>
      <c r="C32" s="16" t="s">
        <v>414</v>
      </c>
      <c r="D32" s="3" t="s">
        <v>394</v>
      </c>
      <c r="E32" s="17">
        <v>49.716701507568359</v>
      </c>
      <c r="F32" s="17">
        <v>-124.90000152587891</v>
      </c>
      <c r="G32" s="18">
        <v>26</v>
      </c>
      <c r="H32" s="19">
        <v>1218</v>
      </c>
      <c r="I32" s="19" t="s">
        <v>386</v>
      </c>
      <c r="J32" s="22">
        <v>20190704</v>
      </c>
      <c r="K32" s="4">
        <v>67.639999389648438</v>
      </c>
      <c r="L32" s="4">
        <v>-2.7195053100585938</v>
      </c>
      <c r="M32" s="4">
        <v>-26.28000061035155</v>
      </c>
      <c r="N32" s="21">
        <v>0.37848931550979614</v>
      </c>
      <c r="O32" s="31">
        <v>70.359504699707031</v>
      </c>
      <c r="P32" s="4">
        <v>6.6457366943359375</v>
      </c>
      <c r="Q32" s="4" t="s">
        <v>365</v>
      </c>
      <c r="R32" s="4">
        <v>55.04</v>
      </c>
      <c r="S32" s="4">
        <v>57.92</v>
      </c>
      <c r="T32" s="4">
        <v>69.62</v>
      </c>
      <c r="U32" s="4">
        <v>87.97999999999999</v>
      </c>
      <c r="V32" s="4">
        <v>93.919999999999987</v>
      </c>
    </row>
    <row r="33" spans="2:22" x14ac:dyDescent="0.25">
      <c r="B33" t="s">
        <v>518</v>
      </c>
      <c r="C33" s="16" t="s">
        <v>414</v>
      </c>
      <c r="D33" s="3" t="s">
        <v>394</v>
      </c>
      <c r="E33" s="17">
        <v>49.716701507568359</v>
      </c>
      <c r="F33" s="17">
        <v>-124.90000152587891</v>
      </c>
      <c r="G33" s="18">
        <v>26</v>
      </c>
      <c r="H33" s="19">
        <v>1219</v>
      </c>
      <c r="I33" s="19" t="s">
        <v>386</v>
      </c>
      <c r="J33" s="22">
        <v>20190705</v>
      </c>
      <c r="K33" s="4">
        <v>65.300003051757813</v>
      </c>
      <c r="L33" s="4">
        <v>-5.2127609252929688</v>
      </c>
      <c r="M33" s="4">
        <v>-28.619996948242175</v>
      </c>
      <c r="N33" s="21">
        <v>0.22313371300697327</v>
      </c>
      <c r="O33" s="31">
        <v>70.512763977050781</v>
      </c>
      <c r="P33" s="4">
        <v>6.6316375732421875</v>
      </c>
      <c r="Q33" s="4" t="s">
        <v>365</v>
      </c>
      <c r="R33" s="4">
        <v>55.04</v>
      </c>
      <c r="S33" s="4">
        <v>57.92</v>
      </c>
      <c r="T33" s="4">
        <v>69.97999999999999</v>
      </c>
      <c r="U33" s="4">
        <v>87.947602090835574</v>
      </c>
      <c r="V33" s="4">
        <v>93.919999999999987</v>
      </c>
    </row>
    <row r="34" spans="2:22" x14ac:dyDescent="0.25">
      <c r="B34" t="s">
        <v>518</v>
      </c>
      <c r="C34" s="16" t="s">
        <v>414</v>
      </c>
      <c r="D34" s="3" t="s">
        <v>394</v>
      </c>
      <c r="E34" s="17">
        <v>49.716701507568359</v>
      </c>
      <c r="F34" s="17">
        <v>-124.90000152587891</v>
      </c>
      <c r="G34" s="18">
        <v>26</v>
      </c>
      <c r="H34" s="19">
        <v>1220</v>
      </c>
      <c r="I34" s="19" t="s">
        <v>386</v>
      </c>
      <c r="J34" s="22">
        <v>20190706</v>
      </c>
      <c r="K34" s="4">
        <v>66.55999755859375</v>
      </c>
      <c r="L34" s="4">
        <v>-4.1091690063476563</v>
      </c>
      <c r="M34" s="4">
        <v>-27.360002441406237</v>
      </c>
      <c r="N34" s="21">
        <v>0.29590162634849548</v>
      </c>
      <c r="O34" s="31">
        <v>70.669166564941406</v>
      </c>
      <c r="P34" s="4">
        <v>6.6563796997070313</v>
      </c>
      <c r="Q34" s="4" t="s">
        <v>365</v>
      </c>
      <c r="R34" s="4">
        <v>55.04</v>
      </c>
      <c r="S34" s="4">
        <v>57.92</v>
      </c>
      <c r="T34" s="4">
        <v>69.97999999999999</v>
      </c>
      <c r="U34" s="4">
        <v>87.8</v>
      </c>
      <c r="V34" s="4">
        <v>93.919999999999987</v>
      </c>
    </row>
    <row r="35" spans="2:22" x14ac:dyDescent="0.25">
      <c r="B35" t="s">
        <v>518</v>
      </c>
      <c r="C35" s="16" t="s">
        <v>414</v>
      </c>
      <c r="D35" s="3" t="s">
        <v>394</v>
      </c>
      <c r="E35" s="17">
        <v>49.716701507568359</v>
      </c>
      <c r="F35" s="17">
        <v>-124.90000152587891</v>
      </c>
      <c r="G35" s="18">
        <v>26</v>
      </c>
      <c r="H35" s="19">
        <v>1221</v>
      </c>
      <c r="I35" s="19" t="s">
        <v>386</v>
      </c>
      <c r="J35" s="22">
        <v>20190707</v>
      </c>
      <c r="K35" s="4">
        <v>65.120002746582031</v>
      </c>
      <c r="L35" s="4">
        <v>-5.8272171020507813</v>
      </c>
      <c r="M35" s="4">
        <v>-28.799997253417956</v>
      </c>
      <c r="N35" s="21">
        <v>0.20229320228099823</v>
      </c>
      <c r="O35" s="31">
        <v>70.947219848632813</v>
      </c>
      <c r="P35" s="4">
        <v>6.6639060974121094</v>
      </c>
      <c r="Q35" s="4" t="s">
        <v>365</v>
      </c>
      <c r="R35" s="4">
        <v>55.94</v>
      </c>
      <c r="S35" s="4">
        <v>57.92</v>
      </c>
      <c r="T35" s="4">
        <v>70.34</v>
      </c>
      <c r="U35" s="4">
        <v>87.8</v>
      </c>
      <c r="V35" s="4">
        <v>93.919999999999987</v>
      </c>
    </row>
    <row r="36" spans="2:22" x14ac:dyDescent="0.25">
      <c r="B36" t="s">
        <v>518</v>
      </c>
      <c r="C36" s="16" t="s">
        <v>414</v>
      </c>
      <c r="D36" s="3" t="s">
        <v>394</v>
      </c>
      <c r="E36" s="17">
        <v>49.716701507568359</v>
      </c>
      <c r="F36" s="17">
        <v>-124.90000152587891</v>
      </c>
      <c r="G36" s="18">
        <v>26</v>
      </c>
      <c r="H36" s="19">
        <v>1222</v>
      </c>
      <c r="I36" s="19" t="s">
        <v>386</v>
      </c>
      <c r="J36" s="22">
        <v>20190708</v>
      </c>
      <c r="K36" s="4">
        <v>71.05999755859375</v>
      </c>
      <c r="L36" s="4">
        <v>-0.16439056396484375</v>
      </c>
      <c r="M36" s="4">
        <v>-22.860002441406237</v>
      </c>
      <c r="N36" s="21">
        <v>0.51718491315841675</v>
      </c>
      <c r="O36" s="31">
        <v>71.224388122558594</v>
      </c>
      <c r="P36" s="4">
        <v>6.6777076721191406</v>
      </c>
      <c r="Q36" s="4" t="s">
        <v>365</v>
      </c>
      <c r="R36" s="4">
        <v>55.94</v>
      </c>
      <c r="S36" s="4">
        <v>58.033399852626026</v>
      </c>
      <c r="T36" s="4">
        <v>70.52</v>
      </c>
      <c r="U36" s="4">
        <v>87.942202095985408</v>
      </c>
      <c r="V36" s="4">
        <v>93.919999999999987</v>
      </c>
    </row>
    <row r="37" spans="2:22" x14ac:dyDescent="0.25">
      <c r="B37" t="s">
        <v>519</v>
      </c>
      <c r="C37" s="16" t="s">
        <v>408</v>
      </c>
      <c r="D37" s="3" t="s">
        <v>394</v>
      </c>
      <c r="E37" s="17">
        <v>49.38330078125</v>
      </c>
      <c r="F37" s="17">
        <v>-126.55000305175781</v>
      </c>
      <c r="G37" s="18">
        <v>7</v>
      </c>
      <c r="H37" s="19">
        <v>1172</v>
      </c>
      <c r="I37" s="19" t="s">
        <v>386</v>
      </c>
      <c r="J37" s="22">
        <v>20190704</v>
      </c>
      <c r="K37" s="4">
        <v>64.400001525878906</v>
      </c>
      <c r="L37" s="4">
        <v>3.318328857421875</v>
      </c>
      <c r="M37" s="4">
        <v>-19.61999847412109</v>
      </c>
      <c r="N37" s="21">
        <v>0.83788394927978516</v>
      </c>
      <c r="O37" s="31">
        <v>61.081672668457031</v>
      </c>
      <c r="P37" s="4">
        <v>3.4887619018554688</v>
      </c>
      <c r="Q37" s="4" t="s">
        <v>365</v>
      </c>
      <c r="R37" s="4">
        <v>51.980000000000004</v>
      </c>
      <c r="S37" s="4">
        <v>53.855599905774</v>
      </c>
      <c r="T37" s="4">
        <v>60.8</v>
      </c>
      <c r="U37" s="4">
        <v>73.144404020309452</v>
      </c>
      <c r="V37" s="4">
        <v>84.02</v>
      </c>
    </row>
    <row r="38" spans="2:22" x14ac:dyDescent="0.25">
      <c r="B38" t="s">
        <v>519</v>
      </c>
      <c r="C38" s="16" t="s">
        <v>408</v>
      </c>
      <c r="D38" s="3" t="s">
        <v>394</v>
      </c>
      <c r="E38" s="17">
        <v>49.38330078125</v>
      </c>
      <c r="F38" s="17">
        <v>-126.55000305175781</v>
      </c>
      <c r="G38" s="18">
        <v>7</v>
      </c>
      <c r="H38" s="19">
        <v>1173</v>
      </c>
      <c r="I38" s="19" t="s">
        <v>386</v>
      </c>
      <c r="J38" s="22">
        <v>20190705</v>
      </c>
      <c r="K38" s="4">
        <v>64.400001525878906</v>
      </c>
      <c r="L38" s="4">
        <v>3.2013320922851563</v>
      </c>
      <c r="M38" s="4">
        <v>-19.61999847412109</v>
      </c>
      <c r="N38" s="21">
        <v>0.83120203018188477</v>
      </c>
      <c r="O38" s="31">
        <v>61.19866943359375</v>
      </c>
      <c r="P38" s="4">
        <v>3.4666290283203125</v>
      </c>
      <c r="Q38" s="4" t="s">
        <v>365</v>
      </c>
      <c r="R38" s="4">
        <v>51.980000000000004</v>
      </c>
      <c r="S38" s="4">
        <v>53.859199905693529</v>
      </c>
      <c r="T38" s="4">
        <v>60.980000000000004</v>
      </c>
      <c r="U38" s="4">
        <v>72.262412071228027</v>
      </c>
      <c r="V38" s="4">
        <v>84.02</v>
      </c>
    </row>
    <row r="39" spans="2:22" x14ac:dyDescent="0.25">
      <c r="B39" t="s">
        <v>519</v>
      </c>
      <c r="C39" s="16" t="s">
        <v>408</v>
      </c>
      <c r="D39" s="3" t="s">
        <v>394</v>
      </c>
      <c r="E39" s="17">
        <v>49.38330078125</v>
      </c>
      <c r="F39" s="17">
        <v>-126.55000305175781</v>
      </c>
      <c r="G39" s="18">
        <v>7</v>
      </c>
      <c r="H39" s="19">
        <v>1175</v>
      </c>
      <c r="I39" s="19" t="s">
        <v>386</v>
      </c>
      <c r="J39" s="22">
        <v>20190706</v>
      </c>
      <c r="K39" s="4">
        <v>63.5</v>
      </c>
      <c r="L39" s="4">
        <v>2.1745529174804688</v>
      </c>
      <c r="M39" s="4">
        <v>-20.519999999999996</v>
      </c>
      <c r="N39" s="21">
        <v>0.73702126741409302</v>
      </c>
      <c r="O39" s="31">
        <v>61.325447082519531</v>
      </c>
      <c r="P39" s="4">
        <v>3.4801597595214844</v>
      </c>
      <c r="Q39" s="4" t="s">
        <v>365</v>
      </c>
      <c r="R39" s="4">
        <v>51.980000000000004</v>
      </c>
      <c r="S39" s="4">
        <v>53.866399905532596</v>
      </c>
      <c r="T39" s="4">
        <v>60.980000000000004</v>
      </c>
      <c r="U39" s="4">
        <v>72.240812091827394</v>
      </c>
      <c r="V39" s="4">
        <v>84.02</v>
      </c>
    </row>
    <row r="40" spans="2:22" x14ac:dyDescent="0.25">
      <c r="B40" t="s">
        <v>519</v>
      </c>
      <c r="C40" s="16" t="s">
        <v>408</v>
      </c>
      <c r="D40" s="3" t="s">
        <v>394</v>
      </c>
      <c r="E40" s="17">
        <v>49.38330078125</v>
      </c>
      <c r="F40" s="17">
        <v>-126.55000305175781</v>
      </c>
      <c r="G40" s="18">
        <v>7</v>
      </c>
      <c r="H40" s="19">
        <v>1176</v>
      </c>
      <c r="I40" s="19" t="s">
        <v>386</v>
      </c>
      <c r="J40" s="22">
        <v>20190707</v>
      </c>
      <c r="K40" s="4">
        <v>63.5</v>
      </c>
      <c r="L40" s="4">
        <v>2.0459709167480469</v>
      </c>
      <c r="M40" s="4">
        <v>-20.519999999999996</v>
      </c>
      <c r="N40" s="21">
        <v>0.72874146699905396</v>
      </c>
      <c r="O40" s="31">
        <v>61.454029083251953</v>
      </c>
      <c r="P40" s="4">
        <v>3.5006027221679688</v>
      </c>
      <c r="Q40" s="4" t="s">
        <v>365</v>
      </c>
      <c r="R40" s="4">
        <v>53.06</v>
      </c>
      <c r="S40" s="4">
        <v>54.364999858178194</v>
      </c>
      <c r="T40" s="4">
        <v>60.980000000000004</v>
      </c>
      <c r="U40" s="4">
        <v>73.400000000000006</v>
      </c>
      <c r="V40" s="4">
        <v>84.02</v>
      </c>
    </row>
    <row r="41" spans="2:22" x14ac:dyDescent="0.25">
      <c r="B41" t="s">
        <v>519</v>
      </c>
      <c r="C41" s="16" t="s">
        <v>408</v>
      </c>
      <c r="D41" s="3" t="s">
        <v>394</v>
      </c>
      <c r="E41" s="17">
        <v>49.38330078125</v>
      </c>
      <c r="F41" s="17">
        <v>-126.55000305175781</v>
      </c>
      <c r="G41" s="18">
        <v>7</v>
      </c>
      <c r="H41" s="19">
        <v>1177</v>
      </c>
      <c r="I41" s="19" t="s">
        <v>386</v>
      </c>
      <c r="J41" s="22">
        <v>20190708</v>
      </c>
      <c r="K41" s="4">
        <v>60.799999237060547</v>
      </c>
      <c r="L41" s="4">
        <v>-0.77398300170898438</v>
      </c>
      <c r="M41" s="4">
        <v>-23.220000762939449</v>
      </c>
      <c r="N41" s="21">
        <v>0.38062870502471924</v>
      </c>
      <c r="O41" s="31">
        <v>61.573982238769531</v>
      </c>
      <c r="P41" s="4">
        <v>3.46099853515625</v>
      </c>
      <c r="Q41" s="4" t="s">
        <v>365</v>
      </c>
      <c r="R41" s="4">
        <v>53.06</v>
      </c>
      <c r="S41" s="4">
        <v>54.5</v>
      </c>
      <c r="T41" s="4">
        <v>61.7</v>
      </c>
      <c r="U41" s="4">
        <v>73.400000000000006</v>
      </c>
      <c r="V41" s="4">
        <v>84.02</v>
      </c>
    </row>
    <row r="42" spans="2:22" x14ac:dyDescent="0.25">
      <c r="B42" t="s">
        <v>520</v>
      </c>
      <c r="C42" s="16" t="s">
        <v>415</v>
      </c>
      <c r="D42" s="3" t="s">
        <v>394</v>
      </c>
      <c r="E42" s="17">
        <v>48.716701507568359</v>
      </c>
      <c r="F42" s="17">
        <v>-125.09999847412109</v>
      </c>
      <c r="G42" s="18">
        <v>37</v>
      </c>
      <c r="H42" s="19">
        <v>1186</v>
      </c>
      <c r="I42" s="19" t="s">
        <v>386</v>
      </c>
      <c r="J42" s="22">
        <v>20190704</v>
      </c>
      <c r="K42" s="4">
        <v>63.5</v>
      </c>
      <c r="L42" s="4">
        <v>1.859344482421875</v>
      </c>
      <c r="M42" s="4">
        <v>-25.560000000000002</v>
      </c>
      <c r="N42" s="21">
        <v>0.72259694337844849</v>
      </c>
      <c r="O42" s="31">
        <v>61.640655517578125</v>
      </c>
      <c r="P42" s="4">
        <v>4.6392593383789063</v>
      </c>
      <c r="Q42" s="4" t="s">
        <v>365</v>
      </c>
      <c r="R42" s="4">
        <v>50</v>
      </c>
      <c r="S42" s="4">
        <v>53.96</v>
      </c>
      <c r="T42" s="4">
        <v>60.8</v>
      </c>
      <c r="U42" s="4">
        <v>78.8</v>
      </c>
      <c r="V42" s="4">
        <v>89.06</v>
      </c>
    </row>
    <row r="43" spans="2:22" x14ac:dyDescent="0.25">
      <c r="B43" t="s">
        <v>520</v>
      </c>
      <c r="C43" s="16" t="s">
        <v>415</v>
      </c>
      <c r="D43" s="3" t="s">
        <v>394</v>
      </c>
      <c r="E43" s="17">
        <v>48.716701507568359</v>
      </c>
      <c r="F43" s="17">
        <v>-125.09999847412109</v>
      </c>
      <c r="G43" s="18">
        <v>37</v>
      </c>
      <c r="H43" s="19">
        <v>1188</v>
      </c>
      <c r="I43" s="19" t="s">
        <v>386</v>
      </c>
      <c r="J43" s="22">
        <v>20190705</v>
      </c>
      <c r="K43" s="4">
        <v>64.400001525878906</v>
      </c>
      <c r="L43" s="4">
        <v>2.6913681030273438</v>
      </c>
      <c r="M43" s="4">
        <v>-24.659998474121096</v>
      </c>
      <c r="N43" s="21">
        <v>0.75925928354263306</v>
      </c>
      <c r="O43" s="31">
        <v>61.708633422851563</v>
      </c>
      <c r="P43" s="4">
        <v>4.6001663208007813</v>
      </c>
      <c r="Q43" s="4" t="s">
        <v>365</v>
      </c>
      <c r="R43" s="4">
        <v>50</v>
      </c>
      <c r="S43" s="4">
        <v>53.96</v>
      </c>
      <c r="T43" s="4">
        <v>60.8</v>
      </c>
      <c r="U43" s="4">
        <v>78.8</v>
      </c>
      <c r="V43" s="4">
        <v>89.06</v>
      </c>
    </row>
    <row r="44" spans="2:22" x14ac:dyDescent="0.25">
      <c r="B44" t="s">
        <v>520</v>
      </c>
      <c r="C44" s="16" t="s">
        <v>415</v>
      </c>
      <c r="D44" s="3" t="s">
        <v>394</v>
      </c>
      <c r="E44" s="17">
        <v>48.716701507568359</v>
      </c>
      <c r="F44" s="17">
        <v>-125.09999847412109</v>
      </c>
      <c r="G44" s="18">
        <v>37</v>
      </c>
      <c r="H44" s="19">
        <v>1190</v>
      </c>
      <c r="I44" s="19" t="s">
        <v>386</v>
      </c>
      <c r="J44" s="22">
        <v>20190706</v>
      </c>
      <c r="K44" s="4">
        <v>63.5</v>
      </c>
      <c r="L44" s="4">
        <v>1.6342201232910156</v>
      </c>
      <c r="M44" s="4">
        <v>-25.560000000000002</v>
      </c>
      <c r="N44" s="21">
        <v>0.69831931591033936</v>
      </c>
      <c r="O44" s="31">
        <v>61.865779876708984</v>
      </c>
      <c r="P44" s="4">
        <v>4.6958351135253906</v>
      </c>
      <c r="Q44" s="4" t="s">
        <v>365</v>
      </c>
      <c r="R44" s="4">
        <v>50</v>
      </c>
      <c r="S44" s="4">
        <v>53.96</v>
      </c>
      <c r="T44" s="4">
        <v>60.8</v>
      </c>
      <c r="U44" s="4">
        <v>79.699999999999989</v>
      </c>
      <c r="V44" s="4">
        <v>89.06</v>
      </c>
    </row>
    <row r="45" spans="2:22" x14ac:dyDescent="0.25">
      <c r="B45" t="s">
        <v>520</v>
      </c>
      <c r="C45" s="16" t="s">
        <v>415</v>
      </c>
      <c r="D45" s="3" t="s">
        <v>394</v>
      </c>
      <c r="E45" s="17">
        <v>48.716701507568359</v>
      </c>
      <c r="F45" s="17">
        <v>-125.09999847412109</v>
      </c>
      <c r="G45" s="18">
        <v>37</v>
      </c>
      <c r="H45" s="19">
        <v>1192</v>
      </c>
      <c r="I45" s="19" t="s">
        <v>386</v>
      </c>
      <c r="J45" s="22">
        <v>20190707</v>
      </c>
      <c r="K45" s="4">
        <v>64.400001525878906</v>
      </c>
      <c r="L45" s="4">
        <v>2.3706550598144531</v>
      </c>
      <c r="M45" s="4">
        <v>-24.659998474121096</v>
      </c>
      <c r="N45" s="21">
        <v>0.73489934206008911</v>
      </c>
      <c r="O45" s="31">
        <v>62.029346466064453</v>
      </c>
      <c r="P45" s="4">
        <v>4.7822189331054688</v>
      </c>
      <c r="Q45" s="4" t="s">
        <v>365</v>
      </c>
      <c r="R45" s="4">
        <v>51.980000000000004</v>
      </c>
      <c r="S45" s="4">
        <v>53.96</v>
      </c>
      <c r="T45" s="4">
        <v>60.980000000000004</v>
      </c>
      <c r="U45" s="4">
        <v>80.189616355895993</v>
      </c>
      <c r="V45" s="4">
        <v>89.06</v>
      </c>
    </row>
    <row r="46" spans="2:22" x14ac:dyDescent="0.25">
      <c r="B46" t="s">
        <v>520</v>
      </c>
      <c r="C46" s="16" t="s">
        <v>415</v>
      </c>
      <c r="D46" s="3" t="s">
        <v>394</v>
      </c>
      <c r="E46" s="17">
        <v>48.716701507568359</v>
      </c>
      <c r="F46" s="17">
        <v>-125.09999847412109</v>
      </c>
      <c r="G46" s="18">
        <v>37</v>
      </c>
      <c r="H46" s="19">
        <v>1193</v>
      </c>
      <c r="I46" s="19" t="s">
        <v>386</v>
      </c>
      <c r="J46" s="22">
        <v>20190708</v>
      </c>
      <c r="K46" s="4">
        <v>66.199996948242188</v>
      </c>
      <c r="L46" s="4">
        <v>4.0835685729980469</v>
      </c>
      <c r="M46" s="4">
        <v>-22.860003051757815</v>
      </c>
      <c r="N46" s="21">
        <v>0.82816427946090698</v>
      </c>
      <c r="O46" s="31">
        <v>62.116428375244141</v>
      </c>
      <c r="P46" s="4">
        <v>4.7634544372558594</v>
      </c>
      <c r="Q46" s="4" t="s">
        <v>365</v>
      </c>
      <c r="R46" s="4">
        <v>51.980000000000004</v>
      </c>
      <c r="S46" s="4">
        <v>54.45679985612631</v>
      </c>
      <c r="T46" s="4">
        <v>60.980000000000004</v>
      </c>
      <c r="U46" s="4">
        <v>80.175216369628913</v>
      </c>
      <c r="V46" s="4">
        <v>89.06</v>
      </c>
    </row>
    <row r="47" spans="2:22" x14ac:dyDescent="0.25">
      <c r="B47" t="s">
        <v>521</v>
      </c>
      <c r="C47" s="16" t="s">
        <v>416</v>
      </c>
      <c r="D47" s="3" t="s">
        <v>394</v>
      </c>
      <c r="E47" s="17">
        <v>49.083301544189453</v>
      </c>
      <c r="F47" s="17">
        <v>-125.76670074462891</v>
      </c>
      <c r="G47" s="18">
        <v>24</v>
      </c>
      <c r="H47" s="19">
        <v>1190</v>
      </c>
      <c r="I47" s="19" t="s">
        <v>386</v>
      </c>
      <c r="J47" s="22">
        <v>20190704</v>
      </c>
      <c r="K47" s="4">
        <v>62.599998474121094</v>
      </c>
      <c r="L47" s="4">
        <v>-1.1843719482421875</v>
      </c>
      <c r="M47" s="4">
        <v>-28.440001525878898</v>
      </c>
      <c r="N47" s="21">
        <v>0.47142857313156128</v>
      </c>
      <c r="O47" s="31">
        <v>63.784370422363281</v>
      </c>
      <c r="P47" s="4">
        <v>5.6245040893554688</v>
      </c>
      <c r="Q47" s="4" t="s">
        <v>365</v>
      </c>
      <c r="R47" s="4">
        <v>51.980000000000004</v>
      </c>
      <c r="S47" s="4">
        <v>54.660199952162799</v>
      </c>
      <c r="T47" s="4">
        <v>62.959999999999994</v>
      </c>
      <c r="U47" s="4">
        <v>82.94</v>
      </c>
      <c r="V47" s="4">
        <v>91.039999999999992</v>
      </c>
    </row>
    <row r="48" spans="2:22" x14ac:dyDescent="0.25">
      <c r="B48" t="s">
        <v>521</v>
      </c>
      <c r="C48" s="16" t="s">
        <v>416</v>
      </c>
      <c r="D48" s="3" t="s">
        <v>394</v>
      </c>
      <c r="E48" s="17">
        <v>49.083301544189453</v>
      </c>
      <c r="F48" s="17">
        <v>-125.76670074462891</v>
      </c>
      <c r="G48" s="18">
        <v>24</v>
      </c>
      <c r="H48" s="19">
        <v>1191</v>
      </c>
      <c r="I48" s="19" t="s">
        <v>386</v>
      </c>
      <c r="J48" s="22">
        <v>20190705</v>
      </c>
      <c r="K48" s="4">
        <v>61.700000762939453</v>
      </c>
      <c r="L48" s="4">
        <v>-2.2088127136230469</v>
      </c>
      <c r="M48" s="4">
        <v>-29.339999237060539</v>
      </c>
      <c r="N48" s="21">
        <v>0.375314861536026</v>
      </c>
      <c r="O48" s="31">
        <v>63.9088134765625</v>
      </c>
      <c r="P48" s="4">
        <v>5.6223793029785156</v>
      </c>
      <c r="Q48" s="4" t="s">
        <v>365</v>
      </c>
      <c r="R48" s="4">
        <v>51.980000000000004</v>
      </c>
      <c r="S48" s="4">
        <v>54.841999952122563</v>
      </c>
      <c r="T48" s="4">
        <v>62.959999999999994</v>
      </c>
      <c r="U48" s="4">
        <v>82.94</v>
      </c>
      <c r="V48" s="4">
        <v>91.039999999999992</v>
      </c>
    </row>
    <row r="49" spans="2:22" x14ac:dyDescent="0.25">
      <c r="B49" t="s">
        <v>521</v>
      </c>
      <c r="C49" s="16" t="s">
        <v>416</v>
      </c>
      <c r="D49" s="3" t="s">
        <v>394</v>
      </c>
      <c r="E49" s="17">
        <v>49.083301544189453</v>
      </c>
      <c r="F49" s="17">
        <v>-125.76670074462891</v>
      </c>
      <c r="G49" s="18">
        <v>24</v>
      </c>
      <c r="H49" s="19">
        <v>1194</v>
      </c>
      <c r="I49" s="19" t="s">
        <v>386</v>
      </c>
      <c r="J49" s="22">
        <v>20190706</v>
      </c>
      <c r="K49" s="4">
        <v>62.599998474121094</v>
      </c>
      <c r="L49" s="4">
        <v>-1.4733200073242188</v>
      </c>
      <c r="M49" s="4">
        <v>-28.440001525878898</v>
      </c>
      <c r="N49" s="21">
        <v>0.44556114077568054</v>
      </c>
      <c r="O49" s="31">
        <v>64.073318481445313</v>
      </c>
      <c r="P49" s="4">
        <v>5.6964149475097656</v>
      </c>
      <c r="Q49" s="4" t="s">
        <v>365</v>
      </c>
      <c r="R49" s="4">
        <v>51.980000000000004</v>
      </c>
      <c r="S49" s="4">
        <v>54.847399952001865</v>
      </c>
      <c r="T49" s="4">
        <v>62.959999999999994</v>
      </c>
      <c r="U49" s="4">
        <v>82.94</v>
      </c>
      <c r="V49" s="4">
        <v>91.039999999999992</v>
      </c>
    </row>
    <row r="50" spans="2:22" x14ac:dyDescent="0.25">
      <c r="B50" t="s">
        <v>521</v>
      </c>
      <c r="C50" s="16" t="s">
        <v>416</v>
      </c>
      <c r="D50" s="3" t="s">
        <v>394</v>
      </c>
      <c r="E50" s="17">
        <v>49.083301544189453</v>
      </c>
      <c r="F50" s="17">
        <v>-125.76670074462891</v>
      </c>
      <c r="G50" s="18">
        <v>24</v>
      </c>
      <c r="H50" s="19">
        <v>1196</v>
      </c>
      <c r="I50" s="19" t="s">
        <v>386</v>
      </c>
      <c r="J50" s="22">
        <v>20190707</v>
      </c>
      <c r="K50" s="4">
        <v>62.599998474121094</v>
      </c>
      <c r="L50" s="4">
        <v>-1.6726760864257813</v>
      </c>
      <c r="M50" s="4">
        <v>-28.440001525878898</v>
      </c>
      <c r="N50" s="21">
        <v>0.43394649028778076</v>
      </c>
      <c r="O50" s="31">
        <v>64.272674560546875</v>
      </c>
      <c r="P50" s="4">
        <v>5.7628402709960938</v>
      </c>
      <c r="Q50" s="4" t="s">
        <v>365</v>
      </c>
      <c r="R50" s="4">
        <v>53.06</v>
      </c>
      <c r="S50" s="4">
        <v>55.030999951921402</v>
      </c>
      <c r="T50" s="4">
        <v>63.230000000000004</v>
      </c>
      <c r="U50" s="4">
        <v>82.94</v>
      </c>
      <c r="V50" s="4">
        <v>91.039999999999992</v>
      </c>
    </row>
    <row r="51" spans="2:22" x14ac:dyDescent="0.25">
      <c r="B51" t="s">
        <v>521</v>
      </c>
      <c r="C51" s="16" t="s">
        <v>416</v>
      </c>
      <c r="D51" s="3" t="s">
        <v>394</v>
      </c>
      <c r="E51" s="17">
        <v>49.083301544189453</v>
      </c>
      <c r="F51" s="17">
        <v>-125.76670074462891</v>
      </c>
      <c r="G51" s="18">
        <v>24</v>
      </c>
      <c r="H51" s="19">
        <v>1198</v>
      </c>
      <c r="I51" s="19" t="s">
        <v>386</v>
      </c>
      <c r="J51" s="22">
        <v>20190708</v>
      </c>
      <c r="K51" s="4">
        <v>63.5</v>
      </c>
      <c r="L51" s="4">
        <v>-0.90285491943359375</v>
      </c>
      <c r="M51" s="4">
        <v>-27.539999999999992</v>
      </c>
      <c r="N51" s="21">
        <v>0.49916526675224304</v>
      </c>
      <c r="O51" s="31">
        <v>64.402854919433594</v>
      </c>
      <c r="P51" s="4">
        <v>5.7388458251953125</v>
      </c>
      <c r="Q51" s="4" t="s">
        <v>365</v>
      </c>
      <c r="R51" s="4">
        <v>53.06</v>
      </c>
      <c r="S51" s="4">
        <v>55.04</v>
      </c>
      <c r="T51" s="4">
        <v>63.5</v>
      </c>
      <c r="U51" s="4">
        <v>82.94</v>
      </c>
      <c r="V51" s="4">
        <v>91.039999999999992</v>
      </c>
    </row>
    <row r="52" spans="2:22" x14ac:dyDescent="0.25">
      <c r="B52" t="s">
        <v>522</v>
      </c>
      <c r="C52" s="16" t="s">
        <v>417</v>
      </c>
      <c r="D52" s="3" t="s">
        <v>394</v>
      </c>
      <c r="E52" s="17">
        <v>49.466701507568359</v>
      </c>
      <c r="F52" s="17">
        <v>-123.91670227050781</v>
      </c>
      <c r="G52" s="18">
        <v>6</v>
      </c>
      <c r="H52" s="19">
        <v>1183</v>
      </c>
      <c r="I52" s="19" t="s">
        <v>386</v>
      </c>
      <c r="J52" s="22">
        <v>20190704</v>
      </c>
      <c r="K52" s="4">
        <v>67.099998474121094</v>
      </c>
      <c r="L52" s="4">
        <v>-1.5962677001953125</v>
      </c>
      <c r="M52" s="4">
        <v>-21.600001525878895</v>
      </c>
      <c r="N52" s="21">
        <v>0.40490278601646423</v>
      </c>
      <c r="O52" s="31">
        <v>68.696266174316406</v>
      </c>
      <c r="P52" s="4">
        <v>5.0683860778808594</v>
      </c>
      <c r="Q52" s="4" t="s">
        <v>365</v>
      </c>
      <c r="R52" s="4">
        <v>55.94</v>
      </c>
      <c r="S52" s="4">
        <v>58.215199904888863</v>
      </c>
      <c r="T52" s="4">
        <v>68.180000000000007</v>
      </c>
      <c r="U52" s="4">
        <v>81.5</v>
      </c>
      <c r="V52" s="4">
        <v>88.699999999999989</v>
      </c>
    </row>
    <row r="53" spans="2:22" x14ac:dyDescent="0.25">
      <c r="B53" t="s">
        <v>522</v>
      </c>
      <c r="C53" s="16" t="s">
        <v>417</v>
      </c>
      <c r="D53" s="3" t="s">
        <v>394</v>
      </c>
      <c r="E53" s="17">
        <v>49.466701507568359</v>
      </c>
      <c r="F53" s="17">
        <v>-123.91670227050781</v>
      </c>
      <c r="G53" s="18">
        <v>6</v>
      </c>
      <c r="H53" s="19">
        <v>1184</v>
      </c>
      <c r="I53" s="19" t="s">
        <v>386</v>
      </c>
      <c r="J53" s="22">
        <v>20190705</v>
      </c>
      <c r="K53" s="4">
        <v>65.300003051757813</v>
      </c>
      <c r="L53" s="4">
        <v>-3.5407028198242188</v>
      </c>
      <c r="M53" s="4">
        <v>-23.399996948242176</v>
      </c>
      <c r="N53" s="21">
        <v>0.25253379344940186</v>
      </c>
      <c r="O53" s="31">
        <v>68.840705871582031</v>
      </c>
      <c r="P53" s="4">
        <v>5.0633926391601563</v>
      </c>
      <c r="Q53" s="4" t="s">
        <v>365</v>
      </c>
      <c r="R53" s="4">
        <v>55.94</v>
      </c>
      <c r="S53" s="4">
        <v>58.578799904808406</v>
      </c>
      <c r="T53" s="4">
        <v>68.539999999999992</v>
      </c>
      <c r="U53" s="4">
        <v>81.5</v>
      </c>
      <c r="V53" s="4">
        <v>88.699999999999989</v>
      </c>
    </row>
    <row r="54" spans="2:22" x14ac:dyDescent="0.25">
      <c r="B54" t="s">
        <v>522</v>
      </c>
      <c r="C54" s="16" t="s">
        <v>417</v>
      </c>
      <c r="D54" s="3" t="s">
        <v>394</v>
      </c>
      <c r="E54" s="17">
        <v>49.466701507568359</v>
      </c>
      <c r="F54" s="17">
        <v>-123.91670227050781</v>
      </c>
      <c r="G54" s="18">
        <v>6</v>
      </c>
      <c r="H54" s="19">
        <v>1185</v>
      </c>
      <c r="I54" s="19" t="s">
        <v>386</v>
      </c>
      <c r="J54" s="22">
        <v>20190706</v>
      </c>
      <c r="K54" s="4">
        <v>64.400001525878906</v>
      </c>
      <c r="L54" s="4">
        <v>-4.59356689453125</v>
      </c>
      <c r="M54" s="4">
        <v>-24.299998474121082</v>
      </c>
      <c r="N54" s="21">
        <v>0.18902952969074249</v>
      </c>
      <c r="O54" s="31">
        <v>68.993568420410156</v>
      </c>
      <c r="P54" s="4">
        <v>5.0821189880371094</v>
      </c>
      <c r="Q54" s="4" t="s">
        <v>365</v>
      </c>
      <c r="R54" s="4">
        <v>55.94</v>
      </c>
      <c r="S54" s="4">
        <v>58.942399904727935</v>
      </c>
      <c r="T54" s="4">
        <v>68.900000000000006</v>
      </c>
      <c r="U54" s="4">
        <v>81.5</v>
      </c>
      <c r="V54" s="4">
        <v>88.699999999999989</v>
      </c>
    </row>
    <row r="55" spans="2:22" x14ac:dyDescent="0.25">
      <c r="B55" t="s">
        <v>522</v>
      </c>
      <c r="C55" s="16" t="s">
        <v>417</v>
      </c>
      <c r="D55" s="3" t="s">
        <v>394</v>
      </c>
      <c r="E55" s="17">
        <v>49.466701507568359</v>
      </c>
      <c r="F55" s="17">
        <v>-123.91670227050781</v>
      </c>
      <c r="G55" s="18">
        <v>6</v>
      </c>
      <c r="H55" s="19">
        <v>1185</v>
      </c>
      <c r="I55" s="19" t="s">
        <v>386</v>
      </c>
      <c r="J55" s="22">
        <v>20190707</v>
      </c>
      <c r="K55" s="4">
        <v>62.599998474121094</v>
      </c>
      <c r="L55" s="4">
        <v>-6.5937728881835938</v>
      </c>
      <c r="M55" s="4">
        <v>-26.100001525878895</v>
      </c>
      <c r="N55" s="21">
        <v>8.945147693157196E-2</v>
      </c>
      <c r="O55" s="31">
        <v>69.193771362304688</v>
      </c>
      <c r="P55" s="4">
        <v>5.0709190368652344</v>
      </c>
      <c r="Q55" s="4" t="s">
        <v>365</v>
      </c>
      <c r="R55" s="4">
        <v>57.019999999999996</v>
      </c>
      <c r="S55" s="4">
        <v>59</v>
      </c>
      <c r="T55" s="4">
        <v>69.08</v>
      </c>
      <c r="U55" s="4">
        <v>81.5</v>
      </c>
      <c r="V55" s="4">
        <v>88.699999999999989</v>
      </c>
    </row>
    <row r="56" spans="2:22" x14ac:dyDescent="0.25">
      <c r="B56" t="s">
        <v>522</v>
      </c>
      <c r="C56" s="16" t="s">
        <v>417</v>
      </c>
      <c r="D56" s="3" t="s">
        <v>394</v>
      </c>
      <c r="E56" s="17">
        <v>49.466701507568359</v>
      </c>
      <c r="F56" s="17">
        <v>-123.91670227050781</v>
      </c>
      <c r="G56" s="18">
        <v>6</v>
      </c>
      <c r="H56" s="19">
        <v>1186</v>
      </c>
      <c r="I56" s="19" t="s">
        <v>386</v>
      </c>
      <c r="J56" s="22">
        <v>20190708</v>
      </c>
      <c r="K56" s="4">
        <v>70.699996948242188</v>
      </c>
      <c r="L56" s="4">
        <v>1.296722412109375</v>
      </c>
      <c r="M56" s="4">
        <v>-18.000003051757801</v>
      </c>
      <c r="N56" s="21">
        <v>0.59527826309204102</v>
      </c>
      <c r="O56" s="31">
        <v>69.403274536132813</v>
      </c>
      <c r="P56" s="4">
        <v>5.0491828918457031</v>
      </c>
      <c r="Q56" s="4" t="s">
        <v>365</v>
      </c>
      <c r="R56" s="4">
        <v>57.019999999999996</v>
      </c>
      <c r="S56" s="4">
        <v>59</v>
      </c>
      <c r="T56" s="4">
        <v>69.08</v>
      </c>
      <c r="U56" s="4">
        <v>81.5</v>
      </c>
      <c r="V56" s="4">
        <v>88.699999999999989</v>
      </c>
    </row>
    <row r="57" spans="2:22" x14ac:dyDescent="0.25">
      <c r="B57" t="s">
        <v>523</v>
      </c>
      <c r="C57" s="16" t="s">
        <v>418</v>
      </c>
      <c r="D57" s="3" t="s">
        <v>394</v>
      </c>
      <c r="E57" s="17">
        <v>49.833301544189453</v>
      </c>
      <c r="F57" s="17">
        <v>-124.5</v>
      </c>
      <c r="G57" s="18">
        <v>130</v>
      </c>
      <c r="H57" s="19">
        <v>1074</v>
      </c>
      <c r="I57" s="19" t="s">
        <v>386</v>
      </c>
      <c r="J57" s="22">
        <v>20190704</v>
      </c>
      <c r="K57" s="4">
        <v>67.099998474121094</v>
      </c>
      <c r="L57" s="4">
        <v>-3.0509490966796875</v>
      </c>
      <c r="M57" s="4">
        <v>-25.920001525878902</v>
      </c>
      <c r="N57" s="21">
        <v>0.35754188895225525</v>
      </c>
      <c r="O57" s="31">
        <v>70.150947570800781</v>
      </c>
      <c r="P57" s="4">
        <v>6.9968795776367188</v>
      </c>
      <c r="Q57" s="4" t="s">
        <v>365</v>
      </c>
      <c r="R57" s="4">
        <v>51.980000000000004</v>
      </c>
      <c r="S57" s="4">
        <v>56.66</v>
      </c>
      <c r="T57" s="4">
        <v>69.08</v>
      </c>
      <c r="U57" s="4">
        <v>87.259999999999991</v>
      </c>
      <c r="V57" s="4">
        <v>93.02</v>
      </c>
    </row>
    <row r="58" spans="2:22" x14ac:dyDescent="0.25">
      <c r="B58" t="s">
        <v>523</v>
      </c>
      <c r="C58" s="16" t="s">
        <v>418</v>
      </c>
      <c r="D58" s="3" t="s">
        <v>394</v>
      </c>
      <c r="E58" s="17">
        <v>49.833301544189453</v>
      </c>
      <c r="F58" s="17">
        <v>-124.5</v>
      </c>
      <c r="G58" s="18">
        <v>130</v>
      </c>
      <c r="H58" s="19">
        <v>1075</v>
      </c>
      <c r="I58" s="19" t="s">
        <v>386</v>
      </c>
      <c r="J58" s="22">
        <v>20190705</v>
      </c>
      <c r="K58" s="4">
        <v>66.199996948242188</v>
      </c>
      <c r="L58" s="4">
        <v>-4.0924453735351563</v>
      </c>
      <c r="M58" s="4">
        <v>-26.820003051757809</v>
      </c>
      <c r="N58" s="21">
        <v>0.30139535665512085</v>
      </c>
      <c r="O58" s="31">
        <v>70.292442321777344</v>
      </c>
      <c r="P58" s="4">
        <v>6.9713325500488281</v>
      </c>
      <c r="Q58" s="4" t="s">
        <v>365</v>
      </c>
      <c r="R58" s="4">
        <v>53.06</v>
      </c>
      <c r="S58" s="4">
        <v>57.019999999999996</v>
      </c>
      <c r="T58" s="4">
        <v>69.259999999999991</v>
      </c>
      <c r="U58" s="4">
        <v>87.259999999999991</v>
      </c>
      <c r="V58" s="4">
        <v>93.02</v>
      </c>
    </row>
    <row r="59" spans="2:22" x14ac:dyDescent="0.25">
      <c r="B59" t="s">
        <v>523</v>
      </c>
      <c r="C59" s="16" t="s">
        <v>418</v>
      </c>
      <c r="D59" s="3" t="s">
        <v>394</v>
      </c>
      <c r="E59" s="17">
        <v>49.833301544189453</v>
      </c>
      <c r="F59" s="17">
        <v>-124.5</v>
      </c>
      <c r="G59" s="18">
        <v>130</v>
      </c>
      <c r="H59" s="19">
        <v>1076</v>
      </c>
      <c r="I59" s="19" t="s">
        <v>386</v>
      </c>
      <c r="J59" s="22">
        <v>20190706</v>
      </c>
      <c r="K59" s="4">
        <v>61.700000762939453</v>
      </c>
      <c r="L59" s="4">
        <v>-8.7258186340332031</v>
      </c>
      <c r="M59" s="4">
        <v>-31.319999237060543</v>
      </c>
      <c r="N59" s="21">
        <v>9.2936806380748749E-2</v>
      </c>
      <c r="O59" s="31">
        <v>70.425819396972656</v>
      </c>
      <c r="P59" s="4">
        <v>6.9803657531738281</v>
      </c>
      <c r="Q59" s="4" t="s">
        <v>365</v>
      </c>
      <c r="R59" s="4">
        <v>53.06</v>
      </c>
      <c r="S59" s="4">
        <v>57.019999999999996</v>
      </c>
      <c r="T59" s="4">
        <v>69.62</v>
      </c>
      <c r="U59" s="4">
        <v>87.259999999999991</v>
      </c>
      <c r="V59" s="4">
        <v>93.02</v>
      </c>
    </row>
    <row r="60" spans="2:22" x14ac:dyDescent="0.25">
      <c r="B60" t="s">
        <v>523</v>
      </c>
      <c r="C60" s="16" t="s">
        <v>418</v>
      </c>
      <c r="D60" s="3" t="s">
        <v>394</v>
      </c>
      <c r="E60" s="17">
        <v>49.833301544189453</v>
      </c>
      <c r="F60" s="17">
        <v>-124.5</v>
      </c>
      <c r="G60" s="18">
        <v>130</v>
      </c>
      <c r="H60" s="19">
        <v>1077</v>
      </c>
      <c r="I60" s="19" t="s">
        <v>386</v>
      </c>
      <c r="J60" s="22">
        <v>20190707</v>
      </c>
      <c r="K60" s="4">
        <v>62.599998474121094</v>
      </c>
      <c r="L60" s="4">
        <v>-8.1215591430664063</v>
      </c>
      <c r="M60" s="4">
        <v>-30.420001525878902</v>
      </c>
      <c r="N60" s="21">
        <v>0.1132776215672493</v>
      </c>
      <c r="O60" s="31">
        <v>70.7215576171875</v>
      </c>
      <c r="P60" s="4">
        <v>6.9920234680175781</v>
      </c>
      <c r="Q60" s="4" t="s">
        <v>365</v>
      </c>
      <c r="R60" s="4">
        <v>54.68</v>
      </c>
      <c r="S60" s="4">
        <v>57.15679995670915</v>
      </c>
      <c r="T60" s="4">
        <v>69.97999999999999</v>
      </c>
      <c r="U60" s="4">
        <v>87.259999999999991</v>
      </c>
      <c r="V60" s="4">
        <v>93.02</v>
      </c>
    </row>
    <row r="61" spans="2:22" x14ac:dyDescent="0.25">
      <c r="B61" t="s">
        <v>523</v>
      </c>
      <c r="C61" s="16" t="s">
        <v>418</v>
      </c>
      <c r="D61" s="3" t="s">
        <v>394</v>
      </c>
      <c r="E61" s="17">
        <v>49.833301544189453</v>
      </c>
      <c r="F61" s="17">
        <v>-124.5</v>
      </c>
      <c r="G61" s="18">
        <v>130</v>
      </c>
      <c r="H61" s="19">
        <v>1078</v>
      </c>
      <c r="I61" s="19" t="s">
        <v>386</v>
      </c>
      <c r="J61" s="22">
        <v>20190708</v>
      </c>
      <c r="K61" s="4">
        <v>68.900001525878906</v>
      </c>
      <c r="L61" s="4">
        <v>-2.0972137451171875</v>
      </c>
      <c r="M61" s="4">
        <v>-24.11999847412109</v>
      </c>
      <c r="N61" s="21">
        <v>0.40352505445480347</v>
      </c>
      <c r="O61" s="31">
        <v>70.997215270996094</v>
      </c>
      <c r="P61" s="4">
        <v>7.0092315673828125</v>
      </c>
      <c r="Q61" s="4" t="s">
        <v>365</v>
      </c>
      <c r="R61" s="4">
        <v>54.68</v>
      </c>
      <c r="S61" s="4">
        <v>57.158599956668908</v>
      </c>
      <c r="T61" s="4">
        <v>70.16</v>
      </c>
      <c r="U61" s="4">
        <v>87.97999999999999</v>
      </c>
      <c r="V61" s="4">
        <v>93.02</v>
      </c>
    </row>
    <row r="62" spans="2:22" x14ac:dyDescent="0.25">
      <c r="B62" t="s">
        <v>524</v>
      </c>
      <c r="C62" s="16" t="s">
        <v>419</v>
      </c>
      <c r="D62" s="3" t="s">
        <v>394</v>
      </c>
      <c r="E62" s="17">
        <v>54.25</v>
      </c>
      <c r="F62" s="17">
        <v>-133.05000305175781</v>
      </c>
      <c r="G62" s="18">
        <v>43</v>
      </c>
      <c r="H62" s="19">
        <v>1217</v>
      </c>
      <c r="I62" s="19" t="s">
        <v>386</v>
      </c>
      <c r="J62" s="22">
        <v>20190704</v>
      </c>
      <c r="K62" s="4">
        <v>60.799999237060547</v>
      </c>
      <c r="L62" s="4">
        <v>3.68267822265625</v>
      </c>
      <c r="M62" s="4">
        <v>-9.0000007629394503</v>
      </c>
      <c r="N62" s="21">
        <v>0.875102698802948</v>
      </c>
      <c r="O62" s="31">
        <v>57.117321014404297</v>
      </c>
      <c r="P62" s="4">
        <v>2.9836158752441406</v>
      </c>
      <c r="Q62" s="4" t="s">
        <v>365</v>
      </c>
      <c r="R62" s="4">
        <v>48.92</v>
      </c>
      <c r="S62" s="4">
        <v>50.9</v>
      </c>
      <c r="T62" s="4">
        <v>57.019999999999996</v>
      </c>
      <c r="U62" s="4">
        <v>64.039999999999992</v>
      </c>
      <c r="V62" s="4">
        <v>69.8</v>
      </c>
    </row>
    <row r="63" spans="2:22" x14ac:dyDescent="0.25">
      <c r="B63" t="s">
        <v>524</v>
      </c>
      <c r="C63" s="16" t="s">
        <v>419</v>
      </c>
      <c r="D63" s="3" t="s">
        <v>394</v>
      </c>
      <c r="E63" s="17">
        <v>54.25</v>
      </c>
      <c r="F63" s="17">
        <v>-133.05000305175781</v>
      </c>
      <c r="G63" s="18">
        <v>43</v>
      </c>
      <c r="H63" s="19">
        <v>1218</v>
      </c>
      <c r="I63" s="19" t="s">
        <v>386</v>
      </c>
      <c r="J63" s="22">
        <v>20190705</v>
      </c>
      <c r="K63" s="4">
        <v>59.900001525878906</v>
      </c>
      <c r="L63" s="4">
        <v>2.6493110656738281</v>
      </c>
      <c r="M63" s="4">
        <v>-9.8999984741210909</v>
      </c>
      <c r="N63" s="21">
        <v>0.79310345649719238</v>
      </c>
      <c r="O63" s="31">
        <v>57.250690460205078</v>
      </c>
      <c r="P63" s="4">
        <v>2.969696044921875</v>
      </c>
      <c r="Q63" s="4" t="s">
        <v>365</v>
      </c>
      <c r="R63" s="4">
        <v>48.92</v>
      </c>
      <c r="S63" s="4">
        <v>50.930599951036271</v>
      </c>
      <c r="T63" s="4">
        <v>57.019999999999996</v>
      </c>
      <c r="U63" s="4">
        <v>64.338804178237922</v>
      </c>
      <c r="V63" s="4">
        <v>69.8</v>
      </c>
    </row>
    <row r="64" spans="2:22" x14ac:dyDescent="0.25">
      <c r="B64" t="s">
        <v>524</v>
      </c>
      <c r="C64" s="16" t="s">
        <v>419</v>
      </c>
      <c r="D64" s="3" t="s">
        <v>394</v>
      </c>
      <c r="E64" s="17">
        <v>54.25</v>
      </c>
      <c r="F64" s="17">
        <v>-133.05000305175781</v>
      </c>
      <c r="G64" s="18">
        <v>43</v>
      </c>
      <c r="H64" s="19">
        <v>1219</v>
      </c>
      <c r="I64" s="19" t="s">
        <v>386</v>
      </c>
      <c r="J64" s="22">
        <v>20190706</v>
      </c>
      <c r="K64" s="4">
        <v>59</v>
      </c>
      <c r="L64" s="4">
        <v>1.6213302612304688</v>
      </c>
      <c r="M64" s="4">
        <v>-10.799999999999997</v>
      </c>
      <c r="N64" s="21">
        <v>0.68908941745758057</v>
      </c>
      <c r="O64" s="31">
        <v>57.378669738769531</v>
      </c>
      <c r="P64" s="4">
        <v>2.9510078430175781</v>
      </c>
      <c r="Q64" s="4" t="s">
        <v>365</v>
      </c>
      <c r="R64" s="4">
        <v>50</v>
      </c>
      <c r="S64" s="4">
        <v>51.112399950996036</v>
      </c>
      <c r="T64" s="4">
        <v>57.2</v>
      </c>
      <c r="U64" s="4">
        <v>64.842806272506721</v>
      </c>
      <c r="V64" s="4">
        <v>69.8</v>
      </c>
    </row>
    <row r="65" spans="2:22" x14ac:dyDescent="0.25">
      <c r="B65" t="s">
        <v>524</v>
      </c>
      <c r="C65" s="16" t="s">
        <v>419</v>
      </c>
      <c r="D65" s="3" t="s">
        <v>394</v>
      </c>
      <c r="E65" s="17">
        <v>54.25</v>
      </c>
      <c r="F65" s="17">
        <v>-133.05000305175781</v>
      </c>
      <c r="G65" s="18">
        <v>43</v>
      </c>
      <c r="H65" s="19">
        <v>1219</v>
      </c>
      <c r="I65" s="19" t="s">
        <v>386</v>
      </c>
      <c r="J65" s="22">
        <v>20190707</v>
      </c>
      <c r="K65" s="4">
        <v>61.700000762939453</v>
      </c>
      <c r="L65" s="4">
        <v>4.1968498229980469</v>
      </c>
      <c r="M65" s="4">
        <v>-8.099999237060544</v>
      </c>
      <c r="N65" s="21">
        <v>0.91222316026687622</v>
      </c>
      <c r="O65" s="31">
        <v>57.503150939941406</v>
      </c>
      <c r="P65" s="4">
        <v>2.9503250122070313</v>
      </c>
      <c r="Q65" s="4" t="s">
        <v>365</v>
      </c>
      <c r="R65" s="4">
        <v>50</v>
      </c>
      <c r="S65" s="4">
        <v>51.44</v>
      </c>
      <c r="T65" s="4">
        <v>57.379999999999995</v>
      </c>
      <c r="U65" s="4">
        <v>64.94</v>
      </c>
      <c r="V65" s="4">
        <v>69.8</v>
      </c>
    </row>
    <row r="66" spans="2:22" x14ac:dyDescent="0.25">
      <c r="B66" t="s">
        <v>524</v>
      </c>
      <c r="C66" s="16" t="s">
        <v>419</v>
      </c>
      <c r="D66" s="3" t="s">
        <v>394</v>
      </c>
      <c r="E66" s="17">
        <v>54.25</v>
      </c>
      <c r="F66" s="17">
        <v>-133.05000305175781</v>
      </c>
      <c r="G66" s="18">
        <v>43</v>
      </c>
      <c r="H66" s="19">
        <v>1220</v>
      </c>
      <c r="I66" s="19" t="s">
        <v>386</v>
      </c>
      <c r="J66" s="22">
        <v>20190708</v>
      </c>
      <c r="K66" s="4">
        <v>58.099998474121094</v>
      </c>
      <c r="L66" s="4">
        <v>0.51403045654296875</v>
      </c>
      <c r="M66" s="4">
        <v>-11.700001525878903</v>
      </c>
      <c r="N66" s="21">
        <v>0.5836065411567688</v>
      </c>
      <c r="O66" s="31">
        <v>57.585968017578125</v>
      </c>
      <c r="P66" s="4">
        <v>2.945953369140625</v>
      </c>
      <c r="Q66" s="4" t="s">
        <v>365</v>
      </c>
      <c r="R66" s="4">
        <v>50</v>
      </c>
      <c r="S66" s="4">
        <v>51.8</v>
      </c>
      <c r="T66" s="4">
        <v>57.56</v>
      </c>
      <c r="U66" s="4">
        <v>64.94</v>
      </c>
      <c r="V66" s="4">
        <v>69.8</v>
      </c>
    </row>
    <row r="67" spans="2:22" x14ac:dyDescent="0.25">
      <c r="B67" t="s">
        <v>525</v>
      </c>
      <c r="C67" s="16" t="s">
        <v>420</v>
      </c>
      <c r="D67" s="3" t="s">
        <v>394</v>
      </c>
      <c r="E67" s="17">
        <v>53.5</v>
      </c>
      <c r="F67" s="17">
        <v>-130.63330078125</v>
      </c>
      <c r="G67" s="18">
        <v>16</v>
      </c>
      <c r="H67" s="19">
        <v>1103</v>
      </c>
      <c r="I67" s="19" t="s">
        <v>386</v>
      </c>
      <c r="J67" s="22">
        <v>20190704</v>
      </c>
      <c r="K67" s="4">
        <v>62.599998474121094</v>
      </c>
      <c r="L67" s="4">
        <v>4.3627548217773438</v>
      </c>
      <c r="M67" s="4">
        <v>-7.380001525878896</v>
      </c>
      <c r="N67" s="21">
        <v>0.90571171045303345</v>
      </c>
      <c r="O67" s="31">
        <v>58.23724365234375</v>
      </c>
      <c r="P67" s="4">
        <v>3.0420379638671875</v>
      </c>
      <c r="Q67" s="4" t="s">
        <v>365</v>
      </c>
      <c r="R67" s="4">
        <v>50</v>
      </c>
      <c r="S67" s="4">
        <v>51.803599955663088</v>
      </c>
      <c r="T67" s="4">
        <v>58.099999999999994</v>
      </c>
      <c r="U67" s="4">
        <v>66.199999999999989</v>
      </c>
      <c r="V67" s="4">
        <v>69.97999999999999</v>
      </c>
    </row>
    <row r="68" spans="2:22" x14ac:dyDescent="0.25">
      <c r="B68" t="s">
        <v>525</v>
      </c>
      <c r="C68" s="16" t="s">
        <v>420</v>
      </c>
      <c r="D68" s="3" t="s">
        <v>394</v>
      </c>
      <c r="E68" s="17">
        <v>53.5</v>
      </c>
      <c r="F68" s="17">
        <v>-130.63330078125</v>
      </c>
      <c r="G68" s="18">
        <v>16</v>
      </c>
      <c r="H68" s="19">
        <v>1105</v>
      </c>
      <c r="I68" s="19" t="s">
        <v>386</v>
      </c>
      <c r="J68" s="22">
        <v>20190705</v>
      </c>
      <c r="K68" s="4">
        <v>64.400001525878906</v>
      </c>
      <c r="L68" s="4">
        <v>6.03741455078125</v>
      </c>
      <c r="M68" s="4">
        <v>-5.5799984741210835</v>
      </c>
      <c r="N68" s="21">
        <v>0.96742081642150879</v>
      </c>
      <c r="O68" s="31">
        <v>58.362586975097656</v>
      </c>
      <c r="P68" s="4">
        <v>3.0172843933105469</v>
      </c>
      <c r="Q68" s="4" t="s">
        <v>365</v>
      </c>
      <c r="R68" s="4">
        <v>50</v>
      </c>
      <c r="S68" s="4">
        <v>51.980000000000004</v>
      </c>
      <c r="T68" s="4">
        <v>58.099999999999994</v>
      </c>
      <c r="U68" s="4">
        <v>66.199999999999989</v>
      </c>
      <c r="V68" s="4">
        <v>69.97999999999999</v>
      </c>
    </row>
    <row r="69" spans="2:22" x14ac:dyDescent="0.25">
      <c r="B69" t="s">
        <v>525</v>
      </c>
      <c r="C69" s="16" t="s">
        <v>420</v>
      </c>
      <c r="D69" s="3" t="s">
        <v>394</v>
      </c>
      <c r="E69" s="17">
        <v>53.5</v>
      </c>
      <c r="F69" s="17">
        <v>-130.63330078125</v>
      </c>
      <c r="G69" s="18">
        <v>16</v>
      </c>
      <c r="H69" s="19">
        <v>1107</v>
      </c>
      <c r="I69" s="19" t="s">
        <v>386</v>
      </c>
      <c r="J69" s="22">
        <v>20190706</v>
      </c>
      <c r="K69" s="4">
        <v>60.799999237060547</v>
      </c>
      <c r="L69" s="4">
        <v>2.3128433227539063</v>
      </c>
      <c r="M69" s="4">
        <v>-9.1800007629394429</v>
      </c>
      <c r="N69" s="21">
        <v>0.74525743722915649</v>
      </c>
      <c r="O69" s="31">
        <v>58.487155914306641</v>
      </c>
      <c r="P69" s="4">
        <v>2.9932441711425781</v>
      </c>
      <c r="Q69" s="4" t="s">
        <v>365</v>
      </c>
      <c r="R69" s="4">
        <v>51.08</v>
      </c>
      <c r="S69" s="4">
        <v>51.980000000000004</v>
      </c>
      <c r="T69" s="4">
        <v>58.28</v>
      </c>
      <c r="U69" s="4">
        <v>66.199999999999989</v>
      </c>
      <c r="V69" s="4">
        <v>69.97999999999999</v>
      </c>
    </row>
    <row r="70" spans="2:22" x14ac:dyDescent="0.25">
      <c r="B70" t="s">
        <v>525</v>
      </c>
      <c r="C70" s="16" t="s">
        <v>420</v>
      </c>
      <c r="D70" s="3" t="s">
        <v>394</v>
      </c>
      <c r="E70" s="17">
        <v>53.5</v>
      </c>
      <c r="F70" s="17">
        <v>-130.63330078125</v>
      </c>
      <c r="G70" s="18">
        <v>16</v>
      </c>
      <c r="H70" s="19">
        <v>1109</v>
      </c>
      <c r="I70" s="19" t="s">
        <v>386</v>
      </c>
      <c r="J70" s="22">
        <v>20190707</v>
      </c>
      <c r="K70" s="4">
        <v>60.799999237060547</v>
      </c>
      <c r="L70" s="4">
        <v>2.2231369018554688</v>
      </c>
      <c r="M70" s="4">
        <v>-9.1800007629394429</v>
      </c>
      <c r="N70" s="21">
        <v>0.73669970035552979</v>
      </c>
      <c r="O70" s="31">
        <v>58.576862335205078</v>
      </c>
      <c r="P70" s="4">
        <v>2.9889793395996094</v>
      </c>
      <c r="Q70" s="4" t="s">
        <v>365</v>
      </c>
      <c r="R70" s="4">
        <v>51.08</v>
      </c>
      <c r="S70" s="4">
        <v>52.534399955421691</v>
      </c>
      <c r="T70" s="4">
        <v>59</v>
      </c>
      <c r="U70" s="4">
        <v>66.199999999999989</v>
      </c>
      <c r="V70" s="4">
        <v>69.97999999999999</v>
      </c>
    </row>
    <row r="71" spans="2:22" x14ac:dyDescent="0.25">
      <c r="B71" t="s">
        <v>525</v>
      </c>
      <c r="C71" s="16" t="s">
        <v>420</v>
      </c>
      <c r="D71" s="3" t="s">
        <v>394</v>
      </c>
      <c r="E71" s="17">
        <v>53.5</v>
      </c>
      <c r="F71" s="17">
        <v>-130.63330078125</v>
      </c>
      <c r="G71" s="18">
        <v>16</v>
      </c>
      <c r="H71" s="19">
        <v>1111</v>
      </c>
      <c r="I71" s="19" t="s">
        <v>386</v>
      </c>
      <c r="J71" s="22">
        <v>20190708</v>
      </c>
      <c r="K71" s="4">
        <v>62.599998474121094</v>
      </c>
      <c r="L71" s="4">
        <v>3.93780517578125</v>
      </c>
      <c r="M71" s="4">
        <v>-7.380001525878896</v>
      </c>
      <c r="N71" s="21">
        <v>0.88478845357894897</v>
      </c>
      <c r="O71" s="31">
        <v>58.662193298339844</v>
      </c>
      <c r="P71" s="4">
        <v>2.9688911437988281</v>
      </c>
      <c r="Q71" s="4" t="s">
        <v>365</v>
      </c>
      <c r="R71" s="4">
        <v>51.08</v>
      </c>
      <c r="S71" s="4">
        <v>52.7</v>
      </c>
      <c r="T71" s="4">
        <v>59</v>
      </c>
      <c r="U71" s="4">
        <v>66.199999999999989</v>
      </c>
      <c r="V71" s="4">
        <v>69.97999999999999</v>
      </c>
    </row>
    <row r="72" spans="2:22" x14ac:dyDescent="0.25">
      <c r="B72" t="s">
        <v>526</v>
      </c>
      <c r="C72" s="16" t="s">
        <v>407</v>
      </c>
      <c r="D72" s="3" t="s">
        <v>394</v>
      </c>
      <c r="E72" s="17">
        <v>53.566699981689453</v>
      </c>
      <c r="F72" s="17">
        <v>-127.94999694824219</v>
      </c>
      <c r="G72" s="18">
        <v>87</v>
      </c>
      <c r="H72" s="19">
        <v>1097</v>
      </c>
      <c r="I72" s="19" t="s">
        <v>386</v>
      </c>
      <c r="J72" s="22">
        <v>20190704</v>
      </c>
      <c r="K72" s="4">
        <v>77</v>
      </c>
      <c r="L72" s="4">
        <v>7.7001266479492188</v>
      </c>
      <c r="M72" s="4">
        <v>-19.079999999999998</v>
      </c>
      <c r="N72" s="21">
        <v>0.77301734685897827</v>
      </c>
      <c r="O72" s="31">
        <v>69.299873352050781</v>
      </c>
      <c r="P72" s="4">
        <v>8.8204078674316406</v>
      </c>
      <c r="Q72" s="4" t="s">
        <v>365</v>
      </c>
      <c r="R72" s="4">
        <v>48.019999999999996</v>
      </c>
      <c r="S72" s="4">
        <v>53.96</v>
      </c>
      <c r="T72" s="4">
        <v>68</v>
      </c>
      <c r="U72" s="4">
        <v>90.5</v>
      </c>
      <c r="V72" s="4">
        <v>96.08</v>
      </c>
    </row>
    <row r="73" spans="2:22" x14ac:dyDescent="0.25">
      <c r="B73" t="s">
        <v>526</v>
      </c>
      <c r="C73" s="16" t="s">
        <v>407</v>
      </c>
      <c r="D73" s="3" t="s">
        <v>394</v>
      </c>
      <c r="E73" s="17">
        <v>53.566699981689453</v>
      </c>
      <c r="F73" s="17">
        <v>-127.94999694824219</v>
      </c>
      <c r="G73" s="18">
        <v>87</v>
      </c>
      <c r="H73" s="19">
        <v>1095</v>
      </c>
      <c r="I73" s="19" t="s">
        <v>386</v>
      </c>
      <c r="J73" s="22">
        <v>20190705</v>
      </c>
      <c r="K73" s="4">
        <v>84.199996948242188</v>
      </c>
      <c r="L73" s="4">
        <v>14.770515441894531</v>
      </c>
      <c r="M73" s="4">
        <v>-11.880003051757811</v>
      </c>
      <c r="N73" s="21">
        <v>0.92968034744262695</v>
      </c>
      <c r="O73" s="31">
        <v>69.429481506347656</v>
      </c>
      <c r="P73" s="4">
        <v>8.8246078491210938</v>
      </c>
      <c r="Q73" s="4" t="s">
        <v>365</v>
      </c>
      <c r="R73" s="4">
        <v>48.019999999999996</v>
      </c>
      <c r="S73" s="4">
        <v>53.96</v>
      </c>
      <c r="T73" s="4">
        <v>68</v>
      </c>
      <c r="U73" s="4">
        <v>90.5</v>
      </c>
      <c r="V73" s="4">
        <v>96.08</v>
      </c>
    </row>
    <row r="74" spans="2:22" x14ac:dyDescent="0.25">
      <c r="B74" t="s">
        <v>526</v>
      </c>
      <c r="C74" s="16" t="s">
        <v>407</v>
      </c>
      <c r="D74" s="3" t="s">
        <v>394</v>
      </c>
      <c r="E74" s="17">
        <v>53.566699981689453</v>
      </c>
      <c r="F74" s="17">
        <v>-127.94999694824219</v>
      </c>
      <c r="G74" s="18">
        <v>87</v>
      </c>
      <c r="H74" s="19">
        <v>1095</v>
      </c>
      <c r="I74" s="19" t="s">
        <v>386</v>
      </c>
      <c r="J74" s="22">
        <v>20190706</v>
      </c>
      <c r="K74" s="4">
        <v>88.699996948242188</v>
      </c>
      <c r="L74" s="4">
        <v>19.033149719238281</v>
      </c>
      <c r="M74" s="4">
        <v>-7.3800030517578108</v>
      </c>
      <c r="N74" s="21">
        <v>0.97899544239044189</v>
      </c>
      <c r="O74" s="31">
        <v>69.666847229003906</v>
      </c>
      <c r="P74" s="4">
        <v>8.8695106506347656</v>
      </c>
      <c r="Q74" s="4" t="s">
        <v>365</v>
      </c>
      <c r="R74" s="4">
        <v>51.08</v>
      </c>
      <c r="S74" s="4">
        <v>54.5</v>
      </c>
      <c r="T74" s="4">
        <v>68</v>
      </c>
      <c r="U74" s="4">
        <v>90.5</v>
      </c>
      <c r="V74" s="4">
        <v>96.08</v>
      </c>
    </row>
    <row r="75" spans="2:22" x14ac:dyDescent="0.25">
      <c r="B75" t="s">
        <v>526</v>
      </c>
      <c r="C75" s="16" t="s">
        <v>407</v>
      </c>
      <c r="D75" s="3" t="s">
        <v>394</v>
      </c>
      <c r="E75" s="17">
        <v>53.566699981689453</v>
      </c>
      <c r="F75" s="17">
        <v>-127.94999694824219</v>
      </c>
      <c r="G75" s="18">
        <v>87</v>
      </c>
      <c r="H75" s="19">
        <v>1094</v>
      </c>
      <c r="I75" s="19" t="s">
        <v>386</v>
      </c>
      <c r="J75" s="22">
        <v>20190707</v>
      </c>
      <c r="K75" s="4">
        <v>82.400001525878906</v>
      </c>
      <c r="L75" s="4">
        <v>12.443527221679688</v>
      </c>
      <c r="M75" s="4">
        <v>-13.679998474121092</v>
      </c>
      <c r="N75" s="21">
        <v>0.88117003440856934</v>
      </c>
      <c r="O75" s="31">
        <v>69.956474304199219</v>
      </c>
      <c r="P75" s="4">
        <v>8.950469970703125</v>
      </c>
      <c r="Q75" s="4" t="s">
        <v>365</v>
      </c>
      <c r="R75" s="4">
        <v>51.08</v>
      </c>
      <c r="S75" s="4">
        <v>55.00219986807555</v>
      </c>
      <c r="T75" s="4">
        <v>68.900000000000006</v>
      </c>
      <c r="U75" s="4">
        <v>90.5</v>
      </c>
      <c r="V75" s="4">
        <v>96.08</v>
      </c>
    </row>
    <row r="76" spans="2:22" x14ac:dyDescent="0.25">
      <c r="B76" t="s">
        <v>526</v>
      </c>
      <c r="C76" s="16" t="s">
        <v>407</v>
      </c>
      <c r="D76" s="3" t="s">
        <v>394</v>
      </c>
      <c r="E76" s="17">
        <v>53.566699981689453</v>
      </c>
      <c r="F76" s="17">
        <v>-127.94999694824219</v>
      </c>
      <c r="G76" s="18">
        <v>87</v>
      </c>
      <c r="H76" s="19">
        <v>1093</v>
      </c>
      <c r="I76" s="19" t="s">
        <v>386</v>
      </c>
      <c r="J76" s="22">
        <v>20190708</v>
      </c>
      <c r="K76" s="4">
        <v>75.199996948242188</v>
      </c>
      <c r="L76" s="4">
        <v>4.9410247802734375</v>
      </c>
      <c r="M76" s="4">
        <v>-20.880003051757811</v>
      </c>
      <c r="N76" s="21">
        <v>0.68984448909759521</v>
      </c>
      <c r="O76" s="31">
        <v>70.25897216796875</v>
      </c>
      <c r="P76" s="4">
        <v>9.0209121704101563</v>
      </c>
      <c r="Q76" s="4" t="s">
        <v>365</v>
      </c>
      <c r="R76" s="4">
        <v>51.980000000000004</v>
      </c>
      <c r="S76" s="4">
        <v>55.04</v>
      </c>
      <c r="T76" s="4">
        <v>69.08</v>
      </c>
      <c r="U76" s="4">
        <v>90.572009372711179</v>
      </c>
      <c r="V76" s="4">
        <v>96.08</v>
      </c>
    </row>
    <row r="77" spans="2:22" x14ac:dyDescent="0.25">
      <c r="B77" t="s">
        <v>527</v>
      </c>
      <c r="C77" s="16" t="s">
        <v>401</v>
      </c>
      <c r="D77" s="3" t="s">
        <v>394</v>
      </c>
      <c r="E77" s="17">
        <v>54.049999237060547</v>
      </c>
      <c r="F77" s="17">
        <v>-128.63330078125</v>
      </c>
      <c r="G77" s="18">
        <v>98</v>
      </c>
      <c r="H77" s="19">
        <v>1199</v>
      </c>
      <c r="I77" s="19" t="s">
        <v>386</v>
      </c>
      <c r="J77" s="22">
        <v>20190704</v>
      </c>
      <c r="K77" s="4">
        <v>77</v>
      </c>
      <c r="L77" s="4">
        <v>8.69854736328125</v>
      </c>
      <c r="M77" s="4">
        <v>-18</v>
      </c>
      <c r="N77" s="21">
        <v>0.80567139387130737</v>
      </c>
      <c r="O77" s="31">
        <v>68.30145263671875</v>
      </c>
      <c r="P77" s="4">
        <v>8.5511512756347656</v>
      </c>
      <c r="Q77" s="4" t="s">
        <v>365</v>
      </c>
      <c r="R77" s="4">
        <v>48.019999999999996</v>
      </c>
      <c r="S77" s="4">
        <v>53.599999999999994</v>
      </c>
      <c r="T77" s="4">
        <v>68</v>
      </c>
      <c r="U77" s="4">
        <v>90.518010282516485</v>
      </c>
      <c r="V77" s="4">
        <v>95</v>
      </c>
    </row>
    <row r="78" spans="2:22" x14ac:dyDescent="0.25">
      <c r="B78" t="s">
        <v>527</v>
      </c>
      <c r="C78" s="16" t="s">
        <v>401</v>
      </c>
      <c r="D78" s="3" t="s">
        <v>394</v>
      </c>
      <c r="E78" s="17">
        <v>54.049999237060547</v>
      </c>
      <c r="F78" s="17">
        <v>-128.63330078125</v>
      </c>
      <c r="G78" s="18">
        <v>98</v>
      </c>
      <c r="H78" s="19">
        <v>1200</v>
      </c>
      <c r="I78" s="19" t="s">
        <v>386</v>
      </c>
      <c r="J78" s="22">
        <v>20190705</v>
      </c>
      <c r="K78" s="4">
        <v>84.199996948242188</v>
      </c>
      <c r="L78" s="4">
        <v>15.737998962402344</v>
      </c>
      <c r="M78" s="4">
        <v>-10.800003051757813</v>
      </c>
      <c r="N78" s="21">
        <v>0.9466666579246521</v>
      </c>
      <c r="O78" s="31">
        <v>68.461997985839844</v>
      </c>
      <c r="P78" s="4">
        <v>8.5188674926757813</v>
      </c>
      <c r="Q78" s="4" t="s">
        <v>365</v>
      </c>
      <c r="R78" s="4">
        <v>48.019999999999996</v>
      </c>
      <c r="S78" s="4">
        <v>53.599999999999994</v>
      </c>
      <c r="T78" s="4">
        <v>68</v>
      </c>
      <c r="U78" s="4">
        <v>90.509010291099543</v>
      </c>
      <c r="V78" s="4">
        <v>95</v>
      </c>
    </row>
    <row r="79" spans="2:22" x14ac:dyDescent="0.25">
      <c r="B79" t="s">
        <v>527</v>
      </c>
      <c r="C79" s="16" t="s">
        <v>401</v>
      </c>
      <c r="D79" s="3" t="s">
        <v>394</v>
      </c>
      <c r="E79" s="17">
        <v>54.049999237060547</v>
      </c>
      <c r="F79" s="17">
        <v>-128.63330078125</v>
      </c>
      <c r="G79" s="18">
        <v>98</v>
      </c>
      <c r="H79" s="19">
        <v>1200</v>
      </c>
      <c r="I79" s="19" t="s">
        <v>386</v>
      </c>
      <c r="J79" s="22">
        <v>20190706</v>
      </c>
      <c r="K79" s="4">
        <v>86</v>
      </c>
      <c r="L79" s="4">
        <v>17.279403686523438</v>
      </c>
      <c r="M79" s="4">
        <v>-9</v>
      </c>
      <c r="N79" s="21">
        <v>0.95999997854232788</v>
      </c>
      <c r="O79" s="31">
        <v>68.720596313476563</v>
      </c>
      <c r="P79" s="4">
        <v>8.5643768310546875</v>
      </c>
      <c r="Q79" s="4" t="s">
        <v>365</v>
      </c>
      <c r="R79" s="4">
        <v>48.019999999999996</v>
      </c>
      <c r="S79" s="4">
        <v>53.599999999999994</v>
      </c>
      <c r="T79" s="4">
        <v>68</v>
      </c>
      <c r="U79" s="4">
        <v>91.4</v>
      </c>
      <c r="V79" s="4">
        <v>95</v>
      </c>
    </row>
    <row r="80" spans="2:22" x14ac:dyDescent="0.25">
      <c r="B80" t="s">
        <v>527</v>
      </c>
      <c r="C80" s="16" t="s">
        <v>401</v>
      </c>
      <c r="D80" s="3" t="s">
        <v>394</v>
      </c>
      <c r="E80" s="17">
        <v>54.049999237060547</v>
      </c>
      <c r="F80" s="17">
        <v>-128.63330078125</v>
      </c>
      <c r="G80" s="18">
        <v>98</v>
      </c>
      <c r="H80" s="19">
        <v>1201</v>
      </c>
      <c r="I80" s="19" t="s">
        <v>386</v>
      </c>
      <c r="J80" s="22">
        <v>20190707</v>
      </c>
      <c r="K80" s="4">
        <v>87.800003051757813</v>
      </c>
      <c r="L80" s="4">
        <v>18.772758483886719</v>
      </c>
      <c r="M80" s="4">
        <v>-7.1999969482421875</v>
      </c>
      <c r="N80" s="21">
        <v>0.97835135459899902</v>
      </c>
      <c r="O80" s="31">
        <v>69.027244567871094</v>
      </c>
      <c r="P80" s="4">
        <v>8.6001396179199219</v>
      </c>
      <c r="Q80" s="4" t="s">
        <v>365</v>
      </c>
      <c r="R80" s="4">
        <v>51.8</v>
      </c>
      <c r="S80" s="4">
        <v>53.599999999999994</v>
      </c>
      <c r="T80" s="4">
        <v>68</v>
      </c>
      <c r="U80" s="4">
        <v>91.4</v>
      </c>
      <c r="V80" s="4">
        <v>95</v>
      </c>
    </row>
    <row r="81" spans="2:22" x14ac:dyDescent="0.25">
      <c r="B81" t="s">
        <v>527</v>
      </c>
      <c r="C81" s="16" t="s">
        <v>401</v>
      </c>
      <c r="D81" s="3" t="s">
        <v>394</v>
      </c>
      <c r="E81" s="17">
        <v>54.049999237060547</v>
      </c>
      <c r="F81" s="17">
        <v>-128.63330078125</v>
      </c>
      <c r="G81" s="18">
        <v>98</v>
      </c>
      <c r="H81" s="19">
        <v>1202</v>
      </c>
      <c r="I81" s="19" t="s">
        <v>386</v>
      </c>
      <c r="J81" s="22">
        <v>20190708</v>
      </c>
      <c r="K81" s="4">
        <v>78.800003051757813</v>
      </c>
      <c r="L81" s="4">
        <v>9.5166397094726563</v>
      </c>
      <c r="M81" s="4">
        <v>-16.199996948242188</v>
      </c>
      <c r="N81" s="21">
        <v>0.82029950618743896</v>
      </c>
      <c r="O81" s="31">
        <v>69.283363342285156</v>
      </c>
      <c r="P81" s="4">
        <v>8.6551284790039063</v>
      </c>
      <c r="Q81" s="4" t="s">
        <v>365</v>
      </c>
      <c r="R81" s="4">
        <v>51.8</v>
      </c>
      <c r="S81" s="4">
        <v>53.599999999999994</v>
      </c>
      <c r="T81" s="4">
        <v>68</v>
      </c>
      <c r="U81" s="4">
        <v>91.4</v>
      </c>
      <c r="V81" s="4">
        <v>95</v>
      </c>
    </row>
    <row r="82" spans="2:22" x14ac:dyDescent="0.25">
      <c r="B82" t="s">
        <v>529</v>
      </c>
      <c r="C82" s="16" t="s">
        <v>393</v>
      </c>
      <c r="D82" s="3" t="s">
        <v>394</v>
      </c>
      <c r="E82" s="17">
        <v>52.266700744628906</v>
      </c>
      <c r="F82" s="17">
        <v>-128.71670532226563</v>
      </c>
      <c r="G82" s="18">
        <v>26</v>
      </c>
      <c r="H82" s="19">
        <v>1112</v>
      </c>
      <c r="I82" s="19" t="s">
        <v>386</v>
      </c>
      <c r="J82" s="22">
        <v>20190704</v>
      </c>
      <c r="K82" s="4">
        <v>65.300003051757813</v>
      </c>
      <c r="L82" s="4">
        <v>4.8161392211914063</v>
      </c>
      <c r="M82" s="4">
        <v>-6.2999969482421818</v>
      </c>
      <c r="N82" s="21">
        <v>0.92985612154006958</v>
      </c>
      <c r="O82" s="31">
        <v>60.483863830566406</v>
      </c>
      <c r="P82" s="4">
        <v>3.2977714538574219</v>
      </c>
      <c r="Q82" s="4" t="s">
        <v>365</v>
      </c>
      <c r="R82" s="4">
        <v>50</v>
      </c>
      <c r="S82" s="4">
        <v>53.079799955300984</v>
      </c>
      <c r="T82" s="4">
        <v>60.44</v>
      </c>
      <c r="U82" s="4">
        <v>68</v>
      </c>
      <c r="V82" s="4">
        <v>71.599999999999994</v>
      </c>
    </row>
    <row r="83" spans="2:22" x14ac:dyDescent="0.25">
      <c r="B83" t="s">
        <v>529</v>
      </c>
      <c r="C83" s="16" t="s">
        <v>393</v>
      </c>
      <c r="D83" s="3" t="s">
        <v>394</v>
      </c>
      <c r="E83" s="17">
        <v>52.266700744628906</v>
      </c>
      <c r="F83" s="17">
        <v>-128.71670532226563</v>
      </c>
      <c r="G83" s="18">
        <v>26</v>
      </c>
      <c r="H83" s="19">
        <v>1112</v>
      </c>
      <c r="I83" s="19" t="s">
        <v>386</v>
      </c>
      <c r="J83" s="22">
        <v>20190705</v>
      </c>
      <c r="K83" s="4">
        <v>69.800003051757813</v>
      </c>
      <c r="L83" s="4">
        <v>9.2235488891601563</v>
      </c>
      <c r="M83" s="4">
        <v>-4.1399969482421852</v>
      </c>
      <c r="N83" s="21">
        <v>0.99550360441207886</v>
      </c>
      <c r="O83" s="31">
        <v>60.576454162597656</v>
      </c>
      <c r="P83" s="4">
        <v>3.2995529174804688</v>
      </c>
      <c r="Q83" s="4" t="s">
        <v>365</v>
      </c>
      <c r="R83" s="4">
        <v>50</v>
      </c>
      <c r="S83" s="4">
        <v>53.079799955300984</v>
      </c>
      <c r="T83" s="4">
        <v>60.62</v>
      </c>
      <c r="U83" s="4">
        <v>68</v>
      </c>
      <c r="V83" s="4">
        <v>73.94</v>
      </c>
    </row>
    <row r="84" spans="2:22" x14ac:dyDescent="0.25">
      <c r="B84" t="s">
        <v>529</v>
      </c>
      <c r="C84" s="16" t="s">
        <v>393</v>
      </c>
      <c r="D84" s="3" t="s">
        <v>394</v>
      </c>
      <c r="E84" s="17">
        <v>52.266700744628906</v>
      </c>
      <c r="F84" s="17">
        <v>-128.71670532226563</v>
      </c>
      <c r="G84" s="18">
        <v>26</v>
      </c>
      <c r="H84" s="19">
        <v>1113</v>
      </c>
      <c r="I84" s="19" t="s">
        <v>386</v>
      </c>
      <c r="J84" s="22">
        <v>20190706</v>
      </c>
      <c r="K84" s="4">
        <v>65.300003051757813</v>
      </c>
      <c r="L84" s="4">
        <v>4.5862007141113281</v>
      </c>
      <c r="M84" s="4">
        <v>-8.6399969482421852</v>
      </c>
      <c r="N84" s="21">
        <v>0.91913747787475586</v>
      </c>
      <c r="O84" s="31">
        <v>60.713802337646484</v>
      </c>
      <c r="P84" s="4">
        <v>3.3040962219238281</v>
      </c>
      <c r="Q84" s="4" t="s">
        <v>365</v>
      </c>
      <c r="R84" s="4">
        <v>50</v>
      </c>
      <c r="S84" s="4">
        <v>53.42</v>
      </c>
      <c r="T84" s="4">
        <v>60.8</v>
      </c>
      <c r="U84" s="4">
        <v>68</v>
      </c>
      <c r="V84" s="4">
        <v>73.94</v>
      </c>
    </row>
    <row r="85" spans="2:22" x14ac:dyDescent="0.25">
      <c r="B85" t="s">
        <v>529</v>
      </c>
      <c r="C85" s="16" t="s">
        <v>393</v>
      </c>
      <c r="D85" s="3" t="s">
        <v>394</v>
      </c>
      <c r="E85" s="17">
        <v>52.266700744628906</v>
      </c>
      <c r="F85" s="17">
        <v>-128.71670532226563</v>
      </c>
      <c r="G85" s="18">
        <v>26</v>
      </c>
      <c r="H85" s="19">
        <v>1114</v>
      </c>
      <c r="I85" s="19" t="s">
        <v>386</v>
      </c>
      <c r="J85" s="22">
        <v>20190707</v>
      </c>
      <c r="K85" s="4">
        <v>66.199996948242188</v>
      </c>
      <c r="L85" s="4">
        <v>5.3772125244140625</v>
      </c>
      <c r="M85" s="4">
        <v>-7.7400030517578102</v>
      </c>
      <c r="N85" s="21">
        <v>0.95421904325485229</v>
      </c>
      <c r="O85" s="31">
        <v>60.822784423828125</v>
      </c>
      <c r="P85" s="4">
        <v>3.2766876220703125</v>
      </c>
      <c r="Q85" s="4" t="s">
        <v>365</v>
      </c>
      <c r="R85" s="4">
        <v>50</v>
      </c>
      <c r="S85" s="4">
        <v>53.599999999999994</v>
      </c>
      <c r="T85" s="4">
        <v>60.980000000000004</v>
      </c>
      <c r="U85" s="4">
        <v>68</v>
      </c>
      <c r="V85" s="4">
        <v>73.94</v>
      </c>
    </row>
    <row r="86" spans="2:22" x14ac:dyDescent="0.25">
      <c r="B86" t="s">
        <v>529</v>
      </c>
      <c r="C86" s="16" t="s">
        <v>393</v>
      </c>
      <c r="D86" s="3" t="s">
        <v>394</v>
      </c>
      <c r="E86" s="17">
        <v>52.266700744628906</v>
      </c>
      <c r="F86" s="17">
        <v>-128.71670532226563</v>
      </c>
      <c r="G86" s="18">
        <v>26</v>
      </c>
      <c r="H86" s="19">
        <v>1115</v>
      </c>
      <c r="I86" s="19" t="s">
        <v>386</v>
      </c>
      <c r="J86" s="22">
        <v>20190708</v>
      </c>
      <c r="K86" s="4">
        <v>62.599998474121094</v>
      </c>
      <c r="L86" s="4">
        <v>1.6655235290527344</v>
      </c>
      <c r="M86" s="4">
        <v>-11.340001525878904</v>
      </c>
      <c r="N86" s="21">
        <v>0.66457396745681763</v>
      </c>
      <c r="O86" s="31">
        <v>60.934474945068359</v>
      </c>
      <c r="P86" s="4">
        <v>3.2994842529296875</v>
      </c>
      <c r="Q86" s="4" t="s">
        <v>365</v>
      </c>
      <c r="R86" s="4">
        <v>50</v>
      </c>
      <c r="S86" s="4">
        <v>53.599999999999994</v>
      </c>
      <c r="T86" s="4">
        <v>60.980000000000004</v>
      </c>
      <c r="U86" s="4">
        <v>68.309603824615479</v>
      </c>
      <c r="V86" s="4">
        <v>73.94</v>
      </c>
    </row>
    <row r="87" spans="2:22" x14ac:dyDescent="0.25">
      <c r="B87" t="s">
        <v>530</v>
      </c>
      <c r="C87" s="16" t="s">
        <v>411</v>
      </c>
      <c r="D87" s="3" t="s">
        <v>394</v>
      </c>
      <c r="E87" s="17">
        <v>54.5</v>
      </c>
      <c r="F87" s="17">
        <v>-128.61669921875</v>
      </c>
      <c r="G87" s="18">
        <v>58</v>
      </c>
      <c r="H87" s="19">
        <v>1028</v>
      </c>
      <c r="I87" s="19" t="s">
        <v>386</v>
      </c>
      <c r="J87" s="22">
        <v>20190704</v>
      </c>
      <c r="K87" s="4">
        <v>78.800003051757813</v>
      </c>
      <c r="L87" s="4">
        <v>9.0549850463867188</v>
      </c>
      <c r="M87" s="4">
        <v>-17.999996948242185</v>
      </c>
      <c r="N87" s="21">
        <v>0.82003891468048096</v>
      </c>
      <c r="O87" s="31">
        <v>69.745018005371094</v>
      </c>
      <c r="P87" s="4">
        <v>8.505462646484375</v>
      </c>
      <c r="Q87" s="4" t="s">
        <v>365</v>
      </c>
      <c r="R87" s="4">
        <v>50.9</v>
      </c>
      <c r="S87" s="4">
        <v>54.645799876041707</v>
      </c>
      <c r="T87" s="4">
        <v>68.900000000000006</v>
      </c>
      <c r="U87" s="4">
        <v>90.354205288887016</v>
      </c>
      <c r="V87" s="4">
        <v>96.8</v>
      </c>
    </row>
    <row r="88" spans="2:22" x14ac:dyDescent="0.25">
      <c r="B88" t="s">
        <v>530</v>
      </c>
      <c r="C88" s="16" t="s">
        <v>411</v>
      </c>
      <c r="D88" s="3" t="s">
        <v>394</v>
      </c>
      <c r="E88" s="17">
        <v>54.5</v>
      </c>
      <c r="F88" s="17">
        <v>-128.61669921875</v>
      </c>
      <c r="G88" s="18">
        <v>58</v>
      </c>
      <c r="H88" s="19">
        <v>1029</v>
      </c>
      <c r="I88" s="19" t="s">
        <v>386</v>
      </c>
      <c r="J88" s="22">
        <v>20190705</v>
      </c>
      <c r="K88" s="4">
        <v>83.300003051757813</v>
      </c>
      <c r="L88" s="4">
        <v>13.411491394042969</v>
      </c>
      <c r="M88" s="4">
        <v>-13.499996948242185</v>
      </c>
      <c r="N88" s="21">
        <v>0.9164237380027771</v>
      </c>
      <c r="O88" s="31">
        <v>69.888511657714844</v>
      </c>
      <c r="P88" s="4">
        <v>8.477783203125</v>
      </c>
      <c r="Q88" s="4" t="s">
        <v>365</v>
      </c>
      <c r="R88" s="4">
        <v>50.9</v>
      </c>
      <c r="S88" s="4">
        <v>54.651199875921009</v>
      </c>
      <c r="T88" s="4">
        <v>68.900000000000006</v>
      </c>
      <c r="U88" s="4">
        <v>90.348805294036865</v>
      </c>
      <c r="V88" s="4">
        <v>96.8</v>
      </c>
    </row>
    <row r="89" spans="2:22" x14ac:dyDescent="0.25">
      <c r="B89" t="s">
        <v>530</v>
      </c>
      <c r="C89" s="16" t="s">
        <v>411</v>
      </c>
      <c r="D89" s="3" t="s">
        <v>394</v>
      </c>
      <c r="E89" s="17">
        <v>54.5</v>
      </c>
      <c r="F89" s="17">
        <v>-128.61669921875</v>
      </c>
      <c r="G89" s="18">
        <v>58</v>
      </c>
      <c r="H89" s="19">
        <v>1030</v>
      </c>
      <c r="I89" s="19" t="s">
        <v>386</v>
      </c>
      <c r="J89" s="22">
        <v>20190706</v>
      </c>
      <c r="K89" s="4">
        <v>89.599998474121094</v>
      </c>
      <c r="L89" s="4">
        <v>19.464637756347656</v>
      </c>
      <c r="M89" s="4">
        <v>-7.2000015258789034</v>
      </c>
      <c r="N89" s="21">
        <v>0.98446601629257202</v>
      </c>
      <c r="O89" s="31">
        <v>70.135360717773438</v>
      </c>
      <c r="P89" s="4">
        <v>8.4927864074707031</v>
      </c>
      <c r="Q89" s="4" t="s">
        <v>365</v>
      </c>
      <c r="R89" s="4">
        <v>50.9</v>
      </c>
      <c r="S89" s="4">
        <v>55.04</v>
      </c>
      <c r="T89" s="4">
        <v>68.900000000000006</v>
      </c>
      <c r="U89" s="4">
        <v>90.5</v>
      </c>
      <c r="V89" s="4">
        <v>96.8</v>
      </c>
    </row>
    <row r="90" spans="2:22" x14ac:dyDescent="0.25">
      <c r="B90" t="s">
        <v>530</v>
      </c>
      <c r="C90" s="16" t="s">
        <v>411</v>
      </c>
      <c r="D90" s="3" t="s">
        <v>394</v>
      </c>
      <c r="E90" s="17">
        <v>54.5</v>
      </c>
      <c r="F90" s="17">
        <v>-128.61669921875</v>
      </c>
      <c r="G90" s="18">
        <v>58</v>
      </c>
      <c r="H90" s="19">
        <v>1031</v>
      </c>
      <c r="I90" s="19" t="s">
        <v>386</v>
      </c>
      <c r="J90" s="22">
        <v>20190707</v>
      </c>
      <c r="K90" s="4">
        <v>83.300003051757813</v>
      </c>
      <c r="L90" s="4">
        <v>12.877769470214844</v>
      </c>
      <c r="M90" s="4">
        <v>-13.499996948242185</v>
      </c>
      <c r="N90" s="21">
        <v>0.90494662523269653</v>
      </c>
      <c r="O90" s="31">
        <v>70.422233581542969</v>
      </c>
      <c r="P90" s="4">
        <v>8.5330009460449219</v>
      </c>
      <c r="Q90" s="4" t="s">
        <v>365</v>
      </c>
      <c r="R90" s="4">
        <v>50.9</v>
      </c>
      <c r="S90" s="4">
        <v>55.4</v>
      </c>
      <c r="T90" s="4">
        <v>69.08</v>
      </c>
      <c r="U90" s="4">
        <v>90.5</v>
      </c>
      <c r="V90" s="4">
        <v>96.8</v>
      </c>
    </row>
    <row r="91" spans="2:22" x14ac:dyDescent="0.25">
      <c r="B91" t="s">
        <v>530</v>
      </c>
      <c r="C91" s="16" t="s">
        <v>411</v>
      </c>
      <c r="D91" s="3" t="s">
        <v>394</v>
      </c>
      <c r="E91" s="17">
        <v>54.5</v>
      </c>
      <c r="F91" s="17">
        <v>-128.61669921875</v>
      </c>
      <c r="G91" s="18">
        <v>58</v>
      </c>
      <c r="H91" s="19">
        <v>1032</v>
      </c>
      <c r="I91" s="19" t="s">
        <v>386</v>
      </c>
      <c r="J91" s="22">
        <v>20190708</v>
      </c>
      <c r="K91" s="4">
        <v>76.099998474121094</v>
      </c>
      <c r="L91" s="4">
        <v>5.4040145874023438</v>
      </c>
      <c r="M91" s="4">
        <v>-20.700001525878903</v>
      </c>
      <c r="N91" s="21">
        <v>0.72189921140670776</v>
      </c>
      <c r="O91" s="31">
        <v>70.69598388671875</v>
      </c>
      <c r="P91" s="4">
        <v>8.6000862121582031</v>
      </c>
      <c r="Q91" s="4" t="s">
        <v>365</v>
      </c>
      <c r="R91" s="4">
        <v>50.9</v>
      </c>
      <c r="S91" s="4">
        <v>55.4</v>
      </c>
      <c r="T91" s="4">
        <v>69.8</v>
      </c>
      <c r="U91" s="4">
        <v>90.5</v>
      </c>
      <c r="V91" s="4">
        <v>96.8</v>
      </c>
    </row>
    <row r="92" spans="2:22" x14ac:dyDescent="0.25">
      <c r="B92" t="s">
        <v>532</v>
      </c>
      <c r="C92" s="16" t="s">
        <v>421</v>
      </c>
      <c r="D92" s="3" t="s">
        <v>394</v>
      </c>
      <c r="E92" s="17">
        <v>49.283298492431641</v>
      </c>
      <c r="F92" s="17">
        <v>-122.91670227050781</v>
      </c>
      <c r="G92" s="18">
        <v>366</v>
      </c>
      <c r="H92" s="19">
        <v>1053</v>
      </c>
      <c r="I92" s="19" t="s">
        <v>386</v>
      </c>
      <c r="J92" s="22">
        <v>20190704</v>
      </c>
      <c r="K92" s="4">
        <v>63.5</v>
      </c>
      <c r="L92" s="4">
        <v>-4.210601806640625</v>
      </c>
      <c r="M92" s="4">
        <v>-23.939999999999998</v>
      </c>
      <c r="N92" s="21">
        <v>0.31908831000328064</v>
      </c>
      <c r="O92" s="31">
        <v>67.710601806640625</v>
      </c>
      <c r="P92" s="4">
        <v>7.9433059692382813</v>
      </c>
      <c r="Q92" s="4" t="s">
        <v>365</v>
      </c>
      <c r="R92" s="4">
        <v>48.019999999999996</v>
      </c>
      <c r="S92" s="4">
        <v>51.980000000000004</v>
      </c>
      <c r="T92" s="4">
        <v>67.099999999999994</v>
      </c>
      <c r="U92" s="4">
        <v>86</v>
      </c>
      <c r="V92" s="4">
        <v>87.44</v>
      </c>
    </row>
    <row r="93" spans="2:22" x14ac:dyDescent="0.25">
      <c r="B93" t="s">
        <v>532</v>
      </c>
      <c r="C93" s="16" t="s">
        <v>421</v>
      </c>
      <c r="D93" s="3" t="s">
        <v>394</v>
      </c>
      <c r="E93" s="17">
        <v>49.283298492431641</v>
      </c>
      <c r="F93" s="17">
        <v>-122.91670227050781</v>
      </c>
      <c r="G93" s="18">
        <v>366</v>
      </c>
      <c r="H93" s="19">
        <v>1057</v>
      </c>
      <c r="I93" s="19" t="s">
        <v>386</v>
      </c>
      <c r="J93" s="22">
        <v>20190705</v>
      </c>
      <c r="K93" s="4">
        <v>59</v>
      </c>
      <c r="L93" s="4">
        <v>-8.9155349731445313</v>
      </c>
      <c r="M93" s="4">
        <v>-28.439999999999998</v>
      </c>
      <c r="N93" s="21">
        <v>0.12393566966056824</v>
      </c>
      <c r="O93" s="31">
        <v>67.915534973144531</v>
      </c>
      <c r="P93" s="4">
        <v>7.9738616943359375</v>
      </c>
      <c r="Q93" s="4" t="s">
        <v>365</v>
      </c>
      <c r="R93" s="4">
        <v>48.92</v>
      </c>
      <c r="S93" s="4">
        <v>51.980000000000004</v>
      </c>
      <c r="T93" s="4">
        <v>68</v>
      </c>
      <c r="U93" s="4">
        <v>86</v>
      </c>
      <c r="V93" s="4">
        <v>87.44</v>
      </c>
    </row>
    <row r="94" spans="2:22" x14ac:dyDescent="0.25">
      <c r="B94" t="s">
        <v>532</v>
      </c>
      <c r="C94" s="16" t="s">
        <v>421</v>
      </c>
      <c r="D94" s="3" t="s">
        <v>394</v>
      </c>
      <c r="E94" s="17">
        <v>49.283298492431641</v>
      </c>
      <c r="F94" s="17">
        <v>-122.91670227050781</v>
      </c>
      <c r="G94" s="18">
        <v>366</v>
      </c>
      <c r="H94" s="19">
        <v>1060</v>
      </c>
      <c r="I94" s="19" t="s">
        <v>386</v>
      </c>
      <c r="J94" s="22">
        <v>20190706</v>
      </c>
      <c r="K94" s="4">
        <v>62.599998474121094</v>
      </c>
      <c r="L94" s="4">
        <v>-5.4130783081054688</v>
      </c>
      <c r="M94" s="4">
        <v>-24.840001525878904</v>
      </c>
      <c r="N94" s="21">
        <v>0.26320755481719971</v>
      </c>
      <c r="O94" s="31">
        <v>68.013076782226563</v>
      </c>
      <c r="P94" s="4">
        <v>7.9593048095703125</v>
      </c>
      <c r="Q94" s="4" t="s">
        <v>365</v>
      </c>
      <c r="R94" s="4">
        <v>48.92</v>
      </c>
      <c r="S94" s="4">
        <v>51.980000000000004</v>
      </c>
      <c r="T94" s="4">
        <v>68</v>
      </c>
      <c r="U94" s="4">
        <v>86</v>
      </c>
      <c r="V94" s="4">
        <v>87.44</v>
      </c>
    </row>
    <row r="95" spans="2:22" x14ac:dyDescent="0.25">
      <c r="B95" t="s">
        <v>532</v>
      </c>
      <c r="C95" s="16" t="s">
        <v>421</v>
      </c>
      <c r="D95" s="3" t="s">
        <v>394</v>
      </c>
      <c r="E95" s="17">
        <v>49.283298492431641</v>
      </c>
      <c r="F95" s="17">
        <v>-122.91670227050781</v>
      </c>
      <c r="G95" s="18">
        <v>366</v>
      </c>
      <c r="H95" s="19">
        <v>1062</v>
      </c>
      <c r="I95" s="19" t="s">
        <v>386</v>
      </c>
      <c r="J95" s="22">
        <v>20190707</v>
      </c>
      <c r="K95" s="4">
        <v>59</v>
      </c>
      <c r="L95" s="4">
        <v>-9.2469482421875</v>
      </c>
      <c r="M95" s="4">
        <v>-28.439999999999998</v>
      </c>
      <c r="N95" s="21">
        <v>0.11676082760095596</v>
      </c>
      <c r="O95" s="31">
        <v>68.2469482421875</v>
      </c>
      <c r="P95" s="4">
        <v>7.9154815673828125</v>
      </c>
      <c r="Q95" s="4" t="s">
        <v>365</v>
      </c>
      <c r="R95" s="4">
        <v>48.92</v>
      </c>
      <c r="S95" s="4">
        <v>51.980000000000004</v>
      </c>
      <c r="T95" s="4">
        <v>68</v>
      </c>
      <c r="U95" s="4">
        <v>86</v>
      </c>
      <c r="V95" s="4">
        <v>87.44</v>
      </c>
    </row>
    <row r="96" spans="2:22" x14ac:dyDescent="0.25">
      <c r="B96" t="s">
        <v>532</v>
      </c>
      <c r="C96" s="16" t="s">
        <v>421</v>
      </c>
      <c r="D96" s="3" t="s">
        <v>394</v>
      </c>
      <c r="E96" s="17">
        <v>49.283298492431641</v>
      </c>
      <c r="F96" s="17">
        <v>-122.91670227050781</v>
      </c>
      <c r="G96" s="18">
        <v>366</v>
      </c>
      <c r="H96" s="19">
        <v>1060</v>
      </c>
      <c r="I96" s="19" t="s">
        <v>386</v>
      </c>
      <c r="J96" s="22">
        <v>20190708</v>
      </c>
      <c r="K96" s="4">
        <v>70.699996948242188</v>
      </c>
      <c r="L96" s="4">
        <v>2.1548995971679688</v>
      </c>
      <c r="M96" s="4">
        <v>-16.74000305175781</v>
      </c>
      <c r="N96" s="21">
        <v>0.59056603908538818</v>
      </c>
      <c r="O96" s="31">
        <v>68.545097351074219</v>
      </c>
      <c r="P96" s="4">
        <v>7.9021186828613281</v>
      </c>
      <c r="Q96" s="4" t="s">
        <v>365</v>
      </c>
      <c r="R96" s="4">
        <v>50</v>
      </c>
      <c r="S96" s="4">
        <v>52.7</v>
      </c>
      <c r="T96" s="4">
        <v>68</v>
      </c>
      <c r="U96" s="4">
        <v>86</v>
      </c>
      <c r="V96" s="4">
        <v>87.44</v>
      </c>
    </row>
    <row r="97" spans="2:22" x14ac:dyDescent="0.25">
      <c r="B97" t="s">
        <v>534</v>
      </c>
      <c r="C97" s="16" t="s">
        <v>422</v>
      </c>
      <c r="D97" s="3" t="s">
        <v>394</v>
      </c>
      <c r="E97" s="17">
        <v>49.150001525878906</v>
      </c>
      <c r="F97" s="17">
        <v>-122.26670074462891</v>
      </c>
      <c r="G97" s="18">
        <v>221</v>
      </c>
      <c r="H97" s="19">
        <v>1150</v>
      </c>
      <c r="I97" s="19" t="s">
        <v>386</v>
      </c>
      <c r="J97" s="22">
        <v>20190704</v>
      </c>
      <c r="K97" s="4">
        <v>64.400001525878906</v>
      </c>
      <c r="L97" s="4">
        <v>-5.3904495239257813</v>
      </c>
      <c r="M97" s="4">
        <v>-31.499998474121099</v>
      </c>
      <c r="N97" s="21">
        <v>0.2686956524848938</v>
      </c>
      <c r="O97" s="31">
        <v>69.790451049804688</v>
      </c>
      <c r="P97" s="4">
        <v>8.1029396057128906</v>
      </c>
      <c r="Q97" s="4" t="s">
        <v>365</v>
      </c>
      <c r="R97" s="4">
        <v>50</v>
      </c>
      <c r="S97" s="4">
        <v>54.5</v>
      </c>
      <c r="T97" s="4">
        <v>69.8</v>
      </c>
      <c r="U97" s="4">
        <v>88.699999999999989</v>
      </c>
      <c r="V97" s="4">
        <v>95.9</v>
      </c>
    </row>
    <row r="98" spans="2:22" x14ac:dyDescent="0.25">
      <c r="B98" t="s">
        <v>534</v>
      </c>
      <c r="C98" s="16" t="s">
        <v>422</v>
      </c>
      <c r="D98" s="3" t="s">
        <v>394</v>
      </c>
      <c r="E98" s="17">
        <v>49.150001525878906</v>
      </c>
      <c r="F98" s="17">
        <v>-122.26670074462891</v>
      </c>
      <c r="G98" s="18">
        <v>221</v>
      </c>
      <c r="H98" s="19">
        <v>1151</v>
      </c>
      <c r="I98" s="19" t="s">
        <v>386</v>
      </c>
      <c r="J98" s="22">
        <v>20190705</v>
      </c>
      <c r="K98" s="4">
        <v>62.599998474121094</v>
      </c>
      <c r="L98" s="4">
        <v>-7.3401260375976563</v>
      </c>
      <c r="M98" s="4">
        <v>-33.300001525878912</v>
      </c>
      <c r="N98" s="21">
        <v>0.19982624053955078</v>
      </c>
      <c r="O98" s="31">
        <v>69.94012451171875</v>
      </c>
      <c r="P98" s="4">
        <v>8.1203880310058594</v>
      </c>
      <c r="Q98" s="4" t="s">
        <v>365</v>
      </c>
      <c r="R98" s="4">
        <v>50</v>
      </c>
      <c r="S98" s="4">
        <v>54.5</v>
      </c>
      <c r="T98" s="4">
        <v>69.8</v>
      </c>
      <c r="U98" s="4">
        <v>88.699999999999989</v>
      </c>
      <c r="V98" s="4">
        <v>95.9</v>
      </c>
    </row>
    <row r="99" spans="2:22" x14ac:dyDescent="0.25">
      <c r="B99" t="s">
        <v>534</v>
      </c>
      <c r="C99" s="16" t="s">
        <v>422</v>
      </c>
      <c r="D99" s="3" t="s">
        <v>394</v>
      </c>
      <c r="E99" s="17">
        <v>49.150001525878906</v>
      </c>
      <c r="F99" s="17">
        <v>-122.26670074462891</v>
      </c>
      <c r="G99" s="18">
        <v>221</v>
      </c>
      <c r="H99" s="19">
        <v>1152</v>
      </c>
      <c r="I99" s="19" t="s">
        <v>386</v>
      </c>
      <c r="J99" s="22">
        <v>20190706</v>
      </c>
      <c r="K99" s="4">
        <v>68</v>
      </c>
      <c r="L99" s="4">
        <v>-2.0982818603515625</v>
      </c>
      <c r="M99" s="4">
        <v>-27.900000000000006</v>
      </c>
      <c r="N99" s="21">
        <v>0.40190970897674561</v>
      </c>
      <c r="O99" s="31">
        <v>70.098281860351563</v>
      </c>
      <c r="P99" s="4">
        <v>8.1273841857910156</v>
      </c>
      <c r="Q99" s="4" t="s">
        <v>365</v>
      </c>
      <c r="R99" s="4">
        <v>50</v>
      </c>
      <c r="S99" s="4">
        <v>54.5</v>
      </c>
      <c r="T99" s="4">
        <v>69.8</v>
      </c>
      <c r="U99" s="4">
        <v>88.699999999999989</v>
      </c>
      <c r="V99" s="4">
        <v>95.9</v>
      </c>
    </row>
    <row r="100" spans="2:22" x14ac:dyDescent="0.25">
      <c r="B100" t="s">
        <v>534</v>
      </c>
      <c r="C100" s="16" t="s">
        <v>422</v>
      </c>
      <c r="D100" s="3" t="s">
        <v>394</v>
      </c>
      <c r="E100" s="17">
        <v>49.150001525878906</v>
      </c>
      <c r="F100" s="17">
        <v>-122.26670074462891</v>
      </c>
      <c r="G100" s="18">
        <v>221</v>
      </c>
      <c r="H100" s="19">
        <v>1153</v>
      </c>
      <c r="I100" s="19" t="s">
        <v>386</v>
      </c>
      <c r="J100" s="22">
        <v>20190707</v>
      </c>
      <c r="K100" s="4">
        <v>63.5</v>
      </c>
      <c r="L100" s="4">
        <v>-6.847808837890625</v>
      </c>
      <c r="M100" s="4">
        <v>-32.400000000000006</v>
      </c>
      <c r="N100" s="21">
        <v>0.21075455844402313</v>
      </c>
      <c r="O100" s="31">
        <v>70.347808837890625</v>
      </c>
      <c r="P100" s="4">
        <v>8.1194496154785156</v>
      </c>
      <c r="Q100" s="4" t="s">
        <v>365</v>
      </c>
      <c r="R100" s="4">
        <v>50</v>
      </c>
      <c r="S100" s="4">
        <v>54.5</v>
      </c>
      <c r="T100" s="4">
        <v>69.97999999999999</v>
      </c>
      <c r="U100" s="4">
        <v>89.132009887695318</v>
      </c>
      <c r="V100" s="4">
        <v>95.9</v>
      </c>
    </row>
    <row r="101" spans="2:22" x14ac:dyDescent="0.25">
      <c r="B101" t="s">
        <v>534</v>
      </c>
      <c r="C101" s="16" t="s">
        <v>422</v>
      </c>
      <c r="D101" s="3" t="s">
        <v>394</v>
      </c>
      <c r="E101" s="17">
        <v>49.150001525878906</v>
      </c>
      <c r="F101" s="17">
        <v>-122.26670074462891</v>
      </c>
      <c r="G101" s="18">
        <v>221</v>
      </c>
      <c r="H101" s="19">
        <v>1154</v>
      </c>
      <c r="I101" s="19" t="s">
        <v>386</v>
      </c>
      <c r="J101" s="22">
        <v>20190708</v>
      </c>
      <c r="K101" s="4">
        <v>72.5</v>
      </c>
      <c r="L101" s="4">
        <v>1.8438262939453125</v>
      </c>
      <c r="M101" s="4">
        <v>-23.400000000000006</v>
      </c>
      <c r="N101" s="21">
        <v>0.57192373275756836</v>
      </c>
      <c r="O101" s="31">
        <v>70.656173706054688</v>
      </c>
      <c r="P101" s="4">
        <v>8.0842132568359375</v>
      </c>
      <c r="Q101" s="4" t="s">
        <v>365</v>
      </c>
      <c r="R101" s="4">
        <v>50</v>
      </c>
      <c r="S101" s="4">
        <v>55.04</v>
      </c>
      <c r="T101" s="4">
        <v>70.699999999999989</v>
      </c>
      <c r="U101" s="4">
        <v>89.123009896278376</v>
      </c>
      <c r="V101" s="4">
        <v>95.9</v>
      </c>
    </row>
    <row r="102" spans="2:22" x14ac:dyDescent="0.25">
      <c r="B102" t="s">
        <v>535</v>
      </c>
      <c r="C102" s="16" t="s">
        <v>423</v>
      </c>
      <c r="D102" s="3" t="s">
        <v>394</v>
      </c>
      <c r="E102" s="17">
        <v>49.299999237060547</v>
      </c>
      <c r="F102" s="17">
        <v>-123.11669921875</v>
      </c>
      <c r="G102" s="18">
        <v>3</v>
      </c>
      <c r="H102" s="19">
        <v>1041</v>
      </c>
      <c r="I102" s="19" t="s">
        <v>386</v>
      </c>
      <c r="J102" s="22">
        <v>20190704</v>
      </c>
      <c r="K102" s="4">
        <v>69.080001831054688</v>
      </c>
      <c r="L102" s="4">
        <v>-1.43377685546875</v>
      </c>
      <c r="M102" s="4">
        <v>-19.619998168945301</v>
      </c>
      <c r="N102" s="21">
        <v>0.38520652055740356</v>
      </c>
      <c r="O102" s="31">
        <v>70.513778686523438</v>
      </c>
      <c r="P102" s="4">
        <v>5.8741989135742188</v>
      </c>
      <c r="Q102" s="4" t="s">
        <v>365</v>
      </c>
      <c r="R102" s="4">
        <v>55.04</v>
      </c>
      <c r="S102" s="4">
        <v>57.92</v>
      </c>
      <c r="T102" s="4">
        <v>70.88</v>
      </c>
      <c r="U102" s="4">
        <v>85.136003570556639</v>
      </c>
      <c r="V102" s="4">
        <v>88.699999999999989</v>
      </c>
    </row>
    <row r="103" spans="2:22" x14ac:dyDescent="0.25">
      <c r="B103" t="s">
        <v>535</v>
      </c>
      <c r="C103" s="16" t="s">
        <v>423</v>
      </c>
      <c r="D103" s="3" t="s">
        <v>394</v>
      </c>
      <c r="E103" s="17">
        <v>49.299999237060547</v>
      </c>
      <c r="F103" s="17">
        <v>-123.11669921875</v>
      </c>
      <c r="G103" s="18">
        <v>3</v>
      </c>
      <c r="H103" s="19">
        <v>1042</v>
      </c>
      <c r="I103" s="19" t="s">
        <v>386</v>
      </c>
      <c r="J103" s="22">
        <v>20190705</v>
      </c>
      <c r="K103" s="4">
        <v>67.819999694824219</v>
      </c>
      <c r="L103" s="4">
        <v>-2.8152236938476563</v>
      </c>
      <c r="M103" s="4">
        <v>-20.88000030517577</v>
      </c>
      <c r="N103" s="21">
        <v>0.31477928161621094</v>
      </c>
      <c r="O103" s="31">
        <v>70.635223388671875</v>
      </c>
      <c r="P103" s="4">
        <v>5.9253463745117188</v>
      </c>
      <c r="Q103" s="4" t="s">
        <v>365</v>
      </c>
      <c r="R103" s="4">
        <v>55.04</v>
      </c>
      <c r="S103" s="4">
        <v>57.495199832469225</v>
      </c>
      <c r="T103" s="4">
        <v>71.06</v>
      </c>
      <c r="U103" s="4">
        <v>85.132403573989876</v>
      </c>
      <c r="V103" s="4">
        <v>88.699999999999989</v>
      </c>
    </row>
    <row r="104" spans="2:22" x14ac:dyDescent="0.25">
      <c r="B104" t="s">
        <v>535</v>
      </c>
      <c r="C104" s="16" t="s">
        <v>423</v>
      </c>
      <c r="D104" s="3" t="s">
        <v>394</v>
      </c>
      <c r="E104" s="17">
        <v>49.299999237060547</v>
      </c>
      <c r="F104" s="17">
        <v>-123.11669921875</v>
      </c>
      <c r="G104" s="18">
        <v>3</v>
      </c>
      <c r="H104" s="19">
        <v>1043</v>
      </c>
      <c r="I104" s="19" t="s">
        <v>386</v>
      </c>
      <c r="J104" s="22">
        <v>20190706</v>
      </c>
      <c r="K104" s="4">
        <v>69.44000244140625</v>
      </c>
      <c r="L104" s="4">
        <v>-1.3468093872070313</v>
      </c>
      <c r="M104" s="4">
        <v>-19.259997558593739</v>
      </c>
      <c r="N104" s="21">
        <v>0.39693191647529602</v>
      </c>
      <c r="O104" s="31">
        <v>70.786811828613281</v>
      </c>
      <c r="P104" s="4">
        <v>5.9262428283691406</v>
      </c>
      <c r="Q104" s="4" t="s">
        <v>365</v>
      </c>
      <c r="R104" s="4">
        <v>54.5</v>
      </c>
      <c r="S104" s="4">
        <v>57.502399832308292</v>
      </c>
      <c r="T104" s="4">
        <v>71.06</v>
      </c>
      <c r="U104" s="4">
        <v>85.128803577423099</v>
      </c>
      <c r="V104" s="4">
        <v>88.699999999999989</v>
      </c>
    </row>
    <row r="105" spans="2:22" x14ac:dyDescent="0.25">
      <c r="B105" t="s">
        <v>535</v>
      </c>
      <c r="C105" s="16" t="s">
        <v>423</v>
      </c>
      <c r="D105" s="3" t="s">
        <v>394</v>
      </c>
      <c r="E105" s="17">
        <v>49.299999237060547</v>
      </c>
      <c r="F105" s="17">
        <v>-123.11669921875</v>
      </c>
      <c r="G105" s="18">
        <v>3</v>
      </c>
      <c r="H105" s="19">
        <v>1045</v>
      </c>
      <c r="I105" s="19" t="s">
        <v>386</v>
      </c>
      <c r="J105" s="22">
        <v>20190707</v>
      </c>
      <c r="K105" s="4">
        <v>64.580001831054688</v>
      </c>
      <c r="L105" s="4">
        <v>-6.423675537109375</v>
      </c>
      <c r="M105" s="4">
        <v>-24.119998168945301</v>
      </c>
      <c r="N105" s="21">
        <v>0.14545454084873199</v>
      </c>
      <c r="O105" s="31">
        <v>71.003677368164063</v>
      </c>
      <c r="P105" s="4">
        <v>5.91436767578125</v>
      </c>
      <c r="Q105" s="4" t="s">
        <v>365</v>
      </c>
      <c r="R105" s="4">
        <v>54.5</v>
      </c>
      <c r="S105" s="4">
        <v>58.179199957996602</v>
      </c>
      <c r="T105" s="4">
        <v>71.240000000000009</v>
      </c>
      <c r="U105" s="4">
        <v>85.460000000000008</v>
      </c>
      <c r="V105" s="4">
        <v>88.699999999999989</v>
      </c>
    </row>
    <row r="106" spans="2:22" x14ac:dyDescent="0.25">
      <c r="B106" t="s">
        <v>535</v>
      </c>
      <c r="C106" s="16" t="s">
        <v>423</v>
      </c>
      <c r="D106" s="3" t="s">
        <v>394</v>
      </c>
      <c r="E106" s="17">
        <v>49.299999237060547</v>
      </c>
      <c r="F106" s="17">
        <v>-123.11669921875</v>
      </c>
      <c r="G106" s="18">
        <v>3</v>
      </c>
      <c r="H106" s="19">
        <v>1047</v>
      </c>
      <c r="I106" s="19" t="s">
        <v>386</v>
      </c>
      <c r="J106" s="22">
        <v>20190708</v>
      </c>
      <c r="K106" s="4">
        <v>73.220001220703125</v>
      </c>
      <c r="L106" s="4">
        <v>2.010772705078125</v>
      </c>
      <c r="M106" s="4">
        <v>-15.479998779296864</v>
      </c>
      <c r="N106" s="21">
        <v>0.62750715017318726</v>
      </c>
      <c r="O106" s="31">
        <v>71.209228515625</v>
      </c>
      <c r="P106" s="4">
        <v>5.9082069396972656</v>
      </c>
      <c r="Q106" s="4" t="s">
        <v>365</v>
      </c>
      <c r="R106" s="4">
        <v>54.5</v>
      </c>
      <c r="S106" s="4">
        <v>58.28</v>
      </c>
      <c r="T106" s="4">
        <v>71.42</v>
      </c>
      <c r="U106" s="4">
        <v>85.460000000000008</v>
      </c>
      <c r="V106" s="4">
        <v>88.699999999999989</v>
      </c>
    </row>
    <row r="107" spans="2:22" x14ac:dyDescent="0.25">
      <c r="B107" t="s">
        <v>536</v>
      </c>
      <c r="C107" s="16" t="s">
        <v>424</v>
      </c>
      <c r="D107" s="3" t="s">
        <v>394</v>
      </c>
      <c r="E107" s="17">
        <v>49.466701507568359</v>
      </c>
      <c r="F107" s="17">
        <v>-120.51670074462891</v>
      </c>
      <c r="G107" s="18">
        <v>702</v>
      </c>
      <c r="H107" s="19">
        <v>1202</v>
      </c>
      <c r="I107" s="19" t="s">
        <v>386</v>
      </c>
      <c r="J107" s="22">
        <v>20190704</v>
      </c>
      <c r="K107" s="4">
        <v>73.400001525878906</v>
      </c>
      <c r="L107" s="4">
        <v>-3.4751052856445313</v>
      </c>
      <c r="M107" s="4">
        <v>-27.899998474121091</v>
      </c>
      <c r="N107" s="21">
        <v>0.38851913809776306</v>
      </c>
      <c r="O107" s="31">
        <v>76.875106811523438</v>
      </c>
      <c r="P107" s="4">
        <v>10.051719665527344</v>
      </c>
      <c r="Q107" s="4" t="s">
        <v>365</v>
      </c>
      <c r="R107" s="4">
        <v>50.54</v>
      </c>
      <c r="S107" s="4">
        <v>57.023599903360008</v>
      </c>
      <c r="T107" s="4">
        <v>76.28</v>
      </c>
      <c r="U107" s="4">
        <v>98.594606184959403</v>
      </c>
      <c r="V107" s="4">
        <v>101.3</v>
      </c>
    </row>
    <row r="108" spans="2:22" x14ac:dyDescent="0.25">
      <c r="B108" t="s">
        <v>536</v>
      </c>
      <c r="C108" s="16" t="s">
        <v>424</v>
      </c>
      <c r="D108" s="3" t="s">
        <v>394</v>
      </c>
      <c r="E108" s="17">
        <v>49.466701507568359</v>
      </c>
      <c r="F108" s="17">
        <v>-120.51670074462891</v>
      </c>
      <c r="G108" s="18">
        <v>702</v>
      </c>
      <c r="H108" s="19">
        <v>1202</v>
      </c>
      <c r="I108" s="19" t="s">
        <v>386</v>
      </c>
      <c r="J108" s="22">
        <v>20190705</v>
      </c>
      <c r="K108" s="4">
        <v>66.199996948242188</v>
      </c>
      <c r="L108" s="4">
        <v>-10.920402526855469</v>
      </c>
      <c r="M108" s="4">
        <v>-35.10000305175781</v>
      </c>
      <c r="N108" s="21">
        <v>0.15973377227783203</v>
      </c>
      <c r="O108" s="31">
        <v>77.120399475097656</v>
      </c>
      <c r="P108" s="4">
        <v>10.099815368652344</v>
      </c>
      <c r="Q108" s="4" t="s">
        <v>365</v>
      </c>
      <c r="R108" s="4">
        <v>50.54</v>
      </c>
      <c r="S108" s="4">
        <v>57.019999999999996</v>
      </c>
      <c r="T108" s="4">
        <v>76.64</v>
      </c>
      <c r="U108" s="4">
        <v>98.6</v>
      </c>
      <c r="V108" s="4">
        <v>101.3</v>
      </c>
    </row>
    <row r="109" spans="2:22" x14ac:dyDescent="0.25">
      <c r="B109" t="s">
        <v>536</v>
      </c>
      <c r="C109" s="16" t="s">
        <v>424</v>
      </c>
      <c r="D109" s="3" t="s">
        <v>394</v>
      </c>
      <c r="E109" s="17">
        <v>49.466701507568359</v>
      </c>
      <c r="F109" s="17">
        <v>-120.51670074462891</v>
      </c>
      <c r="G109" s="18">
        <v>702</v>
      </c>
      <c r="H109" s="19">
        <v>1202</v>
      </c>
      <c r="I109" s="19" t="s">
        <v>386</v>
      </c>
      <c r="J109" s="22">
        <v>20190706</v>
      </c>
      <c r="K109" s="4">
        <v>71.599998474121094</v>
      </c>
      <c r="L109" s="4">
        <v>-5.6864700317382813</v>
      </c>
      <c r="M109" s="4">
        <v>-29.700001525878903</v>
      </c>
      <c r="N109" s="21">
        <v>0.32529118657112122</v>
      </c>
      <c r="O109" s="31">
        <v>77.286468505859375</v>
      </c>
      <c r="P109" s="4">
        <v>10.090995788574219</v>
      </c>
      <c r="Q109" s="4" t="s">
        <v>365</v>
      </c>
      <c r="R109" s="4">
        <v>50.54</v>
      </c>
      <c r="S109" s="4">
        <v>57.019999999999996</v>
      </c>
      <c r="T109" s="4">
        <v>77</v>
      </c>
      <c r="U109" s="4">
        <v>98.6</v>
      </c>
      <c r="V109" s="4">
        <v>101.3</v>
      </c>
    </row>
    <row r="110" spans="2:22" x14ac:dyDescent="0.25">
      <c r="B110" t="s">
        <v>536</v>
      </c>
      <c r="C110" s="16" t="s">
        <v>424</v>
      </c>
      <c r="D110" s="3" t="s">
        <v>394</v>
      </c>
      <c r="E110" s="17">
        <v>49.466701507568359</v>
      </c>
      <c r="F110" s="17">
        <v>-120.51670074462891</v>
      </c>
      <c r="G110" s="18">
        <v>702</v>
      </c>
      <c r="H110" s="19">
        <v>1202</v>
      </c>
      <c r="I110" s="19" t="s">
        <v>386</v>
      </c>
      <c r="J110" s="22">
        <v>20190707</v>
      </c>
      <c r="K110" s="4">
        <v>70.699996948242188</v>
      </c>
      <c r="L110" s="4">
        <v>-6.8722000122070313</v>
      </c>
      <c r="M110" s="4">
        <v>-30.60000305175781</v>
      </c>
      <c r="N110" s="21">
        <v>0.27287852764129639</v>
      </c>
      <c r="O110" s="31">
        <v>77.572196960449219</v>
      </c>
      <c r="P110" s="4">
        <v>10.058952331542969</v>
      </c>
      <c r="Q110" s="4" t="s">
        <v>365</v>
      </c>
      <c r="R110" s="4">
        <v>50.54</v>
      </c>
      <c r="S110" s="4">
        <v>57.019999999999996</v>
      </c>
      <c r="T110" s="4">
        <v>77.180000000000007</v>
      </c>
      <c r="U110" s="4">
        <v>98.6</v>
      </c>
      <c r="V110" s="4">
        <v>101.3</v>
      </c>
    </row>
    <row r="111" spans="2:22" x14ac:dyDescent="0.25">
      <c r="B111" t="s">
        <v>536</v>
      </c>
      <c r="C111" s="16" t="s">
        <v>424</v>
      </c>
      <c r="D111" s="3" t="s">
        <v>394</v>
      </c>
      <c r="E111" s="17">
        <v>49.466701507568359</v>
      </c>
      <c r="F111" s="17">
        <v>-120.51670074462891</v>
      </c>
      <c r="G111" s="18">
        <v>702</v>
      </c>
      <c r="H111" s="19">
        <v>1202</v>
      </c>
      <c r="I111" s="19" t="s">
        <v>386</v>
      </c>
      <c r="J111" s="22">
        <v>20190708</v>
      </c>
      <c r="K111" s="4">
        <v>78.800003051757813</v>
      </c>
      <c r="L111" s="4">
        <v>0.95421600341796875</v>
      </c>
      <c r="M111" s="4">
        <v>-22.139996948242185</v>
      </c>
      <c r="N111" s="21">
        <v>0.52579033374786377</v>
      </c>
      <c r="O111" s="31">
        <v>77.845787048339844</v>
      </c>
      <c r="P111" s="4">
        <v>10.049003601074219</v>
      </c>
      <c r="Q111" s="4" t="s">
        <v>365</v>
      </c>
      <c r="R111" s="4">
        <v>50.54</v>
      </c>
      <c r="S111" s="4">
        <v>57.019999999999996</v>
      </c>
      <c r="T111" s="4">
        <v>77.900000000000006</v>
      </c>
      <c r="U111" s="4">
        <v>98.6</v>
      </c>
      <c r="V111" s="4">
        <v>100.94</v>
      </c>
    </row>
    <row r="112" spans="2:22" x14ac:dyDescent="0.25">
      <c r="B112" t="s">
        <v>537</v>
      </c>
      <c r="C112" s="16" t="s">
        <v>425</v>
      </c>
      <c r="D112" s="3" t="s">
        <v>394</v>
      </c>
      <c r="E112" s="17">
        <v>49.299999237060547</v>
      </c>
      <c r="F112" s="17">
        <v>-117.63330078125</v>
      </c>
      <c r="G112" s="18">
        <v>496</v>
      </c>
      <c r="H112" s="19">
        <v>1090</v>
      </c>
      <c r="I112" s="19" t="s">
        <v>386</v>
      </c>
      <c r="J112" s="22">
        <v>20190704</v>
      </c>
      <c r="K112" s="4">
        <v>68</v>
      </c>
      <c r="L112" s="4">
        <v>-11.991798400878906</v>
      </c>
      <c r="M112" s="4">
        <v>-35.64</v>
      </c>
      <c r="N112" s="21">
        <v>0.13302752375602722</v>
      </c>
      <c r="O112" s="31">
        <v>79.991798400878906</v>
      </c>
      <c r="P112" s="4">
        <v>9.9360885620117188</v>
      </c>
      <c r="Q112" s="4" t="s">
        <v>365</v>
      </c>
      <c r="R112" s="4">
        <v>52.879999999999995</v>
      </c>
      <c r="S112" s="4">
        <v>58.080199956186114</v>
      </c>
      <c r="T112" s="4">
        <v>80.239999999999995</v>
      </c>
      <c r="U112" s="4">
        <v>100.45940560817718</v>
      </c>
      <c r="V112" s="4">
        <v>103.64</v>
      </c>
    </row>
    <row r="113" spans="2:22" x14ac:dyDescent="0.25">
      <c r="B113" t="s">
        <v>537</v>
      </c>
      <c r="C113" s="16" t="s">
        <v>425</v>
      </c>
      <c r="D113" s="3" t="s">
        <v>394</v>
      </c>
      <c r="E113" s="17">
        <v>49.299999237060547</v>
      </c>
      <c r="F113" s="17">
        <v>-117.63330078125</v>
      </c>
      <c r="G113" s="18">
        <v>496</v>
      </c>
      <c r="H113" s="19">
        <v>1091</v>
      </c>
      <c r="I113" s="19" t="s">
        <v>386</v>
      </c>
      <c r="J113" s="22">
        <v>20190705</v>
      </c>
      <c r="K113" s="4">
        <v>73.400001525878906</v>
      </c>
      <c r="L113" s="4">
        <v>-6.8899917602539063</v>
      </c>
      <c r="M113" s="4">
        <v>-30.239998474121094</v>
      </c>
      <c r="N113" s="21">
        <v>0.25206232070922852</v>
      </c>
      <c r="O113" s="31">
        <v>80.289993286132813</v>
      </c>
      <c r="P113" s="4">
        <v>9.9740943908691406</v>
      </c>
      <c r="Q113" s="4" t="s">
        <v>365</v>
      </c>
      <c r="R113" s="4">
        <v>52.879999999999995</v>
      </c>
      <c r="S113" s="4">
        <v>57.92</v>
      </c>
      <c r="T113" s="4">
        <v>80.78</v>
      </c>
      <c r="U113" s="4">
        <v>100.45400561332703</v>
      </c>
      <c r="V113" s="4">
        <v>103.64</v>
      </c>
    </row>
    <row r="114" spans="2:22" x14ac:dyDescent="0.25">
      <c r="B114" t="s">
        <v>537</v>
      </c>
      <c r="C114" s="16" t="s">
        <v>425</v>
      </c>
      <c r="D114" s="3" t="s">
        <v>394</v>
      </c>
      <c r="E114" s="17">
        <v>49.299999237060547</v>
      </c>
      <c r="F114" s="17">
        <v>-117.63330078125</v>
      </c>
      <c r="G114" s="18">
        <v>496</v>
      </c>
      <c r="H114" s="19">
        <v>1092</v>
      </c>
      <c r="I114" s="19" t="s">
        <v>386</v>
      </c>
      <c r="J114" s="22">
        <v>20190706</v>
      </c>
      <c r="K114" s="4">
        <v>74.300003051757813</v>
      </c>
      <c r="L114" s="4">
        <v>-6.2775802612304688</v>
      </c>
      <c r="M114" s="4">
        <v>-29.339996948242188</v>
      </c>
      <c r="N114" s="21">
        <v>0.27014651894569397</v>
      </c>
      <c r="O114" s="31">
        <v>80.577583312988281</v>
      </c>
      <c r="P114" s="4">
        <v>9.9576148986816406</v>
      </c>
      <c r="Q114" s="4" t="s">
        <v>365</v>
      </c>
      <c r="R114" s="4">
        <v>52.879999999999995</v>
      </c>
      <c r="S114" s="4">
        <v>58.083799956105651</v>
      </c>
      <c r="T114" s="4">
        <v>80.960000000000008</v>
      </c>
      <c r="U114" s="4">
        <v>100.44860561847686</v>
      </c>
      <c r="V114" s="4">
        <v>103.64</v>
      </c>
    </row>
    <row r="115" spans="2:22" x14ac:dyDescent="0.25">
      <c r="B115" t="s">
        <v>537</v>
      </c>
      <c r="C115" s="16" t="s">
        <v>425</v>
      </c>
      <c r="D115" s="3" t="s">
        <v>394</v>
      </c>
      <c r="E115" s="17">
        <v>49.299999237060547</v>
      </c>
      <c r="F115" s="17">
        <v>-117.63330078125</v>
      </c>
      <c r="G115" s="18">
        <v>496</v>
      </c>
      <c r="H115" s="19">
        <v>1093</v>
      </c>
      <c r="I115" s="19" t="s">
        <v>386</v>
      </c>
      <c r="J115" s="22">
        <v>20190707</v>
      </c>
      <c r="K115" s="4">
        <v>71.599998474121094</v>
      </c>
      <c r="L115" s="4">
        <v>-9.220184326171875</v>
      </c>
      <c r="M115" s="4">
        <v>-32.040001525878907</v>
      </c>
      <c r="N115" s="21">
        <v>0.19579139351844788</v>
      </c>
      <c r="O115" s="31">
        <v>80.820182800292969</v>
      </c>
      <c r="P115" s="4">
        <v>9.9534378051757813</v>
      </c>
      <c r="Q115" s="4" t="s">
        <v>365</v>
      </c>
      <c r="R115" s="4">
        <v>52.879999999999995</v>
      </c>
      <c r="S115" s="4">
        <v>58.956799868196249</v>
      </c>
      <c r="T115" s="4">
        <v>81.14</v>
      </c>
      <c r="U115" s="4">
        <v>100.44320562362671</v>
      </c>
      <c r="V115" s="4">
        <v>103.64</v>
      </c>
    </row>
    <row r="116" spans="2:22" x14ac:dyDescent="0.25">
      <c r="B116" t="s">
        <v>537</v>
      </c>
      <c r="C116" s="16" t="s">
        <v>425</v>
      </c>
      <c r="D116" s="3" t="s">
        <v>394</v>
      </c>
      <c r="E116" s="17">
        <v>49.299999237060547</v>
      </c>
      <c r="F116" s="17">
        <v>-117.63330078125</v>
      </c>
      <c r="G116" s="18">
        <v>496</v>
      </c>
      <c r="H116" s="19">
        <v>1094</v>
      </c>
      <c r="I116" s="19" t="s">
        <v>386</v>
      </c>
      <c r="J116" s="22">
        <v>20190708</v>
      </c>
      <c r="K116" s="4">
        <v>78.800003051757813</v>
      </c>
      <c r="L116" s="4">
        <v>-2.3327560424804688</v>
      </c>
      <c r="M116" s="4">
        <v>-24.839996948242188</v>
      </c>
      <c r="N116" s="21">
        <v>0.40310785174369812</v>
      </c>
      <c r="O116" s="31">
        <v>81.132759094238281</v>
      </c>
      <c r="P116" s="4">
        <v>9.8913230895996094</v>
      </c>
      <c r="Q116" s="4" t="s">
        <v>365</v>
      </c>
      <c r="R116" s="4">
        <v>52.879999999999995</v>
      </c>
      <c r="S116" s="4">
        <v>58.962199868075544</v>
      </c>
      <c r="T116" s="4">
        <v>81.5</v>
      </c>
      <c r="U116" s="4">
        <v>100.39999999999999</v>
      </c>
      <c r="V116" s="4">
        <v>103.64</v>
      </c>
    </row>
    <row r="117" spans="2:22" x14ac:dyDescent="0.25">
      <c r="B117" t="s">
        <v>538</v>
      </c>
      <c r="C117" s="16" t="s">
        <v>426</v>
      </c>
      <c r="D117" s="3" t="s">
        <v>394</v>
      </c>
      <c r="E117" s="17">
        <v>50.233299255371094</v>
      </c>
      <c r="F117" s="17">
        <v>-116.96669769287109</v>
      </c>
      <c r="G117" s="18">
        <v>549</v>
      </c>
      <c r="H117" s="19">
        <v>1148</v>
      </c>
      <c r="I117" s="19" t="s">
        <v>386</v>
      </c>
      <c r="J117" s="22">
        <v>20190704</v>
      </c>
      <c r="K117" s="4">
        <v>60.799999237060547</v>
      </c>
      <c r="L117" s="4">
        <v>-14.770503997802734</v>
      </c>
      <c r="M117" s="4">
        <v>-36.900000762939456</v>
      </c>
      <c r="N117" s="21">
        <v>4.268292710185051E-2</v>
      </c>
      <c r="O117" s="31">
        <v>75.570503234863281</v>
      </c>
      <c r="P117" s="4">
        <v>9.0835304260253906</v>
      </c>
      <c r="Q117" s="4" t="s">
        <v>365</v>
      </c>
      <c r="R117" s="4">
        <v>51.980000000000004</v>
      </c>
      <c r="S117" s="4">
        <v>56.3</v>
      </c>
      <c r="T117" s="4">
        <v>76.099999999999994</v>
      </c>
      <c r="U117" s="4">
        <v>95</v>
      </c>
      <c r="V117" s="4">
        <v>97.7</v>
      </c>
    </row>
    <row r="118" spans="2:22" x14ac:dyDescent="0.25">
      <c r="B118" t="s">
        <v>538</v>
      </c>
      <c r="C118" s="16" t="s">
        <v>426</v>
      </c>
      <c r="D118" s="3" t="s">
        <v>394</v>
      </c>
      <c r="E118" s="17">
        <v>50.233299255371094</v>
      </c>
      <c r="F118" s="17">
        <v>-116.96669769287109</v>
      </c>
      <c r="G118" s="18">
        <v>549</v>
      </c>
      <c r="H118" s="19">
        <v>1149</v>
      </c>
      <c r="I118" s="19" t="s">
        <v>386</v>
      </c>
      <c r="J118" s="22">
        <v>20190705</v>
      </c>
      <c r="K118" s="4">
        <v>66.199996948242188</v>
      </c>
      <c r="L118" s="4">
        <v>-9.6231918334960938</v>
      </c>
      <c r="M118" s="4">
        <v>-31.500003051757815</v>
      </c>
      <c r="N118" s="21">
        <v>0.15839861333370209</v>
      </c>
      <c r="O118" s="31">
        <v>75.823188781738281</v>
      </c>
      <c r="P118" s="4">
        <v>9.0932579040527344</v>
      </c>
      <c r="Q118" s="4" t="s">
        <v>365</v>
      </c>
      <c r="R118" s="4">
        <v>51.980000000000004</v>
      </c>
      <c r="S118" s="4">
        <v>56.3</v>
      </c>
      <c r="T118" s="4">
        <v>76.099999999999994</v>
      </c>
      <c r="U118" s="4">
        <v>95</v>
      </c>
      <c r="V118" s="4">
        <v>97.7</v>
      </c>
    </row>
    <row r="119" spans="2:22" x14ac:dyDescent="0.25">
      <c r="B119" t="s">
        <v>538</v>
      </c>
      <c r="C119" s="16" t="s">
        <v>426</v>
      </c>
      <c r="D119" s="3" t="s">
        <v>394</v>
      </c>
      <c r="E119" s="17">
        <v>50.233299255371094</v>
      </c>
      <c r="F119" s="17">
        <v>-116.96669769287109</v>
      </c>
      <c r="G119" s="18">
        <v>549</v>
      </c>
      <c r="H119" s="19">
        <v>1150</v>
      </c>
      <c r="I119" s="19" t="s">
        <v>386</v>
      </c>
      <c r="J119" s="22">
        <v>20190706</v>
      </c>
      <c r="K119" s="4">
        <v>68</v>
      </c>
      <c r="L119" s="4">
        <v>-8.08935546875</v>
      </c>
      <c r="M119" s="4">
        <v>-29.700000000000003</v>
      </c>
      <c r="N119" s="21">
        <v>0.19739130139350891</v>
      </c>
      <c r="O119" s="31">
        <v>76.08935546875</v>
      </c>
      <c r="P119" s="4">
        <v>9.0347976684570313</v>
      </c>
      <c r="Q119" s="4" t="s">
        <v>365</v>
      </c>
      <c r="R119" s="4">
        <v>51.980000000000004</v>
      </c>
      <c r="S119" s="4">
        <v>57.019999999999996</v>
      </c>
      <c r="T119" s="4">
        <v>77</v>
      </c>
      <c r="U119" s="4">
        <v>95</v>
      </c>
      <c r="V119" s="4">
        <v>97.7</v>
      </c>
    </row>
    <row r="120" spans="2:22" x14ac:dyDescent="0.25">
      <c r="B120" t="s">
        <v>538</v>
      </c>
      <c r="C120" s="16" t="s">
        <v>426</v>
      </c>
      <c r="D120" s="3" t="s">
        <v>394</v>
      </c>
      <c r="E120" s="17">
        <v>50.233299255371094</v>
      </c>
      <c r="F120" s="17">
        <v>-116.96669769287109</v>
      </c>
      <c r="G120" s="18">
        <v>549</v>
      </c>
      <c r="H120" s="19">
        <v>1151</v>
      </c>
      <c r="I120" s="19" t="s">
        <v>386</v>
      </c>
      <c r="J120" s="22">
        <v>20190707</v>
      </c>
      <c r="K120" s="4">
        <v>69.800003051757813</v>
      </c>
      <c r="L120" s="4">
        <v>-6.563507080078125</v>
      </c>
      <c r="M120" s="4">
        <v>-27.89999694824219</v>
      </c>
      <c r="N120" s="21">
        <v>0.24934838712215424</v>
      </c>
      <c r="O120" s="31">
        <v>76.363510131835938</v>
      </c>
      <c r="P120" s="4">
        <v>9.0075263977050781</v>
      </c>
      <c r="Q120" s="4" t="s">
        <v>365</v>
      </c>
      <c r="R120" s="4">
        <v>51.980000000000004</v>
      </c>
      <c r="S120" s="4">
        <v>57.109999953731894</v>
      </c>
      <c r="T120" s="4">
        <v>77</v>
      </c>
      <c r="U120" s="4">
        <v>95</v>
      </c>
      <c r="V120" s="4">
        <v>97.7</v>
      </c>
    </row>
    <row r="121" spans="2:22" x14ac:dyDescent="0.25">
      <c r="B121" t="s">
        <v>538</v>
      </c>
      <c r="C121" s="16" t="s">
        <v>426</v>
      </c>
      <c r="D121" s="3" t="s">
        <v>394</v>
      </c>
      <c r="E121" s="17">
        <v>50.233299255371094</v>
      </c>
      <c r="F121" s="17">
        <v>-116.96669769287109</v>
      </c>
      <c r="G121" s="18">
        <v>549</v>
      </c>
      <c r="H121" s="19">
        <v>1152</v>
      </c>
      <c r="I121" s="19" t="s">
        <v>386</v>
      </c>
      <c r="J121" s="22">
        <v>20190708</v>
      </c>
      <c r="K121" s="4">
        <v>77</v>
      </c>
      <c r="L121" s="4">
        <v>0.3351593017578125</v>
      </c>
      <c r="M121" s="4">
        <v>-20.700000000000003</v>
      </c>
      <c r="N121" s="21">
        <v>0.47309029102325439</v>
      </c>
      <c r="O121" s="31">
        <v>76.664840698242188</v>
      </c>
      <c r="P121" s="4">
        <v>8.9858360290527344</v>
      </c>
      <c r="Q121" s="4" t="s">
        <v>365</v>
      </c>
      <c r="R121" s="4">
        <v>51.980000000000004</v>
      </c>
      <c r="S121" s="4">
        <v>57.2</v>
      </c>
      <c r="T121" s="4">
        <v>77</v>
      </c>
      <c r="U121" s="4">
        <v>95</v>
      </c>
      <c r="V121" s="4">
        <v>97.7</v>
      </c>
    </row>
    <row r="122" spans="2:22" x14ac:dyDescent="0.25">
      <c r="B122" t="s">
        <v>539</v>
      </c>
      <c r="C122" s="16" t="s">
        <v>427</v>
      </c>
      <c r="D122" s="3" t="s">
        <v>394</v>
      </c>
      <c r="E122" s="17">
        <v>50</v>
      </c>
      <c r="F122" s="17">
        <v>-117.36669921875</v>
      </c>
      <c r="G122" s="18">
        <v>568</v>
      </c>
      <c r="H122" s="19">
        <v>1050</v>
      </c>
      <c r="I122" s="19" t="s">
        <v>386</v>
      </c>
      <c r="J122" s="22">
        <v>20190704</v>
      </c>
      <c r="K122" s="4">
        <v>67.099998474121094</v>
      </c>
      <c r="L122" s="4">
        <v>-9.6102828979492188</v>
      </c>
      <c r="M122" s="4">
        <v>-34.200001525878903</v>
      </c>
      <c r="N122" s="21">
        <v>0.16476190090179443</v>
      </c>
      <c r="O122" s="31">
        <v>76.710281372070313</v>
      </c>
      <c r="P122" s="4">
        <v>9.6841049194335938</v>
      </c>
      <c r="Q122" s="4" t="s">
        <v>365</v>
      </c>
      <c r="R122" s="4">
        <v>53.599999999999994</v>
      </c>
      <c r="S122" s="4">
        <v>55.4</v>
      </c>
      <c r="T122" s="4">
        <v>77</v>
      </c>
      <c r="U122" s="4">
        <v>96.359009003639216</v>
      </c>
      <c r="V122" s="4">
        <v>101.3</v>
      </c>
    </row>
    <row r="123" spans="2:22" x14ac:dyDescent="0.25">
      <c r="B123" t="s">
        <v>539</v>
      </c>
      <c r="C123" s="16" t="s">
        <v>427</v>
      </c>
      <c r="D123" s="3" t="s">
        <v>394</v>
      </c>
      <c r="E123" s="17">
        <v>50</v>
      </c>
      <c r="F123" s="17">
        <v>-117.36669921875</v>
      </c>
      <c r="G123" s="18">
        <v>568</v>
      </c>
      <c r="H123" s="19">
        <v>1051</v>
      </c>
      <c r="I123" s="19" t="s">
        <v>386</v>
      </c>
      <c r="J123" s="22">
        <v>20190705</v>
      </c>
      <c r="K123" s="4">
        <v>69.800003051757813</v>
      </c>
      <c r="L123" s="4">
        <v>-7.1624908447265625</v>
      </c>
      <c r="M123" s="4">
        <v>-31.499996948242185</v>
      </c>
      <c r="N123" s="21">
        <v>0.23596574366092682</v>
      </c>
      <c r="O123" s="31">
        <v>76.962493896484375</v>
      </c>
      <c r="P123" s="4">
        <v>9.7038002014160156</v>
      </c>
      <c r="Q123" s="4" t="s">
        <v>365</v>
      </c>
      <c r="R123" s="4">
        <v>53.599999999999994</v>
      </c>
      <c r="S123" s="4">
        <v>55.4</v>
      </c>
      <c r="T123" s="4">
        <v>77</v>
      </c>
      <c r="U123" s="4">
        <v>96.350009012222287</v>
      </c>
      <c r="V123" s="4">
        <v>101.3</v>
      </c>
    </row>
    <row r="124" spans="2:22" x14ac:dyDescent="0.25">
      <c r="B124" t="s">
        <v>539</v>
      </c>
      <c r="C124" s="16" t="s">
        <v>427</v>
      </c>
      <c r="D124" s="3" t="s">
        <v>394</v>
      </c>
      <c r="E124" s="17">
        <v>50</v>
      </c>
      <c r="F124" s="17">
        <v>-117.36669921875</v>
      </c>
      <c r="G124" s="18">
        <v>568</v>
      </c>
      <c r="H124" s="19">
        <v>1051</v>
      </c>
      <c r="I124" s="19" t="s">
        <v>386</v>
      </c>
      <c r="J124" s="22">
        <v>20190706</v>
      </c>
      <c r="K124" s="4">
        <v>73.400001525878906</v>
      </c>
      <c r="L124" s="4">
        <v>-3.7781143188476563</v>
      </c>
      <c r="M124" s="4">
        <v>-27.899998474121091</v>
      </c>
      <c r="N124" s="21">
        <v>0.35680305957794189</v>
      </c>
      <c r="O124" s="31">
        <v>77.178115844726563</v>
      </c>
      <c r="P124" s="4">
        <v>9.6482887268066406</v>
      </c>
      <c r="Q124" s="4" t="s">
        <v>365</v>
      </c>
      <c r="R124" s="4">
        <v>53.599999999999994</v>
      </c>
      <c r="S124" s="4">
        <v>55.4</v>
      </c>
      <c r="T124" s="4">
        <v>77.900000000000006</v>
      </c>
      <c r="U124" s="4">
        <v>96.8</v>
      </c>
      <c r="V124" s="4">
        <v>101.3</v>
      </c>
    </row>
    <row r="125" spans="2:22" x14ac:dyDescent="0.25">
      <c r="B125" t="s">
        <v>539</v>
      </c>
      <c r="C125" s="16" t="s">
        <v>427</v>
      </c>
      <c r="D125" s="3" t="s">
        <v>394</v>
      </c>
      <c r="E125" s="17">
        <v>50</v>
      </c>
      <c r="F125" s="17">
        <v>-117.36669921875</v>
      </c>
      <c r="G125" s="18">
        <v>568</v>
      </c>
      <c r="H125" s="19">
        <v>1051</v>
      </c>
      <c r="I125" s="19" t="s">
        <v>386</v>
      </c>
      <c r="J125" s="22">
        <v>20190707</v>
      </c>
      <c r="K125" s="4">
        <v>69.800003051757813</v>
      </c>
      <c r="L125" s="4">
        <v>-7.6035003662109375</v>
      </c>
      <c r="M125" s="4">
        <v>-31.499996948242185</v>
      </c>
      <c r="N125" s="21">
        <v>0.22549952566623688</v>
      </c>
      <c r="O125" s="31">
        <v>77.40350341796875</v>
      </c>
      <c r="P125" s="4">
        <v>9.6346206665039063</v>
      </c>
      <c r="Q125" s="4" t="s">
        <v>365</v>
      </c>
      <c r="R125" s="4">
        <v>53.599999999999994</v>
      </c>
      <c r="S125" s="4">
        <v>55.4</v>
      </c>
      <c r="T125" s="4">
        <v>77.900000000000006</v>
      </c>
      <c r="U125" s="4">
        <v>96.8</v>
      </c>
      <c r="V125" s="4">
        <v>101.3</v>
      </c>
    </row>
    <row r="126" spans="2:22" x14ac:dyDescent="0.25">
      <c r="B126" t="s">
        <v>539</v>
      </c>
      <c r="C126" s="16" t="s">
        <v>427</v>
      </c>
      <c r="D126" s="3" t="s">
        <v>394</v>
      </c>
      <c r="E126" s="17">
        <v>50</v>
      </c>
      <c r="F126" s="17">
        <v>-117.36669921875</v>
      </c>
      <c r="G126" s="18">
        <v>568</v>
      </c>
      <c r="H126" s="19">
        <v>1051</v>
      </c>
      <c r="I126" s="19" t="s">
        <v>386</v>
      </c>
      <c r="J126" s="22">
        <v>20190708</v>
      </c>
      <c r="K126" s="4">
        <v>77.900001525878906</v>
      </c>
      <c r="L126" s="4">
        <v>0.183258056640625</v>
      </c>
      <c r="M126" s="4">
        <v>-23.399998474121091</v>
      </c>
      <c r="N126" s="21">
        <v>0.4795432984828949</v>
      </c>
      <c r="O126" s="31">
        <v>77.716743469238281</v>
      </c>
      <c r="P126" s="4">
        <v>9.5888481140136719</v>
      </c>
      <c r="Q126" s="4" t="s">
        <v>365</v>
      </c>
      <c r="R126" s="4">
        <v>53.599999999999994</v>
      </c>
      <c r="S126" s="4">
        <v>56.119999915510419</v>
      </c>
      <c r="T126" s="4">
        <v>77.900000000000006</v>
      </c>
      <c r="U126" s="4">
        <v>96.8</v>
      </c>
      <c r="V126" s="4">
        <v>101.3</v>
      </c>
    </row>
    <row r="127" spans="2:22" x14ac:dyDescent="0.25">
      <c r="B127" t="s">
        <v>540</v>
      </c>
      <c r="C127" s="16" t="s">
        <v>428</v>
      </c>
      <c r="D127" s="3" t="s">
        <v>394</v>
      </c>
      <c r="E127" s="17">
        <v>49.483299255371094</v>
      </c>
      <c r="F127" s="17">
        <v>-115.06670379638672</v>
      </c>
      <c r="G127" s="18">
        <v>1001</v>
      </c>
      <c r="H127" s="19">
        <v>1111</v>
      </c>
      <c r="I127" s="19" t="s">
        <v>386</v>
      </c>
      <c r="J127" s="22">
        <v>20190704</v>
      </c>
      <c r="K127" s="4">
        <v>60.799999237060547</v>
      </c>
      <c r="L127" s="4">
        <v>-13.678707122802734</v>
      </c>
      <c r="M127" s="4">
        <v>-37.800000762939447</v>
      </c>
      <c r="N127" s="21">
        <v>8.8208824396133423E-2</v>
      </c>
      <c r="O127" s="31">
        <v>74.478706359863281</v>
      </c>
      <c r="P127" s="4">
        <v>9.7220535278320313</v>
      </c>
      <c r="Q127" s="4" t="s">
        <v>365</v>
      </c>
      <c r="R127" s="4">
        <v>48.92</v>
      </c>
      <c r="S127" s="4">
        <v>51.817999955341222</v>
      </c>
      <c r="T127" s="4">
        <v>75.199999999999989</v>
      </c>
      <c r="U127" s="4">
        <v>94.082001905441274</v>
      </c>
      <c r="V127" s="4">
        <v>98.6</v>
      </c>
    </row>
    <row r="128" spans="2:22" x14ac:dyDescent="0.25">
      <c r="B128" t="s">
        <v>540</v>
      </c>
      <c r="C128" s="16" t="s">
        <v>428</v>
      </c>
      <c r="D128" s="3" t="s">
        <v>394</v>
      </c>
      <c r="E128" s="17">
        <v>49.483299255371094</v>
      </c>
      <c r="F128" s="17">
        <v>-115.06670379638672</v>
      </c>
      <c r="G128" s="18">
        <v>1001</v>
      </c>
      <c r="H128" s="19">
        <v>1115</v>
      </c>
      <c r="I128" s="19" t="s">
        <v>386</v>
      </c>
      <c r="J128" s="22">
        <v>20190705</v>
      </c>
      <c r="K128" s="4">
        <v>73.400001525878906</v>
      </c>
      <c r="L128" s="4">
        <v>-1.35040283203125</v>
      </c>
      <c r="M128" s="4">
        <v>-25.199998474121088</v>
      </c>
      <c r="N128" s="21">
        <v>0.40448430180549622</v>
      </c>
      <c r="O128" s="31">
        <v>74.750404357910156</v>
      </c>
      <c r="P128" s="4">
        <v>9.7884864807128906</v>
      </c>
      <c r="Q128" s="4" t="s">
        <v>365</v>
      </c>
      <c r="R128" s="4">
        <v>48.2</v>
      </c>
      <c r="S128" s="4">
        <v>51.8</v>
      </c>
      <c r="T128" s="4">
        <v>75.199999999999989</v>
      </c>
      <c r="U128" s="4">
        <v>94.1</v>
      </c>
      <c r="V128" s="4">
        <v>98.6</v>
      </c>
    </row>
    <row r="129" spans="2:22" x14ac:dyDescent="0.25">
      <c r="B129" t="s">
        <v>540</v>
      </c>
      <c r="C129" s="16" t="s">
        <v>428</v>
      </c>
      <c r="D129" s="3" t="s">
        <v>394</v>
      </c>
      <c r="E129" s="17">
        <v>49.483299255371094</v>
      </c>
      <c r="F129" s="17">
        <v>-115.06670379638672</v>
      </c>
      <c r="G129" s="18">
        <v>1001</v>
      </c>
      <c r="H129" s="19">
        <v>1115</v>
      </c>
      <c r="I129" s="19" t="s">
        <v>386</v>
      </c>
      <c r="J129" s="22">
        <v>20190706</v>
      </c>
      <c r="K129" s="4">
        <v>80.599998474121094</v>
      </c>
      <c r="L129" s="4">
        <v>5.6124496459960938</v>
      </c>
      <c r="M129" s="4">
        <v>-18.000001525878901</v>
      </c>
      <c r="N129" s="21">
        <v>0.67533630132675171</v>
      </c>
      <c r="O129" s="31">
        <v>74.987548828125</v>
      </c>
      <c r="P129" s="4">
        <v>9.7425918579101563</v>
      </c>
      <c r="Q129" s="4" t="s">
        <v>365</v>
      </c>
      <c r="R129" s="4">
        <v>48.2</v>
      </c>
      <c r="S129" s="4">
        <v>52.131199731081722</v>
      </c>
      <c r="T129" s="4">
        <v>75.92</v>
      </c>
      <c r="U129" s="4">
        <v>94.1</v>
      </c>
      <c r="V129" s="4">
        <v>98.6</v>
      </c>
    </row>
    <row r="130" spans="2:22" x14ac:dyDescent="0.25">
      <c r="B130" t="s">
        <v>540</v>
      </c>
      <c r="C130" s="16" t="s">
        <v>428</v>
      </c>
      <c r="D130" s="3" t="s">
        <v>394</v>
      </c>
      <c r="E130" s="17">
        <v>49.483299255371094</v>
      </c>
      <c r="F130" s="17">
        <v>-115.06670379638672</v>
      </c>
      <c r="G130" s="18">
        <v>1001</v>
      </c>
      <c r="H130" s="19">
        <v>1117</v>
      </c>
      <c r="I130" s="19" t="s">
        <v>386</v>
      </c>
      <c r="J130" s="22">
        <v>20190707</v>
      </c>
      <c r="K130" s="4">
        <v>77</v>
      </c>
      <c r="L130" s="4">
        <v>1.7630996704101563</v>
      </c>
      <c r="M130" s="4">
        <v>-21.599999999999994</v>
      </c>
      <c r="N130" s="21">
        <v>0.50492388010025024</v>
      </c>
      <c r="O130" s="31">
        <v>75.236900329589844</v>
      </c>
      <c r="P130" s="4">
        <v>9.7009162902832031</v>
      </c>
      <c r="Q130" s="4" t="s">
        <v>365</v>
      </c>
      <c r="R130" s="4">
        <v>48.2</v>
      </c>
      <c r="S130" s="4">
        <v>52.152799730598929</v>
      </c>
      <c r="T130" s="4">
        <v>76.099999999999994</v>
      </c>
      <c r="U130" s="4">
        <v>94.1</v>
      </c>
      <c r="V130" s="4">
        <v>98.6</v>
      </c>
    </row>
    <row r="131" spans="2:22" x14ac:dyDescent="0.25">
      <c r="B131" t="s">
        <v>540</v>
      </c>
      <c r="C131" s="16" t="s">
        <v>428</v>
      </c>
      <c r="D131" s="3" t="s">
        <v>394</v>
      </c>
      <c r="E131" s="17">
        <v>49.483299255371094</v>
      </c>
      <c r="F131" s="17">
        <v>-115.06670379638672</v>
      </c>
      <c r="G131" s="18">
        <v>1001</v>
      </c>
      <c r="H131" s="19">
        <v>1122</v>
      </c>
      <c r="I131" s="19" t="s">
        <v>386</v>
      </c>
      <c r="J131" s="22">
        <v>20190708</v>
      </c>
      <c r="K131" s="4">
        <v>77</v>
      </c>
      <c r="L131" s="4">
        <v>1.3755111694335938</v>
      </c>
      <c r="M131" s="4">
        <v>-21.599999999999994</v>
      </c>
      <c r="N131" s="21">
        <v>0.48573973774909973</v>
      </c>
      <c r="O131" s="31">
        <v>75.624488830566406</v>
      </c>
      <c r="P131" s="4">
        <v>9.6887702941894531</v>
      </c>
      <c r="Q131" s="4" t="s">
        <v>365</v>
      </c>
      <c r="R131" s="4">
        <v>48.2</v>
      </c>
      <c r="S131" s="4">
        <v>52.206799729391932</v>
      </c>
      <c r="T131" s="4">
        <v>77</v>
      </c>
      <c r="U131" s="4">
        <v>94.1</v>
      </c>
      <c r="V131" s="4">
        <v>98.6</v>
      </c>
    </row>
    <row r="132" spans="2:22" x14ac:dyDescent="0.25">
      <c r="B132" t="s">
        <v>543</v>
      </c>
      <c r="C132" s="16" t="s">
        <v>429</v>
      </c>
      <c r="D132" s="3" t="s">
        <v>394</v>
      </c>
      <c r="E132" s="17">
        <v>51.583301544189453</v>
      </c>
      <c r="F132" s="17">
        <v>-119.78330230712891</v>
      </c>
      <c r="G132" s="18">
        <v>445</v>
      </c>
      <c r="H132" s="19">
        <v>1194</v>
      </c>
      <c r="I132" s="19" t="s">
        <v>386</v>
      </c>
      <c r="J132" s="22">
        <v>20190704</v>
      </c>
      <c r="K132" s="4">
        <v>68</v>
      </c>
      <c r="L132" s="4">
        <v>-9.180450439453125</v>
      </c>
      <c r="M132" s="4">
        <v>-33.299999999999997</v>
      </c>
      <c r="N132" s="21">
        <v>0.1549413800239563</v>
      </c>
      <c r="O132" s="31">
        <v>77.180450439453125</v>
      </c>
      <c r="P132" s="4">
        <v>9.4594688415527344</v>
      </c>
      <c r="Q132" s="4" t="s">
        <v>365</v>
      </c>
      <c r="R132" s="4">
        <v>53.599999999999994</v>
      </c>
      <c r="S132" s="4">
        <v>57.869599808007479</v>
      </c>
      <c r="T132" s="4">
        <v>76.55</v>
      </c>
      <c r="U132" s="4">
        <v>98.06</v>
      </c>
      <c r="V132" s="4">
        <v>101.3</v>
      </c>
    </row>
    <row r="133" spans="2:22" x14ac:dyDescent="0.25">
      <c r="B133" t="s">
        <v>543</v>
      </c>
      <c r="C133" s="16" t="s">
        <v>429</v>
      </c>
      <c r="D133" s="3" t="s">
        <v>394</v>
      </c>
      <c r="E133" s="17">
        <v>51.583301544189453</v>
      </c>
      <c r="F133" s="17">
        <v>-119.78330230712891</v>
      </c>
      <c r="G133" s="18">
        <v>445</v>
      </c>
      <c r="H133" s="19">
        <v>1194</v>
      </c>
      <c r="I133" s="19" t="s">
        <v>386</v>
      </c>
      <c r="J133" s="22">
        <v>20190705</v>
      </c>
      <c r="K133" s="4">
        <v>63.5</v>
      </c>
      <c r="L133" s="4">
        <v>-13.885627746582031</v>
      </c>
      <c r="M133" s="4">
        <v>-37.799999999999997</v>
      </c>
      <c r="N133" s="21">
        <v>6.532663106918335E-2</v>
      </c>
      <c r="O133" s="31">
        <v>77.385627746582031</v>
      </c>
      <c r="P133" s="4">
        <v>9.5395660400390625</v>
      </c>
      <c r="Q133" s="4" t="s">
        <v>365</v>
      </c>
      <c r="R133" s="4">
        <v>53.599999999999994</v>
      </c>
      <c r="S133" s="4">
        <v>57.92</v>
      </c>
      <c r="T133" s="4">
        <v>77</v>
      </c>
      <c r="U133" s="4">
        <v>98.06</v>
      </c>
      <c r="V133" s="4">
        <v>101.3</v>
      </c>
    </row>
    <row r="134" spans="2:22" x14ac:dyDescent="0.25">
      <c r="B134" t="s">
        <v>543</v>
      </c>
      <c r="C134" s="16" t="s">
        <v>429</v>
      </c>
      <c r="D134" s="3" t="s">
        <v>394</v>
      </c>
      <c r="E134" s="17">
        <v>51.583301544189453</v>
      </c>
      <c r="F134" s="17">
        <v>-119.78330230712891</v>
      </c>
      <c r="G134" s="18">
        <v>445</v>
      </c>
      <c r="H134" s="19">
        <v>1194</v>
      </c>
      <c r="I134" s="19" t="s">
        <v>386</v>
      </c>
      <c r="J134" s="22">
        <v>20190706</v>
      </c>
      <c r="K134" s="4">
        <v>69.800003051757813</v>
      </c>
      <c r="L134" s="4">
        <v>-7.71270751953125</v>
      </c>
      <c r="M134" s="4">
        <v>-31.499996948242185</v>
      </c>
      <c r="N134" s="21">
        <v>0.21356783807277679</v>
      </c>
      <c r="O134" s="31">
        <v>77.512710571289063</v>
      </c>
      <c r="P134" s="4">
        <v>9.5372314453125</v>
      </c>
      <c r="Q134" s="4" t="s">
        <v>365</v>
      </c>
      <c r="R134" s="4">
        <v>53.599999999999994</v>
      </c>
      <c r="S134" s="4">
        <v>57.92</v>
      </c>
      <c r="T134" s="4">
        <v>77</v>
      </c>
      <c r="U134" s="4">
        <v>98.06</v>
      </c>
      <c r="V134" s="4">
        <v>101.3</v>
      </c>
    </row>
    <row r="135" spans="2:22" x14ac:dyDescent="0.25">
      <c r="B135" t="s">
        <v>543</v>
      </c>
      <c r="C135" s="16" t="s">
        <v>429</v>
      </c>
      <c r="D135" s="3" t="s">
        <v>394</v>
      </c>
      <c r="E135" s="17">
        <v>51.583301544189453</v>
      </c>
      <c r="F135" s="17">
        <v>-119.78330230712891</v>
      </c>
      <c r="G135" s="18">
        <v>445</v>
      </c>
      <c r="H135" s="19">
        <v>1196</v>
      </c>
      <c r="I135" s="19" t="s">
        <v>386</v>
      </c>
      <c r="J135" s="22">
        <v>20190707</v>
      </c>
      <c r="K135" s="4">
        <v>69.800003051757813</v>
      </c>
      <c r="L135" s="4">
        <v>-7.9261703491210938</v>
      </c>
      <c r="M135" s="4">
        <v>-31.499996948242185</v>
      </c>
      <c r="N135" s="21">
        <v>0.20903010666370392</v>
      </c>
      <c r="O135" s="31">
        <v>77.726173400878906</v>
      </c>
      <c r="P135" s="4">
        <v>9.5372428894042969</v>
      </c>
      <c r="Q135" s="4" t="s">
        <v>365</v>
      </c>
      <c r="R135" s="4">
        <v>53.599999999999994</v>
      </c>
      <c r="S135" s="4">
        <v>57.92</v>
      </c>
      <c r="T135" s="4">
        <v>77</v>
      </c>
      <c r="U135" s="4">
        <v>98.06</v>
      </c>
      <c r="V135" s="4">
        <v>101.3</v>
      </c>
    </row>
    <row r="136" spans="2:22" x14ac:dyDescent="0.25">
      <c r="B136" t="s">
        <v>543</v>
      </c>
      <c r="C136" s="16" t="s">
        <v>429</v>
      </c>
      <c r="D136" s="3" t="s">
        <v>394</v>
      </c>
      <c r="E136" s="17">
        <v>51.583301544189453</v>
      </c>
      <c r="F136" s="17">
        <v>-119.78330230712891</v>
      </c>
      <c r="G136" s="18">
        <v>445</v>
      </c>
      <c r="H136" s="19">
        <v>1198</v>
      </c>
      <c r="I136" s="19" t="s">
        <v>386</v>
      </c>
      <c r="J136" s="22">
        <v>20190708</v>
      </c>
      <c r="K136" s="4">
        <v>76.099998474121094</v>
      </c>
      <c r="L136" s="4">
        <v>-1.902923583984375</v>
      </c>
      <c r="M136" s="4">
        <v>-25.200001525878903</v>
      </c>
      <c r="N136" s="21">
        <v>0.44323873519897461</v>
      </c>
      <c r="O136" s="31">
        <v>78.002922058105469</v>
      </c>
      <c r="P136" s="4">
        <v>9.4983291625976563</v>
      </c>
      <c r="Q136" s="4" t="s">
        <v>365</v>
      </c>
      <c r="R136" s="4">
        <v>53.599999999999994</v>
      </c>
      <c r="S136" s="4">
        <v>57.92</v>
      </c>
      <c r="T136" s="4">
        <v>77.900000000000006</v>
      </c>
      <c r="U136" s="4">
        <v>98.06</v>
      </c>
      <c r="V136" s="4">
        <v>101.3</v>
      </c>
    </row>
    <row r="137" spans="2:22" x14ac:dyDescent="0.25">
      <c r="B137" t="s">
        <v>544</v>
      </c>
      <c r="C137" s="16" t="s">
        <v>430</v>
      </c>
      <c r="D137" s="3" t="s">
        <v>394</v>
      </c>
      <c r="E137" s="17">
        <v>51.299999237060547</v>
      </c>
      <c r="F137" s="17">
        <v>-116.98329925537109</v>
      </c>
      <c r="G137" s="18">
        <v>785</v>
      </c>
      <c r="H137" s="19">
        <v>1174</v>
      </c>
      <c r="I137" s="19" t="s">
        <v>386</v>
      </c>
      <c r="J137" s="22">
        <v>20190704</v>
      </c>
      <c r="K137" s="4">
        <v>57.200000762939453</v>
      </c>
      <c r="L137" s="4">
        <v>-17.775074005126953</v>
      </c>
      <c r="M137" s="4">
        <v>-41.759999237060541</v>
      </c>
      <c r="N137" s="21">
        <v>1.107325404882431E-2</v>
      </c>
      <c r="O137" s="31">
        <v>74.975074768066406</v>
      </c>
      <c r="P137" s="4">
        <v>9.0889854431152344</v>
      </c>
      <c r="Q137" s="4" t="s">
        <v>365</v>
      </c>
      <c r="R137" s="4">
        <v>47.3</v>
      </c>
      <c r="S137" s="4">
        <v>57.019999999999996</v>
      </c>
      <c r="T137" s="4">
        <v>74.3</v>
      </c>
      <c r="U137" s="4">
        <v>95</v>
      </c>
      <c r="V137" s="4">
        <v>98.96</v>
      </c>
    </row>
    <row r="138" spans="2:22" x14ac:dyDescent="0.25">
      <c r="B138" t="s">
        <v>544</v>
      </c>
      <c r="C138" s="16" t="s">
        <v>430</v>
      </c>
      <c r="D138" s="3" t="s">
        <v>394</v>
      </c>
      <c r="E138" s="17">
        <v>51.299999237060547</v>
      </c>
      <c r="F138" s="17">
        <v>-116.98329925537109</v>
      </c>
      <c r="G138" s="18">
        <v>785</v>
      </c>
      <c r="H138" s="19">
        <v>1175</v>
      </c>
      <c r="I138" s="19" t="s">
        <v>386</v>
      </c>
      <c r="J138" s="22">
        <v>20190705</v>
      </c>
      <c r="K138" s="4">
        <v>63.5</v>
      </c>
      <c r="L138" s="4">
        <v>-11.678855895996094</v>
      </c>
      <c r="M138" s="4">
        <v>-35.459999999999994</v>
      </c>
      <c r="N138" s="21">
        <v>9.0212762355804443E-2</v>
      </c>
      <c r="O138" s="31">
        <v>75.178855895996094</v>
      </c>
      <c r="P138" s="4">
        <v>9.2113227844238281</v>
      </c>
      <c r="Q138" s="4" t="s">
        <v>365</v>
      </c>
      <c r="R138" s="4">
        <v>47.3</v>
      </c>
      <c r="S138" s="4">
        <v>56.793199952766301</v>
      </c>
      <c r="T138" s="4">
        <v>75.02</v>
      </c>
      <c r="U138" s="4">
        <v>95</v>
      </c>
      <c r="V138" s="4">
        <v>98.96</v>
      </c>
    </row>
    <row r="139" spans="2:22" x14ac:dyDescent="0.25">
      <c r="B139" t="s">
        <v>544</v>
      </c>
      <c r="C139" s="16" t="s">
        <v>430</v>
      </c>
      <c r="D139" s="3" t="s">
        <v>394</v>
      </c>
      <c r="E139" s="17">
        <v>51.299999237060547</v>
      </c>
      <c r="F139" s="17">
        <v>-116.98329925537109</v>
      </c>
      <c r="G139" s="18">
        <v>785</v>
      </c>
      <c r="H139" s="19">
        <v>1176</v>
      </c>
      <c r="I139" s="19" t="s">
        <v>386</v>
      </c>
      <c r="J139" s="22">
        <v>20190706</v>
      </c>
      <c r="K139" s="4">
        <v>68.900001525878906</v>
      </c>
      <c r="L139" s="4">
        <v>-6.4317855834960938</v>
      </c>
      <c r="M139" s="4">
        <v>-30.059998474121087</v>
      </c>
      <c r="N139" s="21">
        <v>0.26275509595870972</v>
      </c>
      <c r="O139" s="31">
        <v>75.331787109375</v>
      </c>
      <c r="P139" s="4">
        <v>9.2131118774414063</v>
      </c>
      <c r="Q139" s="4" t="s">
        <v>365</v>
      </c>
      <c r="R139" s="4">
        <v>47.3</v>
      </c>
      <c r="S139" s="4">
        <v>56.794999952726066</v>
      </c>
      <c r="T139" s="4">
        <v>75.02</v>
      </c>
      <c r="U139" s="4">
        <v>95</v>
      </c>
      <c r="V139" s="4">
        <v>98.96</v>
      </c>
    </row>
    <row r="140" spans="2:22" x14ac:dyDescent="0.25">
      <c r="B140" t="s">
        <v>544</v>
      </c>
      <c r="C140" s="16" t="s">
        <v>430</v>
      </c>
      <c r="D140" s="3" t="s">
        <v>394</v>
      </c>
      <c r="E140" s="17">
        <v>51.299999237060547</v>
      </c>
      <c r="F140" s="17">
        <v>-116.98329925537109</v>
      </c>
      <c r="G140" s="18">
        <v>785</v>
      </c>
      <c r="H140" s="19">
        <v>1175</v>
      </c>
      <c r="I140" s="19" t="s">
        <v>386</v>
      </c>
      <c r="J140" s="22">
        <v>20190707</v>
      </c>
      <c r="K140" s="4">
        <v>69.800003051757813</v>
      </c>
      <c r="L140" s="4">
        <v>-5.7118988037109375</v>
      </c>
      <c r="M140" s="4">
        <v>-29.159996948242181</v>
      </c>
      <c r="N140" s="21">
        <v>0.29361701011657715</v>
      </c>
      <c r="O140" s="31">
        <v>75.51190185546875</v>
      </c>
      <c r="P140" s="4">
        <v>9.2512245178222656</v>
      </c>
      <c r="Q140" s="4" t="s">
        <v>365</v>
      </c>
      <c r="R140" s="4">
        <v>47.3</v>
      </c>
      <c r="S140" s="4">
        <v>56.793199952766301</v>
      </c>
      <c r="T140" s="4">
        <v>75.02</v>
      </c>
      <c r="U140" s="4">
        <v>95</v>
      </c>
      <c r="V140" s="4">
        <v>98.96</v>
      </c>
    </row>
    <row r="141" spans="2:22" x14ac:dyDescent="0.25">
      <c r="B141" t="s">
        <v>544</v>
      </c>
      <c r="C141" s="16" t="s">
        <v>430</v>
      </c>
      <c r="D141" s="3" t="s">
        <v>394</v>
      </c>
      <c r="E141" s="17">
        <v>51.299999237060547</v>
      </c>
      <c r="F141" s="17">
        <v>-116.98329925537109</v>
      </c>
      <c r="G141" s="18">
        <v>785</v>
      </c>
      <c r="H141" s="19">
        <v>1175</v>
      </c>
      <c r="I141" s="19" t="s">
        <v>386</v>
      </c>
      <c r="J141" s="22">
        <v>20190708</v>
      </c>
      <c r="K141" s="4">
        <v>75.199996948242188</v>
      </c>
      <c r="L141" s="4">
        <v>-0.57492828369140625</v>
      </c>
      <c r="M141" s="4">
        <v>-24.840003051757805</v>
      </c>
      <c r="N141" s="21">
        <v>0.49787235260009766</v>
      </c>
      <c r="O141" s="31">
        <v>75.774925231933594</v>
      </c>
      <c r="P141" s="4">
        <v>9.2843399047851563</v>
      </c>
      <c r="Q141" s="4" t="s">
        <v>365</v>
      </c>
      <c r="R141" s="4">
        <v>47.3</v>
      </c>
      <c r="S141" s="4">
        <v>56.793199952766301</v>
      </c>
      <c r="T141" s="4">
        <v>75.199999999999989</v>
      </c>
      <c r="U141" s="4">
        <v>95</v>
      </c>
      <c r="V141" s="4">
        <v>100.03999999999999</v>
      </c>
    </row>
    <row r="142" spans="2:22" x14ac:dyDescent="0.25">
      <c r="B142" t="s">
        <v>545</v>
      </c>
      <c r="C142" s="16" t="s">
        <v>431</v>
      </c>
      <c r="D142" s="3" t="s">
        <v>394</v>
      </c>
      <c r="E142" s="17">
        <v>52.049999237060547</v>
      </c>
      <c r="F142" s="17">
        <v>-118.58329772949219</v>
      </c>
      <c r="G142" s="18">
        <v>579</v>
      </c>
      <c r="H142" s="19">
        <v>1113</v>
      </c>
      <c r="I142" s="19" t="s">
        <v>386</v>
      </c>
      <c r="J142" s="22">
        <v>20190704</v>
      </c>
      <c r="K142" s="4">
        <v>63.5</v>
      </c>
      <c r="L142" s="4">
        <v>-9.738922119140625</v>
      </c>
      <c r="M142" s="4">
        <v>-33.480000000000004</v>
      </c>
      <c r="N142" s="21">
        <v>0.15543575584888458</v>
      </c>
      <c r="O142" s="31">
        <v>73.238922119140625</v>
      </c>
      <c r="P142" s="4">
        <v>9.4151573181152344</v>
      </c>
      <c r="Q142" s="4" t="s">
        <v>365</v>
      </c>
      <c r="R142" s="4">
        <v>51.980000000000004</v>
      </c>
      <c r="S142" s="4">
        <v>55.04</v>
      </c>
      <c r="T142" s="4">
        <v>72.5</v>
      </c>
      <c r="U142" s="4">
        <v>92.933607635498049</v>
      </c>
      <c r="V142" s="4">
        <v>96.98</v>
      </c>
    </row>
    <row r="143" spans="2:22" x14ac:dyDescent="0.25">
      <c r="B143" t="s">
        <v>545</v>
      </c>
      <c r="C143" s="16" t="s">
        <v>431</v>
      </c>
      <c r="D143" s="3" t="s">
        <v>394</v>
      </c>
      <c r="E143" s="17">
        <v>52.049999237060547</v>
      </c>
      <c r="F143" s="17">
        <v>-118.58329772949219</v>
      </c>
      <c r="G143" s="18">
        <v>579</v>
      </c>
      <c r="H143" s="19">
        <v>1111</v>
      </c>
      <c r="I143" s="19" t="s">
        <v>386</v>
      </c>
      <c r="J143" s="22">
        <v>20190705</v>
      </c>
      <c r="K143" s="4">
        <v>63.5</v>
      </c>
      <c r="L143" s="4">
        <v>-9.8633880615234375</v>
      </c>
      <c r="M143" s="4">
        <v>-33.480000000000004</v>
      </c>
      <c r="N143" s="21">
        <v>0.15481548011302948</v>
      </c>
      <c r="O143" s="31">
        <v>73.363388061523438</v>
      </c>
      <c r="P143" s="4">
        <v>9.4471588134765625</v>
      </c>
      <c r="Q143" s="4" t="s">
        <v>365</v>
      </c>
      <c r="R143" s="4">
        <v>51.980000000000004</v>
      </c>
      <c r="S143" s="4">
        <v>55.075999910682441</v>
      </c>
      <c r="T143" s="4">
        <v>73.039999999999992</v>
      </c>
      <c r="U143" s="4">
        <v>92.948007621765129</v>
      </c>
      <c r="V143" s="4">
        <v>96.98</v>
      </c>
    </row>
    <row r="144" spans="2:22" x14ac:dyDescent="0.25">
      <c r="B144" t="s">
        <v>545</v>
      </c>
      <c r="C144" s="16" t="s">
        <v>431</v>
      </c>
      <c r="D144" s="3" t="s">
        <v>394</v>
      </c>
      <c r="E144" s="17">
        <v>52.049999237060547</v>
      </c>
      <c r="F144" s="17">
        <v>-118.58329772949219</v>
      </c>
      <c r="G144" s="18">
        <v>579</v>
      </c>
      <c r="H144" s="19">
        <v>1112</v>
      </c>
      <c r="I144" s="19" t="s">
        <v>386</v>
      </c>
      <c r="J144" s="22">
        <v>20190706</v>
      </c>
      <c r="K144" s="4">
        <v>68</v>
      </c>
      <c r="L144" s="4">
        <v>-5.53289794921875</v>
      </c>
      <c r="M144" s="4">
        <v>-28.980000000000004</v>
      </c>
      <c r="N144" s="21">
        <v>0.28776979446411133</v>
      </c>
      <c r="O144" s="31">
        <v>73.53289794921875</v>
      </c>
      <c r="P144" s="4">
        <v>9.3879051208496094</v>
      </c>
      <c r="Q144" s="4" t="s">
        <v>365</v>
      </c>
      <c r="R144" s="4">
        <v>52.7</v>
      </c>
      <c r="S144" s="4">
        <v>55.459399865902959</v>
      </c>
      <c r="T144" s="4">
        <v>73.400000000000006</v>
      </c>
      <c r="U144" s="4">
        <v>92.940807628631589</v>
      </c>
      <c r="V144" s="4">
        <v>96.98</v>
      </c>
    </row>
    <row r="145" spans="2:22" x14ac:dyDescent="0.25">
      <c r="B145" t="s">
        <v>545</v>
      </c>
      <c r="C145" s="16" t="s">
        <v>431</v>
      </c>
      <c r="D145" s="3" t="s">
        <v>394</v>
      </c>
      <c r="E145" s="17">
        <v>52.049999237060547</v>
      </c>
      <c r="F145" s="17">
        <v>-118.58329772949219</v>
      </c>
      <c r="G145" s="18">
        <v>579</v>
      </c>
      <c r="H145" s="19">
        <v>1112</v>
      </c>
      <c r="I145" s="19" t="s">
        <v>386</v>
      </c>
      <c r="J145" s="22">
        <v>20190707</v>
      </c>
      <c r="K145" s="4">
        <v>69.800003051757813</v>
      </c>
      <c r="L145" s="4">
        <v>-3.8709716796875</v>
      </c>
      <c r="M145" s="4">
        <v>-27.179996948242191</v>
      </c>
      <c r="N145" s="21">
        <v>0.35521581768989563</v>
      </c>
      <c r="O145" s="31">
        <v>73.670974731445313</v>
      </c>
      <c r="P145" s="4">
        <v>9.3741455078125</v>
      </c>
      <c r="Q145" s="4" t="s">
        <v>365</v>
      </c>
      <c r="R145" s="4">
        <v>52.7</v>
      </c>
      <c r="S145" s="4">
        <v>55.4</v>
      </c>
      <c r="T145" s="4">
        <v>73.400000000000006</v>
      </c>
      <c r="U145" s="4">
        <v>92.3</v>
      </c>
      <c r="V145" s="4">
        <v>96.98</v>
      </c>
    </row>
    <row r="146" spans="2:22" x14ac:dyDescent="0.25">
      <c r="B146" t="s">
        <v>545</v>
      </c>
      <c r="C146" s="16" t="s">
        <v>431</v>
      </c>
      <c r="D146" s="3" t="s">
        <v>394</v>
      </c>
      <c r="E146" s="17">
        <v>52.049999237060547</v>
      </c>
      <c r="F146" s="17">
        <v>-118.58329772949219</v>
      </c>
      <c r="G146" s="18">
        <v>579</v>
      </c>
      <c r="H146" s="19">
        <v>1111</v>
      </c>
      <c r="I146" s="19" t="s">
        <v>386</v>
      </c>
      <c r="J146" s="22">
        <v>20190708</v>
      </c>
      <c r="K146" s="4">
        <v>67.099998474121094</v>
      </c>
      <c r="L146" s="4">
        <v>-6.77178955078125</v>
      </c>
      <c r="M146" s="4">
        <v>-29.88000152587891</v>
      </c>
      <c r="N146" s="21">
        <v>0.25292530655860901</v>
      </c>
      <c r="O146" s="31">
        <v>73.871788024902344</v>
      </c>
      <c r="P146" s="4">
        <v>9.3790359497070313</v>
      </c>
      <c r="Q146" s="4" t="s">
        <v>365</v>
      </c>
      <c r="R146" s="4">
        <v>52.7</v>
      </c>
      <c r="S146" s="4">
        <v>55.4</v>
      </c>
      <c r="T146" s="4">
        <v>73.400000000000006</v>
      </c>
      <c r="U146" s="4">
        <v>93.02</v>
      </c>
      <c r="V146" s="4">
        <v>96.98</v>
      </c>
    </row>
    <row r="147" spans="2:22" x14ac:dyDescent="0.25">
      <c r="B147" t="s">
        <v>546</v>
      </c>
      <c r="C147" s="16" t="s">
        <v>396</v>
      </c>
      <c r="D147" s="3" t="s">
        <v>394</v>
      </c>
      <c r="E147" s="17">
        <v>59.566699981689453</v>
      </c>
      <c r="F147" s="17">
        <v>-133.69999694824219</v>
      </c>
      <c r="G147" s="18">
        <v>674</v>
      </c>
      <c r="H147" s="19">
        <v>1029</v>
      </c>
      <c r="I147" s="19" t="s">
        <v>386</v>
      </c>
      <c r="J147" s="22">
        <v>20190704</v>
      </c>
      <c r="K147" s="4">
        <v>76.099998474121094</v>
      </c>
      <c r="L147" s="4">
        <v>11.57177734375</v>
      </c>
      <c r="M147" s="4">
        <v>-9.9000015258789063</v>
      </c>
      <c r="N147" s="21">
        <v>0.9358600378036499</v>
      </c>
      <c r="O147" s="31">
        <v>64.528221130371094</v>
      </c>
      <c r="P147" s="4">
        <v>6.8571357727050781</v>
      </c>
      <c r="Q147" s="4" t="s">
        <v>365</v>
      </c>
      <c r="R147" s="4">
        <v>45.5</v>
      </c>
      <c r="S147" s="4">
        <v>50</v>
      </c>
      <c r="T147" s="4">
        <v>64.400000000000006</v>
      </c>
      <c r="U147" s="4">
        <v>81.24800882339477</v>
      </c>
      <c r="V147" s="4">
        <v>86</v>
      </c>
    </row>
    <row r="148" spans="2:22" x14ac:dyDescent="0.25">
      <c r="B148" t="s">
        <v>546</v>
      </c>
      <c r="C148" s="16" t="s">
        <v>396</v>
      </c>
      <c r="D148" s="3" t="s">
        <v>394</v>
      </c>
      <c r="E148" s="17">
        <v>59.566699981689453</v>
      </c>
      <c r="F148" s="17">
        <v>-133.69999694824219</v>
      </c>
      <c r="G148" s="18">
        <v>674</v>
      </c>
      <c r="H148" s="19">
        <v>1031</v>
      </c>
      <c r="I148" s="19" t="s">
        <v>386</v>
      </c>
      <c r="J148" s="22">
        <v>20190705</v>
      </c>
      <c r="K148" s="4">
        <v>78.800003051757813</v>
      </c>
      <c r="L148" s="4">
        <v>14.157501220703125</v>
      </c>
      <c r="M148" s="4">
        <v>-7.1999969482421875</v>
      </c>
      <c r="N148" s="21">
        <v>0.97090202569961548</v>
      </c>
      <c r="O148" s="31">
        <v>64.642501831054688</v>
      </c>
      <c r="P148" s="4">
        <v>6.7864646911621094</v>
      </c>
      <c r="Q148" s="4" t="s">
        <v>365</v>
      </c>
      <c r="R148" s="4">
        <v>45.5</v>
      </c>
      <c r="S148" s="4">
        <v>50.269999792799354</v>
      </c>
      <c r="T148" s="4">
        <v>64.400000000000006</v>
      </c>
      <c r="U148" s="4">
        <v>80.599999999999994</v>
      </c>
      <c r="V148" s="4">
        <v>86</v>
      </c>
    </row>
    <row r="149" spans="2:22" x14ac:dyDescent="0.25">
      <c r="B149" t="s">
        <v>546</v>
      </c>
      <c r="C149" s="16" t="s">
        <v>396</v>
      </c>
      <c r="D149" s="3" t="s">
        <v>394</v>
      </c>
      <c r="E149" s="17">
        <v>59.566699981689453</v>
      </c>
      <c r="F149" s="17">
        <v>-133.69999694824219</v>
      </c>
      <c r="G149" s="18">
        <v>674</v>
      </c>
      <c r="H149" s="19">
        <v>1032</v>
      </c>
      <c r="I149" s="19" t="s">
        <v>386</v>
      </c>
      <c r="J149" s="22">
        <v>20190706</v>
      </c>
      <c r="K149" s="4">
        <v>81.5</v>
      </c>
      <c r="L149" s="4">
        <v>16.762847900390625</v>
      </c>
      <c r="M149" s="4">
        <v>-4.5</v>
      </c>
      <c r="N149" s="21">
        <v>0.99031007289886475</v>
      </c>
      <c r="O149" s="31">
        <v>64.737152099609375</v>
      </c>
      <c r="P149" s="4">
        <v>6.8254547119140625</v>
      </c>
      <c r="Q149" s="4" t="s">
        <v>365</v>
      </c>
      <c r="R149" s="4">
        <v>45.5</v>
      </c>
      <c r="S149" s="4">
        <v>50</v>
      </c>
      <c r="T149" s="4">
        <v>64.400000000000006</v>
      </c>
      <c r="U149" s="4">
        <v>80.599999999999994</v>
      </c>
      <c r="V149" s="4">
        <v>86</v>
      </c>
    </row>
    <row r="150" spans="2:22" x14ac:dyDescent="0.25">
      <c r="B150" t="s">
        <v>546</v>
      </c>
      <c r="C150" s="16" t="s">
        <v>396</v>
      </c>
      <c r="D150" s="3" t="s">
        <v>394</v>
      </c>
      <c r="E150" s="17">
        <v>59.566699981689453</v>
      </c>
      <c r="F150" s="17">
        <v>-133.69999694824219</v>
      </c>
      <c r="G150" s="18">
        <v>674</v>
      </c>
      <c r="H150" s="19">
        <v>1034</v>
      </c>
      <c r="I150" s="19" t="s">
        <v>386</v>
      </c>
      <c r="J150" s="22">
        <v>20190707</v>
      </c>
      <c r="K150" s="4">
        <v>82.400001525878906</v>
      </c>
      <c r="L150" s="4">
        <v>17.532241821289063</v>
      </c>
      <c r="M150" s="4">
        <v>-3.5999984741210938</v>
      </c>
      <c r="N150" s="21">
        <v>0.9941973090171814</v>
      </c>
      <c r="O150" s="31">
        <v>64.867759704589844</v>
      </c>
      <c r="P150" s="4">
        <v>6.8379783630371094</v>
      </c>
      <c r="Q150" s="4" t="s">
        <v>365</v>
      </c>
      <c r="R150" s="4">
        <v>45.5</v>
      </c>
      <c r="S150" s="4">
        <v>50</v>
      </c>
      <c r="T150" s="4">
        <v>64.400000000000006</v>
      </c>
      <c r="U150" s="4">
        <v>80.599999999999994</v>
      </c>
      <c r="V150" s="4">
        <v>86</v>
      </c>
    </row>
    <row r="151" spans="2:22" x14ac:dyDescent="0.25">
      <c r="B151" t="s">
        <v>546</v>
      </c>
      <c r="C151" s="16" t="s">
        <v>396</v>
      </c>
      <c r="D151" s="3" t="s">
        <v>394</v>
      </c>
      <c r="E151" s="17">
        <v>59.566699981689453</v>
      </c>
      <c r="F151" s="17">
        <v>-133.69999694824219</v>
      </c>
      <c r="G151" s="18">
        <v>674</v>
      </c>
      <c r="H151" s="19">
        <v>1036</v>
      </c>
      <c r="I151" s="19" t="s">
        <v>386</v>
      </c>
      <c r="J151" s="22">
        <v>20190708</v>
      </c>
      <c r="K151" s="4">
        <v>73.400001525878906</v>
      </c>
      <c r="L151" s="4">
        <v>8.4429779052734375</v>
      </c>
      <c r="M151" s="4">
        <v>-12.599998474121094</v>
      </c>
      <c r="N151" s="21">
        <v>0.85521233081817627</v>
      </c>
      <c r="O151" s="31">
        <v>64.957023620605469</v>
      </c>
      <c r="P151" s="4">
        <v>6.8398246765136719</v>
      </c>
      <c r="Q151" s="4" t="s">
        <v>365</v>
      </c>
      <c r="R151" s="4">
        <v>45.5</v>
      </c>
      <c r="S151" s="4">
        <v>50</v>
      </c>
      <c r="T151" s="4">
        <v>64.400000000000006</v>
      </c>
      <c r="U151" s="4">
        <v>80.599999999999994</v>
      </c>
      <c r="V151" s="4">
        <v>86</v>
      </c>
    </row>
    <row r="152" spans="2:22" x14ac:dyDescent="0.25">
      <c r="B152" t="s">
        <v>547</v>
      </c>
      <c r="C152" s="16" t="s">
        <v>432</v>
      </c>
      <c r="D152" s="3" t="s">
        <v>433</v>
      </c>
      <c r="E152" s="17">
        <v>70.166702270507813</v>
      </c>
      <c r="F152" s="17">
        <v>-124.71669769287109</v>
      </c>
      <c r="G152" s="18">
        <v>87</v>
      </c>
      <c r="H152" s="19">
        <v>1131</v>
      </c>
      <c r="I152" s="19" t="s">
        <v>386</v>
      </c>
      <c r="J152" s="22">
        <v>20190704</v>
      </c>
      <c r="K152" s="4">
        <v>57.380001068115234</v>
      </c>
      <c r="L152" s="4">
        <v>10.235969543457031</v>
      </c>
      <c r="M152" s="4">
        <v>-16.559998931884763</v>
      </c>
      <c r="N152" s="21">
        <v>0.86560565233230591</v>
      </c>
      <c r="O152" s="31">
        <v>47.144031524658203</v>
      </c>
      <c r="P152" s="4">
        <v>8.6769485473632813</v>
      </c>
      <c r="Q152" s="4" t="s">
        <v>365</v>
      </c>
      <c r="R152" s="4">
        <v>31.1</v>
      </c>
      <c r="S152" s="4">
        <v>32.72</v>
      </c>
      <c r="T152" s="4">
        <v>46.04</v>
      </c>
      <c r="U152" s="4">
        <v>69.926001939773556</v>
      </c>
      <c r="V152" s="4">
        <v>73.94</v>
      </c>
    </row>
    <row r="153" spans="2:22" x14ac:dyDescent="0.25">
      <c r="B153" t="s">
        <v>547</v>
      </c>
      <c r="C153" s="16" t="s">
        <v>432</v>
      </c>
      <c r="D153" s="3" t="s">
        <v>433</v>
      </c>
      <c r="E153" s="17">
        <v>70.166702270507813</v>
      </c>
      <c r="F153" s="17">
        <v>-124.71669769287109</v>
      </c>
      <c r="G153" s="18">
        <v>87</v>
      </c>
      <c r="H153" s="19">
        <v>1132</v>
      </c>
      <c r="I153" s="19" t="s">
        <v>386</v>
      </c>
      <c r="J153" s="22">
        <v>20190705</v>
      </c>
      <c r="K153" s="4">
        <v>49.819999694824219</v>
      </c>
      <c r="L153" s="4">
        <v>2.5459175109863281</v>
      </c>
      <c r="M153" s="4">
        <v>-24.120000305175779</v>
      </c>
      <c r="N153" s="21">
        <v>0.64487630128860474</v>
      </c>
      <c r="O153" s="31">
        <v>47.274082183837891</v>
      </c>
      <c r="P153" s="4">
        <v>8.6612205505371094</v>
      </c>
      <c r="Q153" s="4" t="s">
        <v>365</v>
      </c>
      <c r="R153" s="4">
        <v>31.1</v>
      </c>
      <c r="S153" s="4">
        <v>32.595799954496322</v>
      </c>
      <c r="T153" s="4">
        <v>46.04</v>
      </c>
      <c r="U153" s="4">
        <v>69.924201941490168</v>
      </c>
      <c r="V153" s="4">
        <v>73.94</v>
      </c>
    </row>
    <row r="154" spans="2:22" x14ac:dyDescent="0.25">
      <c r="B154" t="s">
        <v>547</v>
      </c>
      <c r="C154" s="16" t="s">
        <v>432</v>
      </c>
      <c r="D154" s="3" t="s">
        <v>433</v>
      </c>
      <c r="E154" s="17">
        <v>70.166702270507813</v>
      </c>
      <c r="F154" s="17">
        <v>-124.71669769287109</v>
      </c>
      <c r="G154" s="18">
        <v>87</v>
      </c>
      <c r="H154" s="19">
        <v>1131</v>
      </c>
      <c r="I154" s="19" t="s">
        <v>386</v>
      </c>
      <c r="J154" s="22">
        <v>20190706</v>
      </c>
      <c r="K154" s="4">
        <v>38.659999847412109</v>
      </c>
      <c r="L154" s="4">
        <v>-8.7997894287109375</v>
      </c>
      <c r="M154" s="4">
        <v>-35.280000152587888</v>
      </c>
      <c r="N154" s="21">
        <v>0.15296198427677155</v>
      </c>
      <c r="O154" s="31">
        <v>47.459789276123047</v>
      </c>
      <c r="P154" s="4">
        <v>8.6052932739257813</v>
      </c>
      <c r="Q154" s="4" t="s">
        <v>365</v>
      </c>
      <c r="R154" s="4">
        <v>31.1</v>
      </c>
      <c r="S154" s="4">
        <v>32.593999954536557</v>
      </c>
      <c r="T154" s="4">
        <v>46.22</v>
      </c>
      <c r="U154" s="4">
        <v>69.926001939773556</v>
      </c>
      <c r="V154" s="4">
        <v>73.94</v>
      </c>
    </row>
    <row r="155" spans="2:22" x14ac:dyDescent="0.25">
      <c r="B155" t="s">
        <v>547</v>
      </c>
      <c r="C155" s="16" t="s">
        <v>432</v>
      </c>
      <c r="D155" s="3" t="s">
        <v>433</v>
      </c>
      <c r="E155" s="17">
        <v>70.166702270507813</v>
      </c>
      <c r="F155" s="17">
        <v>-124.71669769287109</v>
      </c>
      <c r="G155" s="18">
        <v>87</v>
      </c>
      <c r="H155" s="19">
        <v>1132</v>
      </c>
      <c r="I155" s="19" t="s">
        <v>386</v>
      </c>
      <c r="J155" s="22">
        <v>20190707</v>
      </c>
      <c r="K155" s="4">
        <v>36.139999389648438</v>
      </c>
      <c r="L155" s="4">
        <v>-11.59600830078125</v>
      </c>
      <c r="M155" s="4">
        <v>-37.80000061035156</v>
      </c>
      <c r="N155" s="21">
        <v>6.6254414618015289E-2</v>
      </c>
      <c r="O155" s="31">
        <v>47.736007690429688</v>
      </c>
      <c r="P155" s="4">
        <v>8.632843017578125</v>
      </c>
      <c r="Q155" s="4" t="s">
        <v>365</v>
      </c>
      <c r="R155" s="4">
        <v>31.1</v>
      </c>
      <c r="S155" s="4">
        <v>32.595799954496322</v>
      </c>
      <c r="T155" s="4">
        <v>46.94</v>
      </c>
      <c r="U155" s="4">
        <v>69.924201941490168</v>
      </c>
      <c r="V155" s="4">
        <v>73.94</v>
      </c>
    </row>
    <row r="156" spans="2:22" x14ac:dyDescent="0.25">
      <c r="B156" t="s">
        <v>547</v>
      </c>
      <c r="C156" s="16" t="s">
        <v>432</v>
      </c>
      <c r="D156" s="3" t="s">
        <v>433</v>
      </c>
      <c r="E156" s="17">
        <v>70.166702270507813</v>
      </c>
      <c r="F156" s="17">
        <v>-124.71669769287109</v>
      </c>
      <c r="G156" s="18">
        <v>87</v>
      </c>
      <c r="H156" s="19">
        <v>1131</v>
      </c>
      <c r="I156" s="19" t="s">
        <v>386</v>
      </c>
      <c r="J156" s="22">
        <v>20190708</v>
      </c>
      <c r="K156" s="4">
        <v>42.080001831054688</v>
      </c>
      <c r="L156" s="4">
        <v>-5.9369735717773438</v>
      </c>
      <c r="M156" s="4">
        <v>-31.85999816894531</v>
      </c>
      <c r="N156" s="21">
        <v>0.26436781883239746</v>
      </c>
      <c r="O156" s="31">
        <v>48.016975402832031</v>
      </c>
      <c r="P156" s="4">
        <v>8.6177597045898438</v>
      </c>
      <c r="Q156" s="4" t="s">
        <v>365</v>
      </c>
      <c r="R156" s="4">
        <v>31.1</v>
      </c>
      <c r="S156" s="4">
        <v>32.593999954536557</v>
      </c>
      <c r="T156" s="4">
        <v>46.94</v>
      </c>
      <c r="U156" s="4">
        <v>69.97999999999999</v>
      </c>
      <c r="V156" s="4">
        <v>73.94</v>
      </c>
    </row>
    <row r="157" spans="2:22" x14ac:dyDescent="0.25">
      <c r="B157" t="s">
        <v>2822</v>
      </c>
      <c r="C157" s="16" t="s">
        <v>400</v>
      </c>
      <c r="D157" s="3" t="s">
        <v>385</v>
      </c>
      <c r="E157" s="17">
        <v>58.381401062011719</v>
      </c>
      <c r="F157" s="17">
        <v>-134.64500427246094</v>
      </c>
      <c r="G157" s="18">
        <v>13.399999618530273</v>
      </c>
      <c r="H157" s="19">
        <v>1139</v>
      </c>
      <c r="I157" s="19" t="s">
        <v>386</v>
      </c>
      <c r="J157" s="22">
        <v>20190704</v>
      </c>
      <c r="K157" s="4">
        <v>75.019996643066406</v>
      </c>
      <c r="L157" s="4">
        <v>10.347076416015625</v>
      </c>
      <c r="M157" s="4">
        <v>-12.960003356933584</v>
      </c>
      <c r="N157" s="21">
        <v>0.90517997741699219</v>
      </c>
      <c r="O157" s="31">
        <v>64.672920227050781</v>
      </c>
      <c r="P157" s="4">
        <v>7.0587806701660156</v>
      </c>
      <c r="Q157" s="4" t="s">
        <v>365</v>
      </c>
      <c r="R157" s="4">
        <v>46.04</v>
      </c>
      <c r="S157" s="4">
        <v>51.08</v>
      </c>
      <c r="T157" s="4">
        <v>64.039999999999992</v>
      </c>
      <c r="U157" s="4">
        <v>82.039999999999992</v>
      </c>
      <c r="V157" s="4">
        <v>87.97999999999999</v>
      </c>
    </row>
    <row r="158" spans="2:22" x14ac:dyDescent="0.25">
      <c r="B158" t="s">
        <v>2822</v>
      </c>
      <c r="C158" s="16" t="s">
        <v>400</v>
      </c>
      <c r="D158" s="3" t="s">
        <v>385</v>
      </c>
      <c r="E158" s="17">
        <v>58.381401062011719</v>
      </c>
      <c r="F158" s="17">
        <v>-134.64500427246094</v>
      </c>
      <c r="G158" s="18">
        <v>13.399999618530273</v>
      </c>
      <c r="H158" s="19">
        <v>1139</v>
      </c>
      <c r="I158" s="19" t="s">
        <v>386</v>
      </c>
      <c r="J158" s="22">
        <v>20190705</v>
      </c>
      <c r="K158" s="4">
        <v>80.05999755859375</v>
      </c>
      <c r="L158" s="4">
        <v>15.388656616210938</v>
      </c>
      <c r="M158" s="4">
        <v>-7.9200024414062398</v>
      </c>
      <c r="N158" s="21">
        <v>0.9710271954536438</v>
      </c>
      <c r="O158" s="31">
        <v>64.671340942382813</v>
      </c>
      <c r="P158" s="4">
        <v>7.0258636474609375</v>
      </c>
      <c r="Q158" s="4" t="s">
        <v>365</v>
      </c>
      <c r="R158" s="4">
        <v>48.92</v>
      </c>
      <c r="S158" s="4">
        <v>51.08</v>
      </c>
      <c r="T158" s="4">
        <v>64.039999999999992</v>
      </c>
      <c r="U158" s="4">
        <v>81.629611721038813</v>
      </c>
      <c r="V158" s="4">
        <v>87.97999999999999</v>
      </c>
    </row>
    <row r="159" spans="2:22" x14ac:dyDescent="0.25">
      <c r="B159" t="s">
        <v>2822</v>
      </c>
      <c r="C159" s="16" t="s">
        <v>400</v>
      </c>
      <c r="D159" s="3" t="s">
        <v>385</v>
      </c>
      <c r="E159" s="17">
        <v>58.381401062011719</v>
      </c>
      <c r="F159" s="17">
        <v>-134.64500427246094</v>
      </c>
      <c r="G159" s="18">
        <v>13.399999618530273</v>
      </c>
      <c r="H159" s="19">
        <v>1138</v>
      </c>
      <c r="I159" s="19" t="s">
        <v>386</v>
      </c>
      <c r="J159" s="22">
        <v>20190706</v>
      </c>
      <c r="K159" s="4">
        <v>80.959999084472656</v>
      </c>
      <c r="L159" s="4">
        <v>16.2479248046875</v>
      </c>
      <c r="M159" s="4">
        <v>-8.100000915527346</v>
      </c>
      <c r="N159" s="21">
        <v>0.98242533206939697</v>
      </c>
      <c r="O159" s="31">
        <v>64.712074279785156</v>
      </c>
      <c r="P159" s="4">
        <v>7.0159149169921875</v>
      </c>
      <c r="Q159" s="4" t="s">
        <v>365</v>
      </c>
      <c r="R159" s="4">
        <v>48.92</v>
      </c>
      <c r="S159" s="4">
        <v>51.412999771274627</v>
      </c>
      <c r="T159" s="4">
        <v>64.039999999999992</v>
      </c>
      <c r="U159" s="4">
        <v>81.64041171073913</v>
      </c>
      <c r="V159" s="4">
        <v>89.06</v>
      </c>
    </row>
    <row r="160" spans="2:22" x14ac:dyDescent="0.25">
      <c r="B160" t="s">
        <v>2822</v>
      </c>
      <c r="C160" s="16" t="s">
        <v>400</v>
      </c>
      <c r="D160" s="3" t="s">
        <v>385</v>
      </c>
      <c r="E160" s="17">
        <v>58.381401062011719</v>
      </c>
      <c r="F160" s="17">
        <v>-134.64500427246094</v>
      </c>
      <c r="G160" s="18">
        <v>13.399999618530273</v>
      </c>
      <c r="H160" s="19">
        <v>1137</v>
      </c>
      <c r="I160" s="19" t="s">
        <v>386</v>
      </c>
      <c r="J160" s="22">
        <v>20190707</v>
      </c>
      <c r="K160" s="4">
        <v>80.959999084472656</v>
      </c>
      <c r="L160" s="4">
        <v>16.21630859375</v>
      </c>
      <c r="M160" s="4">
        <v>-8.100000915527346</v>
      </c>
      <c r="N160" s="21">
        <v>0.98328936100006104</v>
      </c>
      <c r="O160" s="31">
        <v>64.743690490722656</v>
      </c>
      <c r="P160" s="4">
        <v>6.9852333068847656</v>
      </c>
      <c r="Q160" s="4" t="s">
        <v>365</v>
      </c>
      <c r="R160" s="4">
        <v>48.92</v>
      </c>
      <c r="S160" s="4">
        <v>51.08</v>
      </c>
      <c r="T160" s="4">
        <v>64.039999999999992</v>
      </c>
      <c r="U160" s="4">
        <v>80.960000000000008</v>
      </c>
      <c r="V160" s="4">
        <v>89.06</v>
      </c>
    </row>
    <row r="161" spans="2:22" x14ac:dyDescent="0.25">
      <c r="B161" t="s">
        <v>2822</v>
      </c>
      <c r="C161" s="16" t="s">
        <v>400</v>
      </c>
      <c r="D161" s="3" t="s">
        <v>385</v>
      </c>
      <c r="E161" s="17">
        <v>58.381401062011719</v>
      </c>
      <c r="F161" s="17">
        <v>-134.64500427246094</v>
      </c>
      <c r="G161" s="18">
        <v>13.399999618530273</v>
      </c>
      <c r="H161" s="19">
        <v>1135</v>
      </c>
      <c r="I161" s="19" t="s">
        <v>386</v>
      </c>
      <c r="J161" s="22">
        <v>20190708</v>
      </c>
      <c r="K161" s="4">
        <v>75.919998168945313</v>
      </c>
      <c r="L161" s="4">
        <v>11.123207092285156</v>
      </c>
      <c r="M161" s="4">
        <v>-13.14000183105469</v>
      </c>
      <c r="N161" s="21">
        <v>0.91629958152770996</v>
      </c>
      <c r="O161" s="31">
        <v>64.796791076660156</v>
      </c>
      <c r="P161" s="4">
        <v>6.9208717346191406</v>
      </c>
      <c r="Q161" s="4" t="s">
        <v>365</v>
      </c>
      <c r="R161" s="4">
        <v>48.92</v>
      </c>
      <c r="S161" s="4">
        <v>51.08</v>
      </c>
      <c r="T161" s="4">
        <v>64.039999999999992</v>
      </c>
      <c r="U161" s="4">
        <v>80.960000000000008</v>
      </c>
      <c r="V161" s="4">
        <v>89.06</v>
      </c>
    </row>
    <row r="162" spans="2:22" x14ac:dyDescent="0.25">
      <c r="B162" t="s">
        <v>2823</v>
      </c>
      <c r="C162" s="16" t="s">
        <v>434</v>
      </c>
      <c r="D162" s="3" t="s">
        <v>385</v>
      </c>
      <c r="E162" s="17">
        <v>64.860298156738281</v>
      </c>
      <c r="F162" s="17">
        <v>-147.84829711914063</v>
      </c>
      <c r="G162" s="18">
        <v>182</v>
      </c>
      <c r="H162" s="19">
        <v>1178</v>
      </c>
      <c r="I162" s="19" t="s">
        <v>386</v>
      </c>
      <c r="J162" s="22">
        <v>20190704</v>
      </c>
      <c r="K162" s="4">
        <v>75.919998168945313</v>
      </c>
      <c r="L162" s="4">
        <v>3.5339889526367188</v>
      </c>
      <c r="M162" s="4">
        <v>-18.000001831054675</v>
      </c>
      <c r="N162" s="21">
        <v>0.64516127109527588</v>
      </c>
      <c r="O162" s="31">
        <v>72.386009216308594</v>
      </c>
      <c r="P162" s="4">
        <v>8.35577392578125</v>
      </c>
      <c r="Q162" s="4" t="s">
        <v>365</v>
      </c>
      <c r="R162" s="4">
        <v>-22</v>
      </c>
      <c r="S162" s="4">
        <v>53.06</v>
      </c>
      <c r="T162" s="4">
        <v>73.039999999999992</v>
      </c>
      <c r="U162" s="4">
        <v>88.228412122726439</v>
      </c>
      <c r="V162" s="4">
        <v>93.919999999999987</v>
      </c>
    </row>
    <row r="163" spans="2:22" x14ac:dyDescent="0.25">
      <c r="B163" t="s">
        <v>2823</v>
      </c>
      <c r="C163" s="16" t="s">
        <v>434</v>
      </c>
      <c r="D163" s="3" t="s">
        <v>385</v>
      </c>
      <c r="E163" s="17">
        <v>64.860298156738281</v>
      </c>
      <c r="F163" s="17">
        <v>-147.84829711914063</v>
      </c>
      <c r="G163" s="18">
        <v>182</v>
      </c>
      <c r="H163" s="19">
        <v>1177</v>
      </c>
      <c r="I163" s="19" t="s">
        <v>386</v>
      </c>
      <c r="J163" s="22">
        <v>20190705</v>
      </c>
      <c r="K163" s="4">
        <v>68</v>
      </c>
      <c r="L163" s="4">
        <v>-4.4629898071289063</v>
      </c>
      <c r="M163" s="4">
        <v>-25.919999999999987</v>
      </c>
      <c r="N163" s="21">
        <v>0.26593032479286194</v>
      </c>
      <c r="O163" s="31">
        <v>72.462989807128906</v>
      </c>
      <c r="P163" s="4">
        <v>8.3709182739257813</v>
      </c>
      <c r="Q163" s="4" t="s">
        <v>365</v>
      </c>
      <c r="R163" s="4">
        <v>-22</v>
      </c>
      <c r="S163" s="4">
        <v>53.06</v>
      </c>
      <c r="T163" s="4">
        <v>73.039999999999992</v>
      </c>
      <c r="U163" s="4">
        <v>87.97999999999999</v>
      </c>
      <c r="V163" s="4">
        <v>93.919999999999987</v>
      </c>
    </row>
    <row r="164" spans="2:22" x14ac:dyDescent="0.25">
      <c r="B164" t="s">
        <v>2823</v>
      </c>
      <c r="C164" s="16" t="s">
        <v>434</v>
      </c>
      <c r="D164" s="3" t="s">
        <v>385</v>
      </c>
      <c r="E164" s="17">
        <v>64.860298156738281</v>
      </c>
      <c r="F164" s="17">
        <v>-147.84829711914063</v>
      </c>
      <c r="G164" s="18">
        <v>182</v>
      </c>
      <c r="H164" s="19">
        <v>1175</v>
      </c>
      <c r="I164" s="19" t="s">
        <v>386</v>
      </c>
      <c r="J164" s="22">
        <v>20190706</v>
      </c>
      <c r="K164" s="4">
        <v>82.94000244140625</v>
      </c>
      <c r="L164" s="4">
        <v>10.4403076171875</v>
      </c>
      <c r="M164" s="4">
        <v>-10.979997558593737</v>
      </c>
      <c r="N164" s="21">
        <v>0.89617019891738892</v>
      </c>
      <c r="O164" s="31">
        <v>72.49969482421875</v>
      </c>
      <c r="P164" s="4">
        <v>8.3095817565917969</v>
      </c>
      <c r="Q164" s="4" t="s">
        <v>365</v>
      </c>
      <c r="R164" s="4">
        <v>-22</v>
      </c>
      <c r="S164" s="4">
        <v>53.06</v>
      </c>
      <c r="T164" s="4">
        <v>73.039999999999992</v>
      </c>
      <c r="U164" s="4">
        <v>88.26081209182739</v>
      </c>
      <c r="V164" s="4">
        <v>93.919999999999987</v>
      </c>
    </row>
    <row r="165" spans="2:22" x14ac:dyDescent="0.25">
      <c r="B165" t="s">
        <v>2823</v>
      </c>
      <c r="C165" s="16" t="s">
        <v>434</v>
      </c>
      <c r="D165" s="3" t="s">
        <v>385</v>
      </c>
      <c r="E165" s="17">
        <v>64.860298156738281</v>
      </c>
      <c r="F165" s="17">
        <v>-147.84829711914063</v>
      </c>
      <c r="G165" s="18">
        <v>182</v>
      </c>
      <c r="H165" s="19">
        <v>1173</v>
      </c>
      <c r="I165" s="19" t="s">
        <v>386</v>
      </c>
      <c r="J165" s="22">
        <v>20190707</v>
      </c>
      <c r="K165" s="4">
        <v>86</v>
      </c>
      <c r="L165" s="4">
        <v>13.447212219238281</v>
      </c>
      <c r="M165" s="4">
        <v>-5.9399999999999977</v>
      </c>
      <c r="N165" s="21">
        <v>0.95822674036026001</v>
      </c>
      <c r="O165" s="31">
        <v>72.552787780761719</v>
      </c>
      <c r="P165" s="4">
        <v>8.1702041625976563</v>
      </c>
      <c r="Q165" s="4" t="s">
        <v>365</v>
      </c>
      <c r="R165" s="4">
        <v>-22</v>
      </c>
      <c r="S165" s="4">
        <v>53.06</v>
      </c>
      <c r="T165" s="4">
        <v>73.039999999999992</v>
      </c>
      <c r="U165" s="4">
        <v>87.97999999999999</v>
      </c>
      <c r="V165" s="4">
        <v>91.94</v>
      </c>
    </row>
    <row r="166" spans="2:22" x14ac:dyDescent="0.25">
      <c r="B166" t="s">
        <v>2823</v>
      </c>
      <c r="C166" s="16" t="s">
        <v>434</v>
      </c>
      <c r="D166" s="3" t="s">
        <v>385</v>
      </c>
      <c r="E166" s="17">
        <v>64.860298156738281</v>
      </c>
      <c r="F166" s="17">
        <v>-147.84829711914063</v>
      </c>
      <c r="G166" s="18">
        <v>182</v>
      </c>
      <c r="H166" s="19">
        <v>1172</v>
      </c>
      <c r="I166" s="19" t="s">
        <v>386</v>
      </c>
      <c r="J166" s="22">
        <v>20190708</v>
      </c>
      <c r="K166" s="4">
        <v>77</v>
      </c>
      <c r="L166" s="4">
        <v>4.4594573974609375</v>
      </c>
      <c r="M166" s="4">
        <v>-14.939999999999998</v>
      </c>
      <c r="N166" s="21">
        <v>0.68259388208389282</v>
      </c>
      <c r="O166" s="31">
        <v>72.540542602539063</v>
      </c>
      <c r="P166" s="4">
        <v>8.1415939331054688</v>
      </c>
      <c r="Q166" s="4" t="s">
        <v>365</v>
      </c>
      <c r="R166" s="4">
        <v>-22</v>
      </c>
      <c r="S166" s="4">
        <v>53.698999764434994</v>
      </c>
      <c r="T166" s="4">
        <v>73.039999999999992</v>
      </c>
      <c r="U166" s="4">
        <v>87.97999999999999</v>
      </c>
      <c r="V166" s="4">
        <v>91.94</v>
      </c>
    </row>
    <row r="167" spans="2:22" x14ac:dyDescent="0.25">
      <c r="B167" t="s">
        <v>2824</v>
      </c>
      <c r="C167" s="16" t="s">
        <v>435</v>
      </c>
      <c r="D167" s="3" t="s">
        <v>385</v>
      </c>
      <c r="E167" s="17">
        <v>64.785598754882813</v>
      </c>
      <c r="F167" s="17">
        <v>-141.20359802246094</v>
      </c>
      <c r="G167" s="18">
        <v>259.10000610351563</v>
      </c>
      <c r="H167" s="19">
        <v>1099</v>
      </c>
      <c r="I167" s="19" t="s">
        <v>386</v>
      </c>
      <c r="J167" s="22">
        <v>20190704</v>
      </c>
      <c r="K167" s="4">
        <v>78.980003356933594</v>
      </c>
      <c r="L167" s="4">
        <v>5.6664810180664063</v>
      </c>
      <c r="M167" s="4">
        <v>-14.939996643066394</v>
      </c>
      <c r="N167" s="21">
        <v>0.73976343870162964</v>
      </c>
      <c r="O167" s="31">
        <v>73.313522338867188</v>
      </c>
      <c r="P167" s="4">
        <v>7.6782073974609375</v>
      </c>
      <c r="Q167" s="4" t="s">
        <v>365</v>
      </c>
      <c r="R167" s="4">
        <v>48.019999999999996</v>
      </c>
      <c r="S167" s="4">
        <v>55.04</v>
      </c>
      <c r="T167" s="4">
        <v>73.94</v>
      </c>
      <c r="U167" s="4">
        <v>89.06</v>
      </c>
      <c r="V167" s="4">
        <v>93.919999999999987</v>
      </c>
    </row>
    <row r="168" spans="2:22" x14ac:dyDescent="0.25">
      <c r="B168" t="s">
        <v>2824</v>
      </c>
      <c r="C168" s="16" t="s">
        <v>435</v>
      </c>
      <c r="D168" s="3" t="s">
        <v>385</v>
      </c>
      <c r="E168" s="17">
        <v>64.785598754882813</v>
      </c>
      <c r="F168" s="17">
        <v>-141.20359802246094</v>
      </c>
      <c r="G168" s="18">
        <v>259.10000610351563</v>
      </c>
      <c r="H168" s="19">
        <v>1101</v>
      </c>
      <c r="I168" s="19" t="s">
        <v>386</v>
      </c>
      <c r="J168" s="22">
        <v>20190705</v>
      </c>
      <c r="K168" s="4">
        <v>80.05999755859375</v>
      </c>
      <c r="L168" s="4">
        <v>6.5807037353515625</v>
      </c>
      <c r="M168" s="4">
        <v>-13.860002441406237</v>
      </c>
      <c r="N168" s="21">
        <v>0.77747499942779541</v>
      </c>
      <c r="O168" s="31">
        <v>73.479293823242188</v>
      </c>
      <c r="P168" s="4">
        <v>7.601898193359375</v>
      </c>
      <c r="Q168" s="4" t="s">
        <v>365</v>
      </c>
      <c r="R168" s="4">
        <v>48.019999999999996</v>
      </c>
      <c r="S168" s="4">
        <v>55.04</v>
      </c>
      <c r="T168" s="4">
        <v>73.94</v>
      </c>
      <c r="U168" s="4">
        <v>89.06</v>
      </c>
      <c r="V168" s="4">
        <v>93.919999999999987</v>
      </c>
    </row>
    <row r="169" spans="2:22" x14ac:dyDescent="0.25">
      <c r="B169" t="s">
        <v>2824</v>
      </c>
      <c r="C169" s="16" t="s">
        <v>435</v>
      </c>
      <c r="D169" s="3" t="s">
        <v>385</v>
      </c>
      <c r="E169" s="17">
        <v>64.785598754882813</v>
      </c>
      <c r="F169" s="17">
        <v>-141.20359802246094</v>
      </c>
      <c r="G169" s="18">
        <v>259.10000610351563</v>
      </c>
      <c r="H169" s="19">
        <v>1103</v>
      </c>
      <c r="I169" s="19" t="s">
        <v>386</v>
      </c>
      <c r="J169" s="22">
        <v>20190706</v>
      </c>
      <c r="K169" s="4">
        <v>84.019996643066406</v>
      </c>
      <c r="L169" s="4">
        <v>10.466758728027344</v>
      </c>
      <c r="M169" s="4">
        <v>-9.9000033569335812</v>
      </c>
      <c r="N169" s="21">
        <v>0.91477787494659424</v>
      </c>
      <c r="O169" s="31">
        <v>73.553237915039063</v>
      </c>
      <c r="P169" s="4">
        <v>7.545928955078125</v>
      </c>
      <c r="Q169" s="4" t="s">
        <v>365</v>
      </c>
      <c r="R169" s="4">
        <v>48.019999999999996</v>
      </c>
      <c r="S169" s="4">
        <v>55.04</v>
      </c>
      <c r="T169" s="4">
        <v>73.94</v>
      </c>
      <c r="U169" s="4">
        <v>89.06</v>
      </c>
      <c r="V169" s="4">
        <v>93.919999999999987</v>
      </c>
    </row>
    <row r="170" spans="2:22" x14ac:dyDescent="0.25">
      <c r="B170" t="s">
        <v>2824</v>
      </c>
      <c r="C170" s="16" t="s">
        <v>435</v>
      </c>
      <c r="D170" s="3" t="s">
        <v>385</v>
      </c>
      <c r="E170" s="17">
        <v>64.785598754882813</v>
      </c>
      <c r="F170" s="17">
        <v>-141.20359802246094</v>
      </c>
      <c r="G170" s="18">
        <v>259.10000610351563</v>
      </c>
      <c r="H170" s="19">
        <v>1105</v>
      </c>
      <c r="I170" s="19" t="s">
        <v>386</v>
      </c>
      <c r="J170" s="22">
        <v>20190707</v>
      </c>
      <c r="K170" s="4">
        <v>84.019996643066406</v>
      </c>
      <c r="L170" s="4">
        <v>10.411979675292969</v>
      </c>
      <c r="M170" s="4">
        <v>-9.9000033569335812</v>
      </c>
      <c r="N170" s="21">
        <v>0.91945701837539673</v>
      </c>
      <c r="O170" s="31">
        <v>73.608016967773438</v>
      </c>
      <c r="P170" s="4">
        <v>7.3962020874023438</v>
      </c>
      <c r="Q170" s="4" t="s">
        <v>365</v>
      </c>
      <c r="R170" s="4">
        <v>48.019999999999996</v>
      </c>
      <c r="S170" s="4">
        <v>55.94</v>
      </c>
      <c r="T170" s="4">
        <v>73.94</v>
      </c>
      <c r="U170" s="4">
        <v>89.06</v>
      </c>
      <c r="V170" s="4">
        <v>93.919999999999987</v>
      </c>
    </row>
    <row r="171" spans="2:22" x14ac:dyDescent="0.25">
      <c r="B171" t="s">
        <v>2824</v>
      </c>
      <c r="C171" s="16" t="s">
        <v>435</v>
      </c>
      <c r="D171" s="3" t="s">
        <v>385</v>
      </c>
      <c r="E171" s="17">
        <v>64.785598754882813</v>
      </c>
      <c r="F171" s="17">
        <v>-141.20359802246094</v>
      </c>
      <c r="G171" s="18">
        <v>259.10000610351563</v>
      </c>
      <c r="H171" s="19">
        <v>1107</v>
      </c>
      <c r="I171" s="19" t="s">
        <v>386</v>
      </c>
      <c r="J171" s="22">
        <v>20190708</v>
      </c>
      <c r="K171" s="4">
        <v>84.019996643066406</v>
      </c>
      <c r="L171" s="4">
        <v>10.377555847167969</v>
      </c>
      <c r="M171" s="4">
        <v>-9.9000033569335812</v>
      </c>
      <c r="N171" s="21">
        <v>0.92321592569351196</v>
      </c>
      <c r="O171" s="31">
        <v>73.642440795898438</v>
      </c>
      <c r="P171" s="4">
        <v>7.2859306335449219</v>
      </c>
      <c r="Q171" s="4" t="s">
        <v>365</v>
      </c>
      <c r="R171" s="4">
        <v>51.08</v>
      </c>
      <c r="S171" s="4">
        <v>55.94</v>
      </c>
      <c r="T171" s="4">
        <v>73.94</v>
      </c>
      <c r="U171" s="4">
        <v>89.06</v>
      </c>
      <c r="V171" s="4">
        <v>93.919999999999987</v>
      </c>
    </row>
    <row r="172" spans="2:22" x14ac:dyDescent="0.25">
      <c r="B172" t="s">
        <v>477</v>
      </c>
      <c r="C172" s="16" t="s">
        <v>409</v>
      </c>
      <c r="D172" s="3" t="s">
        <v>385</v>
      </c>
      <c r="E172" s="17">
        <v>63.717498779296875</v>
      </c>
      <c r="F172" s="17">
        <v>-148.96919250488281</v>
      </c>
      <c r="G172" s="18">
        <v>630.9000244140625</v>
      </c>
      <c r="H172" s="19">
        <v>1229</v>
      </c>
      <c r="I172" s="19" t="s">
        <v>386</v>
      </c>
      <c r="J172" s="22">
        <v>20190704</v>
      </c>
      <c r="K172" s="4">
        <v>77</v>
      </c>
      <c r="L172" s="4">
        <v>9.9916839599609375</v>
      </c>
      <c r="M172" s="4">
        <v>-10.97999999999999</v>
      </c>
      <c r="N172" s="21">
        <v>0.87713587284088135</v>
      </c>
      <c r="O172" s="31">
        <v>67.008316040039063</v>
      </c>
      <c r="P172" s="4">
        <v>7.879974365234375</v>
      </c>
      <c r="Q172" s="4" t="s">
        <v>365</v>
      </c>
      <c r="R172" s="4">
        <v>44.06</v>
      </c>
      <c r="S172" s="4">
        <v>48.92</v>
      </c>
      <c r="T172" s="4">
        <v>66.92</v>
      </c>
      <c r="U172" s="4">
        <v>84.02</v>
      </c>
      <c r="V172" s="4">
        <v>87.97999999999999</v>
      </c>
    </row>
    <row r="173" spans="2:22" x14ac:dyDescent="0.25">
      <c r="B173" t="s">
        <v>477</v>
      </c>
      <c r="C173" s="16" t="s">
        <v>409</v>
      </c>
      <c r="D173" s="3" t="s">
        <v>385</v>
      </c>
      <c r="E173" s="17">
        <v>63.717498779296875</v>
      </c>
      <c r="F173" s="17">
        <v>-148.96919250488281</v>
      </c>
      <c r="G173" s="18">
        <v>630.9000244140625</v>
      </c>
      <c r="H173" s="19">
        <v>1229</v>
      </c>
      <c r="I173" s="19" t="s">
        <v>386</v>
      </c>
      <c r="J173" s="22">
        <v>20190705</v>
      </c>
      <c r="K173" s="4">
        <v>71.959999084472656</v>
      </c>
      <c r="L173" s="4">
        <v>4.9322052001953125</v>
      </c>
      <c r="M173" s="4">
        <v>-16.020000915527334</v>
      </c>
      <c r="N173" s="21">
        <v>0.70870625972747803</v>
      </c>
      <c r="O173" s="31">
        <v>67.027793884277344</v>
      </c>
      <c r="P173" s="4">
        <v>7.8624916076660156</v>
      </c>
      <c r="Q173" s="4" t="s">
        <v>365</v>
      </c>
      <c r="R173" s="4">
        <v>44.06</v>
      </c>
      <c r="S173" s="4">
        <v>48.92</v>
      </c>
      <c r="T173" s="4">
        <v>66.92</v>
      </c>
      <c r="U173" s="4">
        <v>84.02</v>
      </c>
      <c r="V173" s="4">
        <v>87.97999999999999</v>
      </c>
    </row>
    <row r="174" spans="2:22" x14ac:dyDescent="0.25">
      <c r="B174" t="s">
        <v>477</v>
      </c>
      <c r="C174" s="16" t="s">
        <v>409</v>
      </c>
      <c r="D174" s="3" t="s">
        <v>385</v>
      </c>
      <c r="E174" s="17">
        <v>63.717498779296875</v>
      </c>
      <c r="F174" s="17">
        <v>-148.96919250488281</v>
      </c>
      <c r="G174" s="18">
        <v>630.9000244140625</v>
      </c>
      <c r="H174" s="19">
        <v>1231</v>
      </c>
      <c r="I174" s="19" t="s">
        <v>386</v>
      </c>
      <c r="J174" s="22">
        <v>20190706</v>
      </c>
      <c r="K174" s="4">
        <v>80.959999084472656</v>
      </c>
      <c r="L174" s="4">
        <v>13.894065856933594</v>
      </c>
      <c r="M174" s="4">
        <v>-7.0200009155273335</v>
      </c>
      <c r="N174" s="21">
        <v>0.95369619131088257</v>
      </c>
      <c r="O174" s="31">
        <v>67.065933227539063</v>
      </c>
      <c r="P174" s="4">
        <v>7.7806510925292969</v>
      </c>
      <c r="Q174" s="4" t="s">
        <v>365</v>
      </c>
      <c r="R174" s="4">
        <v>44.06</v>
      </c>
      <c r="S174" s="4">
        <v>48.92</v>
      </c>
      <c r="T174" s="4">
        <v>66.92</v>
      </c>
      <c r="U174" s="4">
        <v>84.02</v>
      </c>
      <c r="V174" s="4">
        <v>87.97999999999999</v>
      </c>
    </row>
    <row r="175" spans="2:22" x14ac:dyDescent="0.25">
      <c r="B175" t="s">
        <v>477</v>
      </c>
      <c r="C175" s="16" t="s">
        <v>409</v>
      </c>
      <c r="D175" s="3" t="s">
        <v>385</v>
      </c>
      <c r="E175" s="17">
        <v>63.717498779296875</v>
      </c>
      <c r="F175" s="17">
        <v>-148.96919250488281</v>
      </c>
      <c r="G175" s="18">
        <v>630.9000244140625</v>
      </c>
      <c r="H175" s="19">
        <v>1231</v>
      </c>
      <c r="I175" s="19" t="s">
        <v>386</v>
      </c>
      <c r="J175" s="22">
        <v>20190707</v>
      </c>
      <c r="K175" s="4">
        <v>82.040000915527344</v>
      </c>
      <c r="L175" s="4">
        <v>14.962371826171875</v>
      </c>
      <c r="M175" s="4">
        <v>-5.939999084472646</v>
      </c>
      <c r="N175" s="21">
        <v>0.97156780958175659</v>
      </c>
      <c r="O175" s="31">
        <v>67.077629089355469</v>
      </c>
      <c r="P175" s="4">
        <v>7.7131423950195313</v>
      </c>
      <c r="Q175" s="4" t="s">
        <v>365</v>
      </c>
      <c r="R175" s="4">
        <v>42.08</v>
      </c>
      <c r="S175" s="4">
        <v>48.92</v>
      </c>
      <c r="T175" s="4">
        <v>66.92</v>
      </c>
      <c r="U175" s="4">
        <v>83.696012668609626</v>
      </c>
      <c r="V175" s="4">
        <v>87.97999999999999</v>
      </c>
    </row>
    <row r="176" spans="2:22" x14ac:dyDescent="0.25">
      <c r="B176" t="s">
        <v>477</v>
      </c>
      <c r="C176" s="16" t="s">
        <v>409</v>
      </c>
      <c r="D176" s="3" t="s">
        <v>385</v>
      </c>
      <c r="E176" s="17">
        <v>63.717498779296875</v>
      </c>
      <c r="F176" s="17">
        <v>-148.96919250488281</v>
      </c>
      <c r="G176" s="18">
        <v>630.9000244140625</v>
      </c>
      <c r="H176" s="19">
        <v>1229</v>
      </c>
      <c r="I176" s="19" t="s">
        <v>386</v>
      </c>
      <c r="J176" s="22">
        <v>20190708</v>
      </c>
      <c r="K176" s="4">
        <v>80.959999084472656</v>
      </c>
      <c r="L176" s="4">
        <v>13.876991271972656</v>
      </c>
      <c r="M176" s="4">
        <v>-7.0200009155273335</v>
      </c>
      <c r="N176" s="21">
        <v>0.95850282907485962</v>
      </c>
      <c r="O176" s="31">
        <v>67.0830078125</v>
      </c>
      <c r="P176" s="4">
        <v>7.6893653869628906</v>
      </c>
      <c r="Q176" s="4" t="s">
        <v>365</v>
      </c>
      <c r="R176" s="4">
        <v>42.08</v>
      </c>
      <c r="S176" s="4">
        <v>48.92</v>
      </c>
      <c r="T176" s="4">
        <v>66.92</v>
      </c>
      <c r="U176" s="4">
        <v>82.94</v>
      </c>
      <c r="V176" s="4">
        <v>87.97999999999999</v>
      </c>
    </row>
    <row r="177" spans="2:22" x14ac:dyDescent="0.25">
      <c r="B177" t="s">
        <v>2826</v>
      </c>
      <c r="C177" s="16" t="s">
        <v>410</v>
      </c>
      <c r="D177" s="3" t="s">
        <v>385</v>
      </c>
      <c r="E177" s="17">
        <v>64.758102416992188</v>
      </c>
      <c r="F177" s="17">
        <v>-147.32530212402344</v>
      </c>
      <c r="G177" s="18">
        <v>144.80000305175781</v>
      </c>
      <c r="H177" s="19">
        <v>1030</v>
      </c>
      <c r="I177" s="19" t="s">
        <v>386</v>
      </c>
      <c r="J177" s="22">
        <v>20190704</v>
      </c>
      <c r="K177" s="4">
        <v>69.080001831054688</v>
      </c>
      <c r="L177" s="4">
        <v>-4.099456787109375</v>
      </c>
      <c r="M177" s="4">
        <v>-25.919998168945313</v>
      </c>
      <c r="N177" s="21">
        <v>0.25048545002937317</v>
      </c>
      <c r="O177" s="31">
        <v>73.179458618164063</v>
      </c>
      <c r="P177" s="4">
        <v>8.2087440490722656</v>
      </c>
      <c r="Q177" s="4" t="s">
        <v>365</v>
      </c>
      <c r="R177" s="4">
        <v>-16.96</v>
      </c>
      <c r="S177" s="4">
        <v>53.96</v>
      </c>
      <c r="T177" s="4">
        <v>73.94</v>
      </c>
      <c r="U177" s="4">
        <v>89.06</v>
      </c>
      <c r="V177" s="4">
        <v>95</v>
      </c>
    </row>
    <row r="178" spans="2:22" x14ac:dyDescent="0.25">
      <c r="B178" t="s">
        <v>2826</v>
      </c>
      <c r="C178" s="16" t="s">
        <v>410</v>
      </c>
      <c r="D178" s="3" t="s">
        <v>385</v>
      </c>
      <c r="E178" s="17">
        <v>64.758102416992188</v>
      </c>
      <c r="F178" s="17">
        <v>-147.32530212402344</v>
      </c>
      <c r="G178" s="18">
        <v>144.80000305175781</v>
      </c>
      <c r="H178" s="19">
        <v>1033</v>
      </c>
      <c r="I178" s="19" t="s">
        <v>386</v>
      </c>
      <c r="J178" s="22">
        <v>20190705</v>
      </c>
      <c r="K178" s="4">
        <v>80.959999084472656</v>
      </c>
      <c r="L178" s="4">
        <v>7.7969818115234375</v>
      </c>
      <c r="M178" s="4">
        <v>-14.040000915527344</v>
      </c>
      <c r="N178" s="21">
        <v>0.8189738392829895</v>
      </c>
      <c r="O178" s="31">
        <v>73.163017272949219</v>
      </c>
      <c r="P178" s="4">
        <v>8.1572723388671875</v>
      </c>
      <c r="Q178" s="4" t="s">
        <v>365</v>
      </c>
      <c r="R178" s="4">
        <v>-16.96</v>
      </c>
      <c r="S178" s="4">
        <v>54.305599750876425</v>
      </c>
      <c r="T178" s="4">
        <v>73.94</v>
      </c>
      <c r="U178" s="4">
        <v>89.06</v>
      </c>
      <c r="V178" s="4">
        <v>95</v>
      </c>
    </row>
    <row r="179" spans="2:22" x14ac:dyDescent="0.25">
      <c r="B179" t="s">
        <v>2826</v>
      </c>
      <c r="C179" s="16" t="s">
        <v>410</v>
      </c>
      <c r="D179" s="3" t="s">
        <v>385</v>
      </c>
      <c r="E179" s="17">
        <v>64.758102416992188</v>
      </c>
      <c r="F179" s="17">
        <v>-147.32530212402344</v>
      </c>
      <c r="G179" s="18">
        <v>144.80000305175781</v>
      </c>
      <c r="H179" s="19">
        <v>1036</v>
      </c>
      <c r="I179" s="19" t="s">
        <v>386</v>
      </c>
      <c r="J179" s="22">
        <v>20190706</v>
      </c>
      <c r="K179" s="4">
        <v>82.040000915527344</v>
      </c>
      <c r="L179" s="4">
        <v>8.9181671142578125</v>
      </c>
      <c r="M179" s="4">
        <v>-9.899999084472654</v>
      </c>
      <c r="N179" s="21">
        <v>0.86872589588165283</v>
      </c>
      <c r="O179" s="31">
        <v>73.121833801269531</v>
      </c>
      <c r="P179" s="4">
        <v>8.0288352966308594</v>
      </c>
      <c r="Q179" s="4" t="s">
        <v>365</v>
      </c>
      <c r="R179" s="4">
        <v>-16.96</v>
      </c>
      <c r="S179" s="4">
        <v>54.337999750152228</v>
      </c>
      <c r="T179" s="4">
        <v>73.94</v>
      </c>
      <c r="U179" s="4">
        <v>89.06</v>
      </c>
      <c r="V179" s="4">
        <v>91.94</v>
      </c>
    </row>
    <row r="180" spans="2:22" x14ac:dyDescent="0.25">
      <c r="B180" t="s">
        <v>2826</v>
      </c>
      <c r="C180" s="16" t="s">
        <v>410</v>
      </c>
      <c r="D180" s="3" t="s">
        <v>385</v>
      </c>
      <c r="E180" s="17">
        <v>64.758102416992188</v>
      </c>
      <c r="F180" s="17">
        <v>-147.32530212402344</v>
      </c>
      <c r="G180" s="18">
        <v>144.80000305175781</v>
      </c>
      <c r="H180" s="19">
        <v>1038</v>
      </c>
      <c r="I180" s="19" t="s">
        <v>386</v>
      </c>
      <c r="J180" s="22">
        <v>20190707</v>
      </c>
      <c r="K180" s="4">
        <v>78.980003356933594</v>
      </c>
      <c r="L180" s="4">
        <v>5.9141693115234375</v>
      </c>
      <c r="M180" s="4">
        <v>-12.059996643066398</v>
      </c>
      <c r="N180" s="21">
        <v>0.76204240322113037</v>
      </c>
      <c r="O180" s="31">
        <v>73.065834045410156</v>
      </c>
      <c r="P180" s="4">
        <v>7.9904136657714844</v>
      </c>
      <c r="Q180" s="4" t="s">
        <v>365</v>
      </c>
      <c r="R180" s="4">
        <v>-16.96</v>
      </c>
      <c r="S180" s="4">
        <v>54.359599749669428</v>
      </c>
      <c r="T180" s="4">
        <v>73.94</v>
      </c>
      <c r="U180" s="4">
        <v>89.06</v>
      </c>
      <c r="V180" s="4">
        <v>91.039999999999992</v>
      </c>
    </row>
    <row r="181" spans="2:22" x14ac:dyDescent="0.25">
      <c r="B181" t="s">
        <v>2826</v>
      </c>
      <c r="C181" s="16" t="s">
        <v>410</v>
      </c>
      <c r="D181" s="3" t="s">
        <v>385</v>
      </c>
      <c r="E181" s="17">
        <v>64.758102416992188</v>
      </c>
      <c r="F181" s="17">
        <v>-147.32530212402344</v>
      </c>
      <c r="G181" s="18">
        <v>144.80000305175781</v>
      </c>
      <c r="H181" s="19">
        <v>1039</v>
      </c>
      <c r="I181" s="19" t="s">
        <v>386</v>
      </c>
      <c r="J181" s="22">
        <v>20190708</v>
      </c>
      <c r="K181" s="4">
        <v>78.980003356933594</v>
      </c>
      <c r="L181" s="4">
        <v>5.9398269653320313</v>
      </c>
      <c r="M181" s="4">
        <v>-12.059996643066398</v>
      </c>
      <c r="N181" s="21">
        <v>0.76323390007019043</v>
      </c>
      <c r="O181" s="31">
        <v>73.040176391601563</v>
      </c>
      <c r="P181" s="4">
        <v>7.9588623046875</v>
      </c>
      <c r="Q181" s="4" t="s">
        <v>365</v>
      </c>
      <c r="R181" s="4">
        <v>-16.96</v>
      </c>
      <c r="S181" s="4">
        <v>53.96</v>
      </c>
      <c r="T181" s="4">
        <v>73.94</v>
      </c>
      <c r="U181" s="4">
        <v>88.649610691070563</v>
      </c>
      <c r="V181" s="4">
        <v>91.039999999999992</v>
      </c>
    </row>
    <row r="182" spans="2:22" x14ac:dyDescent="0.25">
      <c r="B182" t="s">
        <v>457</v>
      </c>
      <c r="C182" s="16" t="s">
        <v>395</v>
      </c>
      <c r="D182" s="3" t="s">
        <v>385</v>
      </c>
      <c r="E182" s="17">
        <v>55.038898468017578</v>
      </c>
      <c r="F182" s="17">
        <v>-131.57859802246094</v>
      </c>
      <c r="G182" s="18">
        <v>33.200000762939453</v>
      </c>
      <c r="H182" s="19">
        <v>1232</v>
      </c>
      <c r="I182" s="19" t="s">
        <v>386</v>
      </c>
      <c r="J182" s="22">
        <v>20190704</v>
      </c>
      <c r="K182" s="4">
        <v>75.919998168945313</v>
      </c>
      <c r="L182" s="4">
        <v>13.037139892578125</v>
      </c>
      <c r="M182" s="4">
        <v>-12.060001831054677</v>
      </c>
      <c r="N182" s="21">
        <v>0.94642859697341919</v>
      </c>
      <c r="O182" s="31">
        <v>62.882858276367188</v>
      </c>
      <c r="P182" s="4">
        <v>6.4992408752441406</v>
      </c>
      <c r="Q182" s="4" t="s">
        <v>365</v>
      </c>
      <c r="R182" s="4">
        <v>48.92</v>
      </c>
      <c r="S182" s="4">
        <v>51.08</v>
      </c>
      <c r="T182" s="4">
        <v>62.06</v>
      </c>
      <c r="U182" s="4">
        <v>81.705212678909305</v>
      </c>
      <c r="V182" s="4">
        <v>87.97999999999999</v>
      </c>
    </row>
    <row r="183" spans="2:22" x14ac:dyDescent="0.25">
      <c r="B183" t="s">
        <v>457</v>
      </c>
      <c r="C183" s="16" t="s">
        <v>395</v>
      </c>
      <c r="D183" s="3" t="s">
        <v>385</v>
      </c>
      <c r="E183" s="17">
        <v>55.038898468017578</v>
      </c>
      <c r="F183" s="17">
        <v>-131.57859802246094</v>
      </c>
      <c r="G183" s="18">
        <v>33.200000762939453</v>
      </c>
      <c r="H183" s="19">
        <v>1233</v>
      </c>
      <c r="I183" s="19" t="s">
        <v>386</v>
      </c>
      <c r="J183" s="22">
        <v>20190705</v>
      </c>
      <c r="K183" s="4">
        <v>84.919998168945313</v>
      </c>
      <c r="L183" s="4">
        <v>21.864959716796875</v>
      </c>
      <c r="M183" s="4">
        <v>-3.0600018310546773</v>
      </c>
      <c r="N183" s="21">
        <v>0.99432277679443359</v>
      </c>
      <c r="O183" s="31">
        <v>63.055038452148438</v>
      </c>
      <c r="P183" s="4">
        <v>6.4547042846679688</v>
      </c>
      <c r="Q183" s="4" t="s">
        <v>365</v>
      </c>
      <c r="R183" s="4">
        <v>48.92</v>
      </c>
      <c r="S183" s="4">
        <v>51.980000000000004</v>
      </c>
      <c r="T183" s="4">
        <v>62.06</v>
      </c>
      <c r="U183" s="4">
        <v>81.694412689208974</v>
      </c>
      <c r="V183" s="4">
        <v>87.97999999999999</v>
      </c>
    </row>
    <row r="184" spans="2:22" x14ac:dyDescent="0.25">
      <c r="B184" t="s">
        <v>457</v>
      </c>
      <c r="C184" s="16" t="s">
        <v>395</v>
      </c>
      <c r="D184" s="3" t="s">
        <v>385</v>
      </c>
      <c r="E184" s="17">
        <v>55.038898468017578</v>
      </c>
      <c r="F184" s="17">
        <v>-131.57859802246094</v>
      </c>
      <c r="G184" s="18">
        <v>33.200000762939453</v>
      </c>
      <c r="H184" s="19">
        <v>1234</v>
      </c>
      <c r="I184" s="19" t="s">
        <v>386</v>
      </c>
      <c r="J184" s="22">
        <v>20190706</v>
      </c>
      <c r="K184" s="4">
        <v>80.05999755859375</v>
      </c>
      <c r="L184" s="4">
        <v>16.816139221191406</v>
      </c>
      <c r="M184" s="4">
        <v>-7.9200024414062398</v>
      </c>
      <c r="N184" s="21">
        <v>0.98055106401443481</v>
      </c>
      <c r="O184" s="31">
        <v>63.243858337402344</v>
      </c>
      <c r="P184" s="4">
        <v>6.4967727661132813</v>
      </c>
      <c r="Q184" s="4" t="s">
        <v>365</v>
      </c>
      <c r="R184" s="4">
        <v>48.92</v>
      </c>
      <c r="S184" s="4">
        <v>51.980000000000004</v>
      </c>
      <c r="T184" s="4">
        <v>62.06</v>
      </c>
      <c r="U184" s="4">
        <v>82.039999999999992</v>
      </c>
      <c r="V184" s="4">
        <v>87.97999999999999</v>
      </c>
    </row>
    <row r="185" spans="2:22" x14ac:dyDescent="0.25">
      <c r="B185" t="s">
        <v>457</v>
      </c>
      <c r="C185" s="16" t="s">
        <v>395</v>
      </c>
      <c r="D185" s="3" t="s">
        <v>385</v>
      </c>
      <c r="E185" s="17">
        <v>55.038898468017578</v>
      </c>
      <c r="F185" s="17">
        <v>-131.57859802246094</v>
      </c>
      <c r="G185" s="18">
        <v>33.200000762939453</v>
      </c>
      <c r="H185" s="19">
        <v>1235</v>
      </c>
      <c r="I185" s="19" t="s">
        <v>386</v>
      </c>
      <c r="J185" s="22">
        <v>20190707</v>
      </c>
      <c r="K185" s="4">
        <v>62.060001373291016</v>
      </c>
      <c r="L185" s="4">
        <v>-1.4032669067382813</v>
      </c>
      <c r="M185" s="4">
        <v>-25.919998626708974</v>
      </c>
      <c r="N185" s="21">
        <v>0.43805667757987976</v>
      </c>
      <c r="O185" s="31">
        <v>63.463268280029297</v>
      </c>
      <c r="P185" s="4">
        <v>6.5325660705566406</v>
      </c>
      <c r="Q185" s="4" t="s">
        <v>365</v>
      </c>
      <c r="R185" s="4">
        <v>48.92</v>
      </c>
      <c r="S185" s="4">
        <v>51.980000000000004</v>
      </c>
      <c r="T185" s="4">
        <v>62.06</v>
      </c>
      <c r="U185" s="4">
        <v>82.039999999999992</v>
      </c>
      <c r="V185" s="4">
        <v>87.97999999999999</v>
      </c>
    </row>
    <row r="186" spans="2:22" x14ac:dyDescent="0.25">
      <c r="B186" t="s">
        <v>457</v>
      </c>
      <c r="C186" s="16" t="s">
        <v>395</v>
      </c>
      <c r="D186" s="3" t="s">
        <v>385</v>
      </c>
      <c r="E186" s="17">
        <v>55.038898468017578</v>
      </c>
      <c r="F186" s="17">
        <v>-131.57859802246094</v>
      </c>
      <c r="G186" s="18">
        <v>33.200000762939453</v>
      </c>
      <c r="H186" s="19">
        <v>1236</v>
      </c>
      <c r="I186" s="19" t="s">
        <v>386</v>
      </c>
      <c r="J186" s="22">
        <v>20190708</v>
      </c>
      <c r="K186" s="4">
        <v>60.979999542236328</v>
      </c>
      <c r="L186" s="4">
        <v>-2.6630096435546875</v>
      </c>
      <c r="M186" s="4">
        <v>-27.000000457763662</v>
      </c>
      <c r="N186" s="21">
        <v>0.36326861381530762</v>
      </c>
      <c r="O186" s="31">
        <v>63.643009185791016</v>
      </c>
      <c r="P186" s="4">
        <v>6.5575370788574219</v>
      </c>
      <c r="Q186" s="4" t="s">
        <v>365</v>
      </c>
      <c r="R186" s="4">
        <v>48.92</v>
      </c>
      <c r="S186" s="4">
        <v>51.980000000000004</v>
      </c>
      <c r="T186" s="4">
        <v>62.06</v>
      </c>
      <c r="U186" s="4">
        <v>82.039999999999992</v>
      </c>
      <c r="V186" s="4">
        <v>87.97999999999999</v>
      </c>
    </row>
    <row r="187" spans="2:22" x14ac:dyDescent="0.25">
      <c r="B187" t="s">
        <v>458</v>
      </c>
      <c r="C187" s="16" t="s">
        <v>402</v>
      </c>
      <c r="D187" s="3" t="s">
        <v>385</v>
      </c>
      <c r="E187" s="17">
        <v>58.356700897216797</v>
      </c>
      <c r="F187" s="17">
        <v>-134.56390380859375</v>
      </c>
      <c r="G187" s="18">
        <v>4.9000000953674316</v>
      </c>
      <c r="H187" s="19">
        <v>1239</v>
      </c>
      <c r="I187" s="19" t="s">
        <v>386</v>
      </c>
      <c r="J187" s="22">
        <v>20190704</v>
      </c>
      <c r="K187" s="4">
        <v>80.05999755859375</v>
      </c>
      <c r="L187" s="4">
        <v>16.729248046875</v>
      </c>
      <c r="M187" s="4">
        <v>-9.900002441406258</v>
      </c>
      <c r="N187" s="21">
        <v>0.97417271137237549</v>
      </c>
      <c r="O187" s="31">
        <v>63.33074951171875</v>
      </c>
      <c r="P187" s="4">
        <v>7.4543991088867188</v>
      </c>
      <c r="Q187" s="4" t="s">
        <v>365</v>
      </c>
      <c r="R187" s="4">
        <v>46.04</v>
      </c>
      <c r="S187" s="4">
        <v>50.410399701148272</v>
      </c>
      <c r="T187" s="4">
        <v>62.06</v>
      </c>
      <c r="U187" s="4">
        <v>82.94</v>
      </c>
      <c r="V187" s="4">
        <v>89.960000000000008</v>
      </c>
    </row>
    <row r="188" spans="2:22" x14ac:dyDescent="0.25">
      <c r="B188" t="s">
        <v>458</v>
      </c>
      <c r="C188" s="16" t="s">
        <v>402</v>
      </c>
      <c r="D188" s="3" t="s">
        <v>385</v>
      </c>
      <c r="E188" s="17">
        <v>58.356700897216797</v>
      </c>
      <c r="F188" s="17">
        <v>-134.56390380859375</v>
      </c>
      <c r="G188" s="18">
        <v>4.9000000953674316</v>
      </c>
      <c r="H188" s="19">
        <v>1239</v>
      </c>
      <c r="I188" s="19" t="s">
        <v>386</v>
      </c>
      <c r="J188" s="22">
        <v>20190705</v>
      </c>
      <c r="K188" s="4">
        <v>82.94000244140625</v>
      </c>
      <c r="L188" s="4">
        <v>19.519760131835938</v>
      </c>
      <c r="M188" s="4">
        <v>-7.019997558593758</v>
      </c>
      <c r="N188" s="21">
        <v>0.98789346218109131</v>
      </c>
      <c r="O188" s="31">
        <v>63.420242309570313</v>
      </c>
      <c r="P188" s="4">
        <v>7.39007568359375</v>
      </c>
      <c r="Q188" s="4" t="s">
        <v>365</v>
      </c>
      <c r="R188" s="4">
        <v>48.019999999999996</v>
      </c>
      <c r="S188" s="4">
        <v>51.08</v>
      </c>
      <c r="T188" s="4">
        <v>62.06</v>
      </c>
      <c r="U188" s="4">
        <v>82.94</v>
      </c>
      <c r="V188" s="4">
        <v>89.960000000000008</v>
      </c>
    </row>
    <row r="189" spans="2:22" x14ac:dyDescent="0.25">
      <c r="B189" t="s">
        <v>458</v>
      </c>
      <c r="C189" s="16" t="s">
        <v>402</v>
      </c>
      <c r="D189" s="3" t="s">
        <v>385</v>
      </c>
      <c r="E189" s="17">
        <v>58.356700897216797</v>
      </c>
      <c r="F189" s="17">
        <v>-134.56390380859375</v>
      </c>
      <c r="G189" s="18">
        <v>4.9000000953674316</v>
      </c>
      <c r="H189" s="19">
        <v>1239</v>
      </c>
      <c r="I189" s="19" t="s">
        <v>386</v>
      </c>
      <c r="J189" s="22">
        <v>20190706</v>
      </c>
      <c r="K189" s="4">
        <v>82.040000915527344</v>
      </c>
      <c r="L189" s="4">
        <v>18.549007415771484</v>
      </c>
      <c r="M189" s="4">
        <v>-7.9199990844726642</v>
      </c>
      <c r="N189" s="21">
        <v>0.98466503620147705</v>
      </c>
      <c r="O189" s="31">
        <v>63.490993499755859</v>
      </c>
      <c r="P189" s="4">
        <v>7.3386154174804688</v>
      </c>
      <c r="Q189" s="4" t="s">
        <v>365</v>
      </c>
      <c r="R189" s="4">
        <v>48.019999999999996</v>
      </c>
      <c r="S189" s="4">
        <v>51.08</v>
      </c>
      <c r="T189" s="4">
        <v>62.06</v>
      </c>
      <c r="U189" s="4">
        <v>82.598010625839237</v>
      </c>
      <c r="V189" s="4">
        <v>89.960000000000008</v>
      </c>
    </row>
    <row r="190" spans="2:22" x14ac:dyDescent="0.25">
      <c r="B190" t="s">
        <v>458</v>
      </c>
      <c r="C190" s="16" t="s">
        <v>402</v>
      </c>
      <c r="D190" s="3" t="s">
        <v>385</v>
      </c>
      <c r="E190" s="17">
        <v>58.356700897216797</v>
      </c>
      <c r="F190" s="17">
        <v>-134.56390380859375</v>
      </c>
      <c r="G190" s="18">
        <v>4.9000000953674316</v>
      </c>
      <c r="H190" s="19">
        <v>1239</v>
      </c>
      <c r="I190" s="19" t="s">
        <v>386</v>
      </c>
      <c r="J190" s="22">
        <v>20190707</v>
      </c>
      <c r="K190" s="4">
        <v>82.040000915527344</v>
      </c>
      <c r="L190" s="4">
        <v>18.493656158447266</v>
      </c>
      <c r="M190" s="4">
        <v>-7.9199990844726642</v>
      </c>
      <c r="N190" s="21">
        <v>0.98466503620147705</v>
      </c>
      <c r="O190" s="31">
        <v>63.546344757080078</v>
      </c>
      <c r="P190" s="4">
        <v>7.3087730407714844</v>
      </c>
      <c r="Q190" s="4" t="s">
        <v>365</v>
      </c>
      <c r="R190" s="4">
        <v>48.019999999999996</v>
      </c>
      <c r="S190" s="4">
        <v>51.08</v>
      </c>
      <c r="T190" s="4">
        <v>62.06</v>
      </c>
      <c r="U190" s="4">
        <v>82.598010625839237</v>
      </c>
      <c r="V190" s="4">
        <v>89.960000000000008</v>
      </c>
    </row>
    <row r="191" spans="2:22" x14ac:dyDescent="0.25">
      <c r="B191" t="s">
        <v>458</v>
      </c>
      <c r="C191" s="16" t="s">
        <v>402</v>
      </c>
      <c r="D191" s="3" t="s">
        <v>385</v>
      </c>
      <c r="E191" s="17">
        <v>58.356700897216797</v>
      </c>
      <c r="F191" s="17">
        <v>-134.56390380859375</v>
      </c>
      <c r="G191" s="18">
        <v>4.9000000953674316</v>
      </c>
      <c r="H191" s="19">
        <v>1239</v>
      </c>
      <c r="I191" s="19" t="s">
        <v>386</v>
      </c>
      <c r="J191" s="22">
        <v>20190708</v>
      </c>
      <c r="K191" s="4">
        <v>71.959999084472656</v>
      </c>
      <c r="L191" s="4">
        <v>8.3426132202148438</v>
      </c>
      <c r="M191" s="4">
        <v>-18.000000915527352</v>
      </c>
      <c r="N191" s="21">
        <v>0.84422922134399414</v>
      </c>
      <c r="O191" s="31">
        <v>63.617385864257813</v>
      </c>
      <c r="P191" s="4">
        <v>7.29486083984375</v>
      </c>
      <c r="Q191" s="4" t="s">
        <v>365</v>
      </c>
      <c r="R191" s="4">
        <v>48.019999999999996</v>
      </c>
      <c r="S191" s="4">
        <v>51.08</v>
      </c>
      <c r="T191" s="4">
        <v>62.06</v>
      </c>
      <c r="U191" s="4">
        <v>82.598010625839237</v>
      </c>
      <c r="V191" s="4">
        <v>89.960000000000008</v>
      </c>
    </row>
    <row r="192" spans="2:22" x14ac:dyDescent="0.25">
      <c r="B192" t="s">
        <v>3160</v>
      </c>
      <c r="C192" s="16" t="s">
        <v>397</v>
      </c>
      <c r="D192" s="3" t="s">
        <v>385</v>
      </c>
      <c r="E192" s="17">
        <v>55.356700897216797</v>
      </c>
      <c r="F192" s="17">
        <v>-131.71170043945313</v>
      </c>
      <c r="G192" s="18">
        <v>23.200000762939453</v>
      </c>
      <c r="H192" s="19">
        <v>1149</v>
      </c>
      <c r="I192" s="19" t="s">
        <v>386</v>
      </c>
      <c r="J192" s="22">
        <v>20190704</v>
      </c>
      <c r="K192" s="4">
        <v>71.959999084472656</v>
      </c>
      <c r="L192" s="4">
        <v>8.7891387939453125</v>
      </c>
      <c r="M192" s="4">
        <v>-15.120000915527342</v>
      </c>
      <c r="N192" s="21">
        <v>0.89643168449401855</v>
      </c>
      <c r="O192" s="31">
        <v>63.170860290527344</v>
      </c>
      <c r="P192" s="4">
        <v>6.1759490966796875</v>
      </c>
      <c r="Q192" s="4" t="s">
        <v>365</v>
      </c>
      <c r="R192" s="4">
        <v>50</v>
      </c>
      <c r="S192" s="4">
        <v>51.980000000000004</v>
      </c>
      <c r="T192" s="4">
        <v>62.06</v>
      </c>
      <c r="U192" s="4">
        <v>78.97999999999999</v>
      </c>
      <c r="V192" s="4">
        <v>87.08</v>
      </c>
    </row>
    <row r="193" spans="2:22" x14ac:dyDescent="0.25">
      <c r="B193" t="s">
        <v>3160</v>
      </c>
      <c r="C193" s="16" t="s">
        <v>397</v>
      </c>
      <c r="D193" s="3" t="s">
        <v>385</v>
      </c>
      <c r="E193" s="17">
        <v>55.356700897216797</v>
      </c>
      <c r="F193" s="17">
        <v>-131.71170043945313</v>
      </c>
      <c r="G193" s="18">
        <v>23.200000762939453</v>
      </c>
      <c r="H193" s="19">
        <v>1149</v>
      </c>
      <c r="I193" s="19" t="s">
        <v>386</v>
      </c>
      <c r="J193" s="22">
        <v>20190705</v>
      </c>
      <c r="K193" s="4">
        <v>80.05999755859375</v>
      </c>
      <c r="L193" s="4">
        <v>16.745948791503906</v>
      </c>
      <c r="M193" s="4">
        <v>-7.0200024414062483</v>
      </c>
      <c r="N193" s="21">
        <v>0.99042648077011108</v>
      </c>
      <c r="O193" s="31">
        <v>63.314048767089844</v>
      </c>
      <c r="P193" s="4">
        <v>6.1445198059082031</v>
      </c>
      <c r="Q193" s="4" t="s">
        <v>365</v>
      </c>
      <c r="R193" s="4">
        <v>50</v>
      </c>
      <c r="S193" s="4">
        <v>51.980000000000004</v>
      </c>
      <c r="T193" s="4">
        <v>62.06</v>
      </c>
      <c r="U193" s="4">
        <v>78.97999999999999</v>
      </c>
      <c r="V193" s="4">
        <v>87.08</v>
      </c>
    </row>
    <row r="194" spans="2:22" x14ac:dyDescent="0.25">
      <c r="B194" t="s">
        <v>3160</v>
      </c>
      <c r="C194" s="16" t="s">
        <v>397</v>
      </c>
      <c r="D194" s="3" t="s">
        <v>385</v>
      </c>
      <c r="E194" s="17">
        <v>55.356700897216797</v>
      </c>
      <c r="F194" s="17">
        <v>-131.71170043945313</v>
      </c>
      <c r="G194" s="18">
        <v>23.200000762939453</v>
      </c>
      <c r="H194" s="19">
        <v>1149</v>
      </c>
      <c r="I194" s="19" t="s">
        <v>386</v>
      </c>
      <c r="J194" s="22">
        <v>20190706</v>
      </c>
      <c r="K194" s="4">
        <v>80.05999755859375</v>
      </c>
      <c r="L194" s="4">
        <v>16.603546142578125</v>
      </c>
      <c r="M194" s="4">
        <v>-7.0200024414062483</v>
      </c>
      <c r="N194" s="21">
        <v>0.99042648077011108</v>
      </c>
      <c r="O194" s="31">
        <v>63.456451416015625</v>
      </c>
      <c r="P194" s="4">
        <v>6.151824951171875</v>
      </c>
      <c r="Q194" s="4" t="s">
        <v>365</v>
      </c>
      <c r="R194" s="4">
        <v>50</v>
      </c>
      <c r="S194" s="4">
        <v>51.980000000000004</v>
      </c>
      <c r="T194" s="4">
        <v>62.06</v>
      </c>
      <c r="U194" s="4">
        <v>78.97999999999999</v>
      </c>
      <c r="V194" s="4">
        <v>87.08</v>
      </c>
    </row>
    <row r="195" spans="2:22" x14ac:dyDescent="0.25">
      <c r="B195" t="s">
        <v>3160</v>
      </c>
      <c r="C195" s="16" t="s">
        <v>397</v>
      </c>
      <c r="D195" s="3" t="s">
        <v>385</v>
      </c>
      <c r="E195" s="17">
        <v>55.356700897216797</v>
      </c>
      <c r="F195" s="17">
        <v>-131.71170043945313</v>
      </c>
      <c r="G195" s="18">
        <v>23.200000762939453</v>
      </c>
      <c r="H195" s="19">
        <v>1149</v>
      </c>
      <c r="I195" s="19" t="s">
        <v>386</v>
      </c>
      <c r="J195" s="22">
        <v>20190707</v>
      </c>
      <c r="K195" s="4">
        <v>64.94000244140625</v>
      </c>
      <c r="L195" s="4">
        <v>1.2781753540039063</v>
      </c>
      <c r="M195" s="4">
        <v>-22.139997558593748</v>
      </c>
      <c r="N195" s="21">
        <v>0.5935596227645874</v>
      </c>
      <c r="O195" s="31">
        <v>63.661827087402344</v>
      </c>
      <c r="P195" s="4">
        <v>6.149078369140625</v>
      </c>
      <c r="Q195" s="4" t="s">
        <v>365</v>
      </c>
      <c r="R195" s="4">
        <v>50</v>
      </c>
      <c r="S195" s="4">
        <v>51.980000000000004</v>
      </c>
      <c r="T195" s="4">
        <v>62.959999999999994</v>
      </c>
      <c r="U195" s="4">
        <v>78.97999999999999</v>
      </c>
      <c r="V195" s="4">
        <v>87.08</v>
      </c>
    </row>
    <row r="196" spans="2:22" x14ac:dyDescent="0.25">
      <c r="B196" t="s">
        <v>3160</v>
      </c>
      <c r="C196" s="16" t="s">
        <v>397</v>
      </c>
      <c r="D196" s="3" t="s">
        <v>385</v>
      </c>
      <c r="E196" s="17">
        <v>55.356700897216797</v>
      </c>
      <c r="F196" s="17">
        <v>-131.71170043945313</v>
      </c>
      <c r="G196" s="18">
        <v>23.200000762939453</v>
      </c>
      <c r="H196" s="19">
        <v>1149</v>
      </c>
      <c r="I196" s="19" t="s">
        <v>386</v>
      </c>
      <c r="J196" s="22">
        <v>20190708</v>
      </c>
      <c r="K196" s="4">
        <v>60.979999542236328</v>
      </c>
      <c r="L196" s="4">
        <v>-2.8290863037109375</v>
      </c>
      <c r="M196" s="4">
        <v>-26.10000045776367</v>
      </c>
      <c r="N196" s="21">
        <v>0.34290686249732971</v>
      </c>
      <c r="O196" s="31">
        <v>63.809085845947266</v>
      </c>
      <c r="P196" s="4">
        <v>6.1873931884765625</v>
      </c>
      <c r="Q196" s="4" t="s">
        <v>365</v>
      </c>
      <c r="R196" s="4">
        <v>50</v>
      </c>
      <c r="S196" s="4">
        <v>51.980000000000004</v>
      </c>
      <c r="T196" s="4">
        <v>62.959999999999994</v>
      </c>
      <c r="U196" s="4">
        <v>79.541611824035641</v>
      </c>
      <c r="V196" s="4">
        <v>87.08</v>
      </c>
    </row>
    <row r="197" spans="2:22" x14ac:dyDescent="0.25">
      <c r="B197" t="s">
        <v>473</v>
      </c>
      <c r="C197" s="16" t="s">
        <v>406</v>
      </c>
      <c r="D197" s="3" t="s">
        <v>385</v>
      </c>
      <c r="E197" s="17">
        <v>57.048099517822266</v>
      </c>
      <c r="F197" s="17">
        <v>-135.36470031738281</v>
      </c>
      <c r="G197" s="18">
        <v>4.3000001907348633</v>
      </c>
      <c r="H197" s="19">
        <v>1239</v>
      </c>
      <c r="I197" s="19" t="s">
        <v>386</v>
      </c>
      <c r="J197" s="22">
        <v>20190704</v>
      </c>
      <c r="K197" s="4">
        <v>62.959999084472656</v>
      </c>
      <c r="L197" s="4">
        <v>3.37176513671875</v>
      </c>
      <c r="M197" s="4">
        <v>-23.040000915527344</v>
      </c>
      <c r="N197" s="21">
        <v>0.76674735546112061</v>
      </c>
      <c r="O197" s="31">
        <v>59.588233947753906</v>
      </c>
      <c r="P197" s="4">
        <v>4.7140846252441406</v>
      </c>
      <c r="Q197" s="4" t="s">
        <v>365</v>
      </c>
      <c r="R197" s="4">
        <v>48.92</v>
      </c>
      <c r="S197" s="4">
        <v>51.08</v>
      </c>
      <c r="T197" s="4">
        <v>59</v>
      </c>
      <c r="U197" s="4">
        <v>73.598010625839237</v>
      </c>
      <c r="V197" s="4">
        <v>86</v>
      </c>
    </row>
    <row r="198" spans="2:22" x14ac:dyDescent="0.25">
      <c r="B198" t="s">
        <v>473</v>
      </c>
      <c r="C198" s="16" t="s">
        <v>406</v>
      </c>
      <c r="D198" s="3" t="s">
        <v>385</v>
      </c>
      <c r="E198" s="17">
        <v>57.048099517822266</v>
      </c>
      <c r="F198" s="17">
        <v>-135.36470031738281</v>
      </c>
      <c r="G198" s="18">
        <v>4.3000001907348633</v>
      </c>
      <c r="H198" s="19">
        <v>1239</v>
      </c>
      <c r="I198" s="19" t="s">
        <v>386</v>
      </c>
      <c r="J198" s="22">
        <v>20190705</v>
      </c>
      <c r="K198" s="4">
        <v>64.94000244140625</v>
      </c>
      <c r="L198" s="4">
        <v>5.2233467102050781</v>
      </c>
      <c r="M198" s="4">
        <v>-21.05999755859375</v>
      </c>
      <c r="N198" s="21">
        <v>0.8644067645072937</v>
      </c>
      <c r="O198" s="31">
        <v>59.716655731201172</v>
      </c>
      <c r="P198" s="4">
        <v>4.7186698913574219</v>
      </c>
      <c r="Q198" s="4" t="s">
        <v>365</v>
      </c>
      <c r="R198" s="4">
        <v>48.92</v>
      </c>
      <c r="S198" s="4">
        <v>51.980000000000004</v>
      </c>
      <c r="T198" s="4">
        <v>59</v>
      </c>
      <c r="U198" s="4">
        <v>74.609612751007077</v>
      </c>
      <c r="V198" s="4">
        <v>86</v>
      </c>
    </row>
    <row r="199" spans="2:22" x14ac:dyDescent="0.25">
      <c r="B199" t="s">
        <v>473</v>
      </c>
      <c r="C199" s="16" t="s">
        <v>406</v>
      </c>
      <c r="D199" s="3" t="s">
        <v>385</v>
      </c>
      <c r="E199" s="17">
        <v>57.048099517822266</v>
      </c>
      <c r="F199" s="17">
        <v>-135.36470031738281</v>
      </c>
      <c r="G199" s="18">
        <v>4.3000001907348633</v>
      </c>
      <c r="H199" s="19">
        <v>1239</v>
      </c>
      <c r="I199" s="19" t="s">
        <v>386</v>
      </c>
      <c r="J199" s="22">
        <v>20190706</v>
      </c>
      <c r="K199" s="4">
        <v>68</v>
      </c>
      <c r="L199" s="4">
        <v>8.1379165649414063</v>
      </c>
      <c r="M199" s="4">
        <v>-18</v>
      </c>
      <c r="N199" s="21">
        <v>0.94430994987487793</v>
      </c>
      <c r="O199" s="31">
        <v>59.862083435058594</v>
      </c>
      <c r="P199" s="4">
        <v>4.707611083984375</v>
      </c>
      <c r="Q199" s="4" t="s">
        <v>365</v>
      </c>
      <c r="R199" s="4">
        <v>48.92</v>
      </c>
      <c r="S199" s="4">
        <v>51.980000000000004</v>
      </c>
      <c r="T199" s="4">
        <v>59</v>
      </c>
      <c r="U199" s="4">
        <v>75.02</v>
      </c>
      <c r="V199" s="4">
        <v>86</v>
      </c>
    </row>
    <row r="200" spans="2:22" x14ac:dyDescent="0.25">
      <c r="B200" t="s">
        <v>473</v>
      </c>
      <c r="C200" s="16" t="s">
        <v>406</v>
      </c>
      <c r="D200" s="3" t="s">
        <v>385</v>
      </c>
      <c r="E200" s="17">
        <v>57.048099517822266</v>
      </c>
      <c r="F200" s="17">
        <v>-135.36470031738281</v>
      </c>
      <c r="G200" s="18">
        <v>4.3000001907348633</v>
      </c>
      <c r="H200" s="19">
        <v>1239</v>
      </c>
      <c r="I200" s="19" t="s">
        <v>386</v>
      </c>
      <c r="J200" s="22">
        <v>20190707</v>
      </c>
      <c r="K200" s="4">
        <v>68</v>
      </c>
      <c r="L200" s="4">
        <v>8.0205345153808594</v>
      </c>
      <c r="M200" s="4">
        <v>-18</v>
      </c>
      <c r="N200" s="21">
        <v>0.94188863039016724</v>
      </c>
      <c r="O200" s="31">
        <v>59.979465484619141</v>
      </c>
      <c r="P200" s="4">
        <v>4.7007713317871094</v>
      </c>
      <c r="Q200" s="4" t="s">
        <v>365</v>
      </c>
      <c r="R200" s="4">
        <v>48.92</v>
      </c>
      <c r="S200" s="4">
        <v>51.980000000000004</v>
      </c>
      <c r="T200" s="4">
        <v>59</v>
      </c>
      <c r="U200" s="4">
        <v>75.02</v>
      </c>
      <c r="V200" s="4">
        <v>86</v>
      </c>
    </row>
    <row r="201" spans="2:22" x14ac:dyDescent="0.25">
      <c r="B201" t="s">
        <v>473</v>
      </c>
      <c r="C201" s="16" t="s">
        <v>406</v>
      </c>
      <c r="D201" s="3" t="s">
        <v>385</v>
      </c>
      <c r="E201" s="17">
        <v>57.048099517822266</v>
      </c>
      <c r="F201" s="17">
        <v>-135.36470031738281</v>
      </c>
      <c r="G201" s="18">
        <v>4.3000001907348633</v>
      </c>
      <c r="H201" s="19">
        <v>1239</v>
      </c>
      <c r="I201" s="19" t="s">
        <v>386</v>
      </c>
      <c r="J201" s="22">
        <v>20190708</v>
      </c>
      <c r="K201" s="4">
        <v>59</v>
      </c>
      <c r="L201" s="4">
        <v>-1.0836296081542969</v>
      </c>
      <c r="M201" s="4">
        <v>-27</v>
      </c>
      <c r="N201" s="21">
        <v>0.40677964687347412</v>
      </c>
      <c r="O201" s="31">
        <v>60.083629608154297</v>
      </c>
      <c r="P201" s="4">
        <v>4.6576919555664063</v>
      </c>
      <c r="Q201" s="4" t="s">
        <v>365</v>
      </c>
      <c r="R201" s="4">
        <v>48.92</v>
      </c>
      <c r="S201" s="4">
        <v>51.980000000000004</v>
      </c>
      <c r="T201" s="4">
        <v>59</v>
      </c>
      <c r="U201" s="4">
        <v>75.02</v>
      </c>
      <c r="V201" s="4">
        <v>86</v>
      </c>
    </row>
    <row r="202" spans="2:22" x14ac:dyDescent="0.25">
      <c r="B202" t="s">
        <v>460</v>
      </c>
      <c r="C202" s="16" t="s">
        <v>436</v>
      </c>
      <c r="D202" s="3" t="s">
        <v>385</v>
      </c>
      <c r="E202" s="17">
        <v>57.7510986328125</v>
      </c>
      <c r="F202" s="17">
        <v>-152.485595703125</v>
      </c>
      <c r="G202" s="18">
        <v>24.399999618530273</v>
      </c>
      <c r="H202" s="19">
        <v>1239</v>
      </c>
      <c r="I202" s="19" t="s">
        <v>386</v>
      </c>
      <c r="J202" s="22">
        <v>20190704</v>
      </c>
      <c r="K202" s="4">
        <v>71.959999084472656</v>
      </c>
      <c r="L202" s="4">
        <v>12.774768829345703</v>
      </c>
      <c r="M202" s="4">
        <v>-10.080000915527336</v>
      </c>
      <c r="N202" s="21">
        <v>0.94108152389526367</v>
      </c>
      <c r="O202" s="31">
        <v>59.185230255126953</v>
      </c>
      <c r="P202" s="4">
        <v>6.8360252380371094</v>
      </c>
      <c r="Q202" s="4" t="s">
        <v>365</v>
      </c>
      <c r="R202" s="4">
        <v>44.06</v>
      </c>
      <c r="S202" s="4">
        <v>47.35039970114827</v>
      </c>
      <c r="T202" s="4">
        <v>57.92</v>
      </c>
      <c r="U202" s="4">
        <v>78.97999999999999</v>
      </c>
      <c r="V202" s="4">
        <v>82.039999999999992</v>
      </c>
    </row>
    <row r="203" spans="2:22" x14ac:dyDescent="0.25">
      <c r="B203" t="s">
        <v>460</v>
      </c>
      <c r="C203" s="16" t="s">
        <v>436</v>
      </c>
      <c r="D203" s="3" t="s">
        <v>385</v>
      </c>
      <c r="E203" s="17">
        <v>57.7510986328125</v>
      </c>
      <c r="F203" s="17">
        <v>-152.485595703125</v>
      </c>
      <c r="G203" s="18">
        <v>24.399999618530273</v>
      </c>
      <c r="H203" s="19">
        <v>1239</v>
      </c>
      <c r="I203" s="19" t="s">
        <v>386</v>
      </c>
      <c r="J203" s="22">
        <v>20190705</v>
      </c>
      <c r="K203" s="4">
        <v>57.020000457763672</v>
      </c>
      <c r="L203" s="4">
        <v>-2.2785491943359375</v>
      </c>
      <c r="M203" s="4">
        <v>-25.01999954223632</v>
      </c>
      <c r="N203" s="21">
        <v>0.39144471287727356</v>
      </c>
      <c r="O203" s="31">
        <v>59.298549652099609</v>
      </c>
      <c r="P203" s="4">
        <v>6.79010009765625</v>
      </c>
      <c r="Q203" s="4" t="s">
        <v>365</v>
      </c>
      <c r="R203" s="4">
        <v>44.06</v>
      </c>
      <c r="S203" s="4">
        <v>48.019999999999996</v>
      </c>
      <c r="T203" s="4">
        <v>57.92</v>
      </c>
      <c r="U203" s="4">
        <v>78.97999999999999</v>
      </c>
      <c r="V203" s="4">
        <v>82.039999999999992</v>
      </c>
    </row>
    <row r="204" spans="2:22" x14ac:dyDescent="0.25">
      <c r="B204" t="s">
        <v>460</v>
      </c>
      <c r="C204" s="16" t="s">
        <v>436</v>
      </c>
      <c r="D204" s="3" t="s">
        <v>385</v>
      </c>
      <c r="E204" s="17">
        <v>57.7510986328125</v>
      </c>
      <c r="F204" s="17">
        <v>-152.485595703125</v>
      </c>
      <c r="G204" s="18">
        <v>24.399999618530273</v>
      </c>
      <c r="H204" s="19">
        <v>1239</v>
      </c>
      <c r="I204" s="19" t="s">
        <v>386</v>
      </c>
      <c r="J204" s="22">
        <v>20190706</v>
      </c>
      <c r="K204" s="4">
        <v>69.080001831054688</v>
      </c>
      <c r="L204" s="4">
        <v>9.5728340148925781</v>
      </c>
      <c r="M204" s="4">
        <v>-12.959998168945305</v>
      </c>
      <c r="N204" s="21">
        <v>0.90072637796401978</v>
      </c>
      <c r="O204" s="31">
        <v>59.507167816162109</v>
      </c>
      <c r="P204" s="4">
        <v>6.7208976745605469</v>
      </c>
      <c r="Q204" s="4" t="s">
        <v>365</v>
      </c>
      <c r="R204" s="4">
        <v>46.04</v>
      </c>
      <c r="S204" s="4">
        <v>48.019999999999996</v>
      </c>
      <c r="T204" s="4">
        <v>57.92</v>
      </c>
      <c r="U204" s="4">
        <v>78.97999999999999</v>
      </c>
      <c r="V204" s="4">
        <v>82.039999999999992</v>
      </c>
    </row>
    <row r="205" spans="2:22" x14ac:dyDescent="0.25">
      <c r="B205" t="s">
        <v>460</v>
      </c>
      <c r="C205" s="16" t="s">
        <v>436</v>
      </c>
      <c r="D205" s="3" t="s">
        <v>385</v>
      </c>
      <c r="E205" s="17">
        <v>57.7510986328125</v>
      </c>
      <c r="F205" s="17">
        <v>-152.485595703125</v>
      </c>
      <c r="G205" s="18">
        <v>24.399999618530273</v>
      </c>
      <c r="H205" s="19">
        <v>1239</v>
      </c>
      <c r="I205" s="19" t="s">
        <v>386</v>
      </c>
      <c r="J205" s="22">
        <v>20190707</v>
      </c>
      <c r="K205" s="4">
        <v>73.94000244140625</v>
      </c>
      <c r="L205" s="4">
        <v>14.279422760009766</v>
      </c>
      <c r="M205" s="4">
        <v>-8.099997558593742</v>
      </c>
      <c r="N205" s="21">
        <v>0.95803064107894897</v>
      </c>
      <c r="O205" s="31">
        <v>59.660579681396484</v>
      </c>
      <c r="P205" s="4">
        <v>6.6800918579101563</v>
      </c>
      <c r="Q205" s="4" t="s">
        <v>365</v>
      </c>
      <c r="R205" s="4">
        <v>46.04</v>
      </c>
      <c r="S205" s="4">
        <v>48.019999999999996</v>
      </c>
      <c r="T205" s="4">
        <v>57.92</v>
      </c>
      <c r="U205" s="4">
        <v>78.97999999999999</v>
      </c>
      <c r="V205" s="4">
        <v>82.039999999999992</v>
      </c>
    </row>
    <row r="206" spans="2:22" x14ac:dyDescent="0.25">
      <c r="B206" t="s">
        <v>460</v>
      </c>
      <c r="C206" s="16" t="s">
        <v>436</v>
      </c>
      <c r="D206" s="3" t="s">
        <v>385</v>
      </c>
      <c r="E206" s="17">
        <v>57.7510986328125</v>
      </c>
      <c r="F206" s="17">
        <v>-152.485595703125</v>
      </c>
      <c r="G206" s="18">
        <v>24.399999618530273</v>
      </c>
      <c r="H206" s="19">
        <v>1239</v>
      </c>
      <c r="I206" s="19" t="s">
        <v>386</v>
      </c>
      <c r="J206" s="22">
        <v>20190708</v>
      </c>
      <c r="K206" s="4">
        <v>71.959999084472656</v>
      </c>
      <c r="L206" s="4">
        <v>12.152252197265625</v>
      </c>
      <c r="M206" s="4">
        <v>-10.080000915527336</v>
      </c>
      <c r="N206" s="21">
        <v>0.93946731090545654</v>
      </c>
      <c r="O206" s="31">
        <v>59.807746887207031</v>
      </c>
      <c r="P206" s="4">
        <v>6.6560287475585938</v>
      </c>
      <c r="Q206" s="4" t="s">
        <v>365</v>
      </c>
      <c r="R206" s="4">
        <v>46.04</v>
      </c>
      <c r="S206" s="4">
        <v>48.019999999999996</v>
      </c>
      <c r="T206" s="4">
        <v>59</v>
      </c>
      <c r="U206" s="4">
        <v>78.97999999999999</v>
      </c>
      <c r="V206" s="4">
        <v>82.039999999999992</v>
      </c>
    </row>
    <row r="207" spans="2:22" x14ac:dyDescent="0.25">
      <c r="B207" t="s">
        <v>461</v>
      </c>
      <c r="C207" s="16" t="s">
        <v>384</v>
      </c>
      <c r="D207" s="3" t="s">
        <v>385</v>
      </c>
      <c r="E207" s="17">
        <v>58.679401397705078</v>
      </c>
      <c r="F207" s="17">
        <v>-156.62939453125</v>
      </c>
      <c r="G207" s="18">
        <v>19.200000762939453</v>
      </c>
      <c r="H207" s="19">
        <v>1239</v>
      </c>
      <c r="I207" s="19" t="s">
        <v>386</v>
      </c>
      <c r="J207" s="22">
        <v>20190704</v>
      </c>
      <c r="K207" s="4">
        <v>89.05999755859375</v>
      </c>
      <c r="L207" s="4">
        <v>26.103340148925781</v>
      </c>
      <c r="M207" s="4">
        <v>4.1399975585937625</v>
      </c>
      <c r="N207" s="21">
        <v>1.0099999904632568</v>
      </c>
      <c r="O207" s="31">
        <v>62.956657409667969</v>
      </c>
      <c r="P207" s="4">
        <v>7.3742446899414063</v>
      </c>
      <c r="Q207" s="4" t="s">
        <v>365</v>
      </c>
      <c r="R207" s="4">
        <v>41</v>
      </c>
      <c r="S207" s="4">
        <v>48.019999999999996</v>
      </c>
      <c r="T207" s="4">
        <v>62.06</v>
      </c>
      <c r="U207" s="4">
        <v>82.039999999999992</v>
      </c>
      <c r="V207" s="4">
        <v>84.919999999999987</v>
      </c>
    </row>
    <row r="208" spans="2:22" x14ac:dyDescent="0.25">
      <c r="B208" t="s">
        <v>461</v>
      </c>
      <c r="C208" s="16" t="s">
        <v>384</v>
      </c>
      <c r="D208" s="3" t="s">
        <v>385</v>
      </c>
      <c r="E208" s="17">
        <v>58.679401397705078</v>
      </c>
      <c r="F208" s="17">
        <v>-156.62939453125</v>
      </c>
      <c r="G208" s="18">
        <v>19.200000762939453</v>
      </c>
      <c r="H208" s="19">
        <v>1239</v>
      </c>
      <c r="I208" s="19" t="s">
        <v>386</v>
      </c>
      <c r="J208" s="22">
        <v>20190705</v>
      </c>
      <c r="K208" s="4">
        <v>87.980003356933594</v>
      </c>
      <c r="L208" s="4">
        <v>24.942134857177734</v>
      </c>
      <c r="M208" s="4">
        <v>3.0600033569336063</v>
      </c>
      <c r="N208" s="21">
        <v>1.0099999904632568</v>
      </c>
      <c r="O208" s="31">
        <v>63.037868499755859</v>
      </c>
      <c r="P208" s="4">
        <v>7.3347969055175781</v>
      </c>
      <c r="Q208" s="4" t="s">
        <v>365</v>
      </c>
      <c r="R208" s="4">
        <v>41</v>
      </c>
      <c r="S208" s="4">
        <v>48.019999999999996</v>
      </c>
      <c r="T208" s="4">
        <v>62.06</v>
      </c>
      <c r="U208" s="4">
        <v>82.039999999999992</v>
      </c>
      <c r="V208" s="4">
        <v>84.919999999999987</v>
      </c>
    </row>
    <row r="209" spans="2:22" x14ac:dyDescent="0.25">
      <c r="B209" t="s">
        <v>461</v>
      </c>
      <c r="C209" s="16" t="s">
        <v>384</v>
      </c>
      <c r="D209" s="3" t="s">
        <v>385</v>
      </c>
      <c r="E209" s="17">
        <v>58.679401397705078</v>
      </c>
      <c r="F209" s="17">
        <v>-156.62939453125</v>
      </c>
      <c r="G209" s="18">
        <v>19.200000762939453</v>
      </c>
      <c r="H209" s="19">
        <v>1239</v>
      </c>
      <c r="I209" s="19" t="s">
        <v>386</v>
      </c>
      <c r="J209" s="22">
        <v>20190706</v>
      </c>
      <c r="K209" s="4">
        <v>82.94000244140625</v>
      </c>
      <c r="L209" s="4">
        <v>19.800437927246094</v>
      </c>
      <c r="M209" s="4">
        <v>-1.9799975585937375</v>
      </c>
      <c r="N209" s="21">
        <v>0.99435025453567505</v>
      </c>
      <c r="O209" s="31">
        <v>63.139564514160156</v>
      </c>
      <c r="P209" s="4">
        <v>7.2582206726074219</v>
      </c>
      <c r="Q209" s="4" t="s">
        <v>365</v>
      </c>
      <c r="R209" s="4">
        <v>44.06</v>
      </c>
      <c r="S209" s="4">
        <v>48.92</v>
      </c>
      <c r="T209" s="4">
        <v>62.06</v>
      </c>
      <c r="U209" s="4">
        <v>82.039999999999992</v>
      </c>
      <c r="V209" s="4">
        <v>84.919999999999987</v>
      </c>
    </row>
    <row r="210" spans="2:22" x14ac:dyDescent="0.25">
      <c r="B210" t="s">
        <v>461</v>
      </c>
      <c r="C210" s="16" t="s">
        <v>384</v>
      </c>
      <c r="D210" s="3" t="s">
        <v>385</v>
      </c>
      <c r="E210" s="17">
        <v>58.679401397705078</v>
      </c>
      <c r="F210" s="17">
        <v>-156.62939453125</v>
      </c>
      <c r="G210" s="18">
        <v>19.200000762939453</v>
      </c>
      <c r="H210" s="19">
        <v>1239</v>
      </c>
      <c r="I210" s="19" t="s">
        <v>386</v>
      </c>
      <c r="J210" s="22">
        <v>20190707</v>
      </c>
      <c r="K210" s="4">
        <v>84.019996643066406</v>
      </c>
      <c r="L210" s="4">
        <v>20.807357788085938</v>
      </c>
      <c r="M210" s="4">
        <v>-0.90000335693358124</v>
      </c>
      <c r="N210" s="21">
        <v>0.99677157402038574</v>
      </c>
      <c r="O210" s="31">
        <v>63.212638854980469</v>
      </c>
      <c r="P210" s="4">
        <v>7.2359695434570313</v>
      </c>
      <c r="Q210" s="4" t="s">
        <v>365</v>
      </c>
      <c r="R210" s="4">
        <v>44.06</v>
      </c>
      <c r="S210" s="4">
        <v>48.92</v>
      </c>
      <c r="T210" s="4">
        <v>62.06</v>
      </c>
      <c r="U210" s="4">
        <v>81.629612751007073</v>
      </c>
      <c r="V210" s="4">
        <v>84.919999999999987</v>
      </c>
    </row>
    <row r="211" spans="2:22" x14ac:dyDescent="0.25">
      <c r="B211" t="s">
        <v>461</v>
      </c>
      <c r="C211" s="16" t="s">
        <v>384</v>
      </c>
      <c r="D211" s="3" t="s">
        <v>385</v>
      </c>
      <c r="E211" s="17">
        <v>58.679401397705078</v>
      </c>
      <c r="F211" s="17">
        <v>-156.62939453125</v>
      </c>
      <c r="G211" s="18">
        <v>19.200000762939453</v>
      </c>
      <c r="H211" s="19">
        <v>1239</v>
      </c>
      <c r="I211" s="19" t="s">
        <v>386</v>
      </c>
      <c r="J211" s="22">
        <v>20190708</v>
      </c>
      <c r="K211" s="4">
        <v>82.94000244140625</v>
      </c>
      <c r="L211" s="4">
        <v>19.631626129150391</v>
      </c>
      <c r="M211" s="4">
        <v>-1.9799975585937375</v>
      </c>
      <c r="N211" s="21">
        <v>0.99435025453567505</v>
      </c>
      <c r="O211" s="31">
        <v>63.308376312255859</v>
      </c>
      <c r="P211" s="4">
        <v>7.2044410705566406</v>
      </c>
      <c r="Q211" s="4" t="s">
        <v>365</v>
      </c>
      <c r="R211" s="4">
        <v>44.06</v>
      </c>
      <c r="S211" s="4">
        <v>48.92</v>
      </c>
      <c r="T211" s="4">
        <v>62.959999999999994</v>
      </c>
      <c r="U211" s="4">
        <v>81.629612751007073</v>
      </c>
      <c r="V211" s="4">
        <v>84.919999999999987</v>
      </c>
    </row>
    <row r="212" spans="2:22" x14ac:dyDescent="0.25">
      <c r="B212" t="s">
        <v>3161</v>
      </c>
      <c r="C212" s="16" t="s">
        <v>387</v>
      </c>
      <c r="D212" s="3" t="s">
        <v>385</v>
      </c>
      <c r="E212" s="17">
        <v>59.749401092529297</v>
      </c>
      <c r="F212" s="17">
        <v>-154.90890502929688</v>
      </c>
      <c r="G212" s="18">
        <v>43.599998474121094</v>
      </c>
      <c r="H212" s="19">
        <v>1146</v>
      </c>
      <c r="I212" s="19" t="s">
        <v>386</v>
      </c>
      <c r="J212" s="22">
        <v>20190704</v>
      </c>
      <c r="K212" s="4">
        <v>86</v>
      </c>
      <c r="L212" s="4">
        <v>23.966228485107422</v>
      </c>
      <c r="M212" s="4">
        <v>1.980000000000004</v>
      </c>
      <c r="N212" s="21">
        <v>1.0099999904632568</v>
      </c>
      <c r="O212" s="31">
        <v>62.033771514892578</v>
      </c>
      <c r="P212" s="4">
        <v>6.9250717163085938</v>
      </c>
      <c r="Q212" s="4" t="s">
        <v>365</v>
      </c>
      <c r="R212" s="4">
        <v>44.96</v>
      </c>
      <c r="S212" s="4">
        <v>48.92</v>
      </c>
      <c r="T212" s="4">
        <v>60.980000000000004</v>
      </c>
      <c r="U212" s="4">
        <v>80.06</v>
      </c>
      <c r="V212" s="4">
        <v>84.02</v>
      </c>
    </row>
    <row r="213" spans="2:22" x14ac:dyDescent="0.25">
      <c r="B213" t="s">
        <v>3161</v>
      </c>
      <c r="C213" s="16" t="s">
        <v>387</v>
      </c>
      <c r="D213" s="3" t="s">
        <v>385</v>
      </c>
      <c r="E213" s="17">
        <v>59.749401092529297</v>
      </c>
      <c r="F213" s="17">
        <v>-154.90890502929688</v>
      </c>
      <c r="G213" s="18">
        <v>43.599998474121094</v>
      </c>
      <c r="H213" s="19">
        <v>1148</v>
      </c>
      <c r="I213" s="19" t="s">
        <v>386</v>
      </c>
      <c r="J213" s="22">
        <v>20190705</v>
      </c>
      <c r="K213" s="4">
        <v>86</v>
      </c>
      <c r="L213" s="4">
        <v>23.911148071289063</v>
      </c>
      <c r="M213" s="4">
        <v>1.980000000000004</v>
      </c>
      <c r="N213" s="21">
        <v>1.0099999904632568</v>
      </c>
      <c r="O213" s="31">
        <v>62.088851928710938</v>
      </c>
      <c r="P213" s="4">
        <v>6.8742141723632813</v>
      </c>
      <c r="Q213" s="4" t="s">
        <v>365</v>
      </c>
      <c r="R213" s="4">
        <v>44.96</v>
      </c>
      <c r="S213" s="4">
        <v>48.92</v>
      </c>
      <c r="T213" s="4">
        <v>60.980000000000004</v>
      </c>
      <c r="U213" s="4">
        <v>80.06</v>
      </c>
      <c r="V213" s="4">
        <v>84.02</v>
      </c>
    </row>
    <row r="214" spans="2:22" x14ac:dyDescent="0.25">
      <c r="B214" t="s">
        <v>3161</v>
      </c>
      <c r="C214" s="16" t="s">
        <v>387</v>
      </c>
      <c r="D214" s="3" t="s">
        <v>385</v>
      </c>
      <c r="E214" s="17">
        <v>59.749401092529297</v>
      </c>
      <c r="F214" s="17">
        <v>-154.90890502929688</v>
      </c>
      <c r="G214" s="18">
        <v>43.599998474121094</v>
      </c>
      <c r="H214" s="19">
        <v>1149</v>
      </c>
      <c r="I214" s="19" t="s">
        <v>386</v>
      </c>
      <c r="J214" s="22">
        <v>20190706</v>
      </c>
      <c r="K214" s="4">
        <v>84.019996643066406</v>
      </c>
      <c r="L214" s="4">
        <v>21.816967010498047</v>
      </c>
      <c r="M214" s="4">
        <v>-3.3569335897709607E-6</v>
      </c>
      <c r="N214" s="21">
        <v>0.99912965297698975</v>
      </c>
      <c r="O214" s="31">
        <v>62.203029632568359</v>
      </c>
      <c r="P214" s="4">
        <v>6.7988357543945313</v>
      </c>
      <c r="Q214" s="4" t="s">
        <v>365</v>
      </c>
      <c r="R214" s="4">
        <v>46.04</v>
      </c>
      <c r="S214" s="4">
        <v>50</v>
      </c>
      <c r="T214" s="4">
        <v>60.980000000000004</v>
      </c>
      <c r="U214" s="4">
        <v>80.06</v>
      </c>
      <c r="V214" s="4">
        <v>84.02</v>
      </c>
    </row>
    <row r="215" spans="2:22" x14ac:dyDescent="0.25">
      <c r="B215" t="s">
        <v>3161</v>
      </c>
      <c r="C215" s="16" t="s">
        <v>387</v>
      </c>
      <c r="D215" s="3" t="s">
        <v>385</v>
      </c>
      <c r="E215" s="17">
        <v>59.749401092529297</v>
      </c>
      <c r="F215" s="17">
        <v>-154.90890502929688</v>
      </c>
      <c r="G215" s="18">
        <v>43.599998474121094</v>
      </c>
      <c r="H215" s="19">
        <v>1150</v>
      </c>
      <c r="I215" s="19" t="s">
        <v>386</v>
      </c>
      <c r="J215" s="22">
        <v>20190707</v>
      </c>
      <c r="K215" s="4">
        <v>82.040000915527344</v>
      </c>
      <c r="L215" s="4">
        <v>19.707965850830078</v>
      </c>
      <c r="M215" s="4">
        <v>-1.9799990844726523</v>
      </c>
      <c r="N215" s="21">
        <v>0.99391305446624756</v>
      </c>
      <c r="O215" s="31">
        <v>62.332035064697266</v>
      </c>
      <c r="P215" s="4">
        <v>6.8183822631835938</v>
      </c>
      <c r="Q215" s="4" t="s">
        <v>365</v>
      </c>
      <c r="R215" s="4">
        <v>46.04</v>
      </c>
      <c r="S215" s="4">
        <v>50</v>
      </c>
      <c r="T215" s="4">
        <v>60.980000000000004</v>
      </c>
      <c r="U215" s="4">
        <v>80.06</v>
      </c>
      <c r="V215" s="4">
        <v>84.02</v>
      </c>
    </row>
    <row r="216" spans="2:22" x14ac:dyDescent="0.25">
      <c r="B216" t="s">
        <v>3161</v>
      </c>
      <c r="C216" s="16" t="s">
        <v>387</v>
      </c>
      <c r="D216" s="3" t="s">
        <v>385</v>
      </c>
      <c r="E216" s="17">
        <v>59.749401092529297</v>
      </c>
      <c r="F216" s="17">
        <v>-154.90890502929688</v>
      </c>
      <c r="G216" s="18">
        <v>43.599998474121094</v>
      </c>
      <c r="H216" s="19">
        <v>1152</v>
      </c>
      <c r="I216" s="19" t="s">
        <v>386</v>
      </c>
      <c r="J216" s="22">
        <v>20190708</v>
      </c>
      <c r="K216" s="4">
        <v>84.019996643066406</v>
      </c>
      <c r="L216" s="4">
        <v>21.524528503417969</v>
      </c>
      <c r="M216" s="4">
        <v>-3.3569335897709607E-6</v>
      </c>
      <c r="N216" s="21">
        <v>0.9982638955116272</v>
      </c>
      <c r="O216" s="31">
        <v>62.495468139648438</v>
      </c>
      <c r="P216" s="4">
        <v>6.7882041931152344</v>
      </c>
      <c r="Q216" s="4" t="s">
        <v>365</v>
      </c>
      <c r="R216" s="4">
        <v>46.04</v>
      </c>
      <c r="S216" s="4">
        <v>50</v>
      </c>
      <c r="T216" s="4">
        <v>62.06</v>
      </c>
      <c r="U216" s="4">
        <v>80.06</v>
      </c>
      <c r="V216" s="4">
        <v>84.02</v>
      </c>
    </row>
    <row r="217" spans="2:22" x14ac:dyDescent="0.25">
      <c r="B217" t="s">
        <v>463</v>
      </c>
      <c r="C217" s="16" t="s">
        <v>392</v>
      </c>
      <c r="D217" s="3" t="s">
        <v>385</v>
      </c>
      <c r="E217" s="17">
        <v>55.220798492431641</v>
      </c>
      <c r="F217" s="17">
        <v>-162.73249816894531</v>
      </c>
      <c r="G217" s="18">
        <v>23.799999237060547</v>
      </c>
      <c r="H217" s="19">
        <v>1239</v>
      </c>
      <c r="I217" s="19" t="s">
        <v>386</v>
      </c>
      <c r="J217" s="22">
        <v>20190704</v>
      </c>
      <c r="K217" s="4">
        <v>60.979999542236328</v>
      </c>
      <c r="L217" s="4">
        <v>6.9072647094726563</v>
      </c>
      <c r="M217" s="4">
        <v>-16.020000457763672</v>
      </c>
      <c r="N217" s="21">
        <v>0.91848266124725342</v>
      </c>
      <c r="O217" s="31">
        <v>54.072734832763672</v>
      </c>
      <c r="P217" s="4">
        <v>4.5596427917480469</v>
      </c>
      <c r="Q217" s="4" t="s">
        <v>365</v>
      </c>
      <c r="R217" s="4">
        <v>41</v>
      </c>
      <c r="S217" s="4">
        <v>44.06</v>
      </c>
      <c r="T217" s="4">
        <v>53.96</v>
      </c>
      <c r="U217" s="4">
        <v>66.92</v>
      </c>
      <c r="V217" s="4">
        <v>77</v>
      </c>
    </row>
    <row r="218" spans="2:22" x14ac:dyDescent="0.25">
      <c r="B218" t="s">
        <v>463</v>
      </c>
      <c r="C218" s="16" t="s">
        <v>392</v>
      </c>
      <c r="D218" s="3" t="s">
        <v>385</v>
      </c>
      <c r="E218" s="17">
        <v>55.220798492431641</v>
      </c>
      <c r="F218" s="17">
        <v>-162.73249816894531</v>
      </c>
      <c r="G218" s="18">
        <v>23.799999237060547</v>
      </c>
      <c r="H218" s="19">
        <v>1239</v>
      </c>
      <c r="I218" s="19" t="s">
        <v>386</v>
      </c>
      <c r="J218" s="22">
        <v>20190705</v>
      </c>
      <c r="K218" s="4">
        <v>69.980003356933594</v>
      </c>
      <c r="L218" s="4">
        <v>15.729446411132813</v>
      </c>
      <c r="M218" s="4">
        <v>-7.0199966430664063</v>
      </c>
      <c r="N218" s="21">
        <v>0.99515736103057861</v>
      </c>
      <c r="O218" s="31">
        <v>54.250556945800781</v>
      </c>
      <c r="P218" s="4">
        <v>4.5460243225097656</v>
      </c>
      <c r="Q218" s="4" t="s">
        <v>365</v>
      </c>
      <c r="R218" s="4">
        <v>41</v>
      </c>
      <c r="S218" s="4">
        <v>44.40199975095689</v>
      </c>
      <c r="T218" s="4">
        <v>53.96</v>
      </c>
      <c r="U218" s="4">
        <v>66.92</v>
      </c>
      <c r="V218" s="4">
        <v>77</v>
      </c>
    </row>
    <row r="219" spans="2:22" x14ac:dyDescent="0.25">
      <c r="B219" t="s">
        <v>463</v>
      </c>
      <c r="C219" s="16" t="s">
        <v>392</v>
      </c>
      <c r="D219" s="3" t="s">
        <v>385</v>
      </c>
      <c r="E219" s="17">
        <v>55.220798492431641</v>
      </c>
      <c r="F219" s="17">
        <v>-162.73249816894531</v>
      </c>
      <c r="G219" s="18">
        <v>23.799999237060547</v>
      </c>
      <c r="H219" s="19">
        <v>1239</v>
      </c>
      <c r="I219" s="19" t="s">
        <v>386</v>
      </c>
      <c r="J219" s="22">
        <v>20190706</v>
      </c>
      <c r="K219" s="4">
        <v>69.080001831054688</v>
      </c>
      <c r="L219" s="4">
        <v>14.640293121337891</v>
      </c>
      <c r="M219" s="4">
        <v>-7.9199981689453125</v>
      </c>
      <c r="N219" s="21">
        <v>0.99435025453567505</v>
      </c>
      <c r="O219" s="31">
        <v>54.439708709716797</v>
      </c>
      <c r="P219" s="4">
        <v>4.5307426452636719</v>
      </c>
      <c r="Q219" s="4" t="s">
        <v>365</v>
      </c>
      <c r="R219" s="4">
        <v>41</v>
      </c>
      <c r="S219" s="4">
        <v>44.96</v>
      </c>
      <c r="T219" s="4">
        <v>53.96</v>
      </c>
      <c r="U219" s="4">
        <v>66.92</v>
      </c>
      <c r="V219" s="4">
        <v>77</v>
      </c>
    </row>
    <row r="220" spans="2:22" x14ac:dyDescent="0.25">
      <c r="B220" t="s">
        <v>463</v>
      </c>
      <c r="C220" s="16" t="s">
        <v>392</v>
      </c>
      <c r="D220" s="3" t="s">
        <v>385</v>
      </c>
      <c r="E220" s="17">
        <v>55.220798492431641</v>
      </c>
      <c r="F220" s="17">
        <v>-162.73249816894531</v>
      </c>
      <c r="G220" s="18">
        <v>23.799999237060547</v>
      </c>
      <c r="H220" s="19">
        <v>1239</v>
      </c>
      <c r="I220" s="19" t="s">
        <v>386</v>
      </c>
      <c r="J220" s="22">
        <v>20190707</v>
      </c>
      <c r="K220" s="4">
        <v>71.959999084472656</v>
      </c>
      <c r="L220" s="4">
        <v>17.393753051757813</v>
      </c>
      <c r="M220" s="4">
        <v>-5.0400009155273438</v>
      </c>
      <c r="N220" s="21">
        <v>0.99838578701019287</v>
      </c>
      <c r="O220" s="31">
        <v>54.566246032714844</v>
      </c>
      <c r="P220" s="4">
        <v>4.5283622741699219</v>
      </c>
      <c r="Q220" s="4" t="s">
        <v>365</v>
      </c>
      <c r="R220" s="4">
        <v>41</v>
      </c>
      <c r="S220" s="4">
        <v>44.96</v>
      </c>
      <c r="T220" s="4">
        <v>53.96</v>
      </c>
      <c r="U220" s="4">
        <v>66.92</v>
      </c>
      <c r="V220" s="4">
        <v>77</v>
      </c>
    </row>
    <row r="221" spans="2:22" x14ac:dyDescent="0.25">
      <c r="B221" t="s">
        <v>463</v>
      </c>
      <c r="C221" s="16" t="s">
        <v>392</v>
      </c>
      <c r="D221" s="3" t="s">
        <v>385</v>
      </c>
      <c r="E221" s="17">
        <v>55.220798492431641</v>
      </c>
      <c r="F221" s="17">
        <v>-162.73249816894531</v>
      </c>
      <c r="G221" s="18">
        <v>23.799999237060547</v>
      </c>
      <c r="H221" s="19">
        <v>1239</v>
      </c>
      <c r="I221" s="19" t="s">
        <v>386</v>
      </c>
      <c r="J221" s="22">
        <v>20190708</v>
      </c>
      <c r="K221" s="4">
        <v>62.959999084472656</v>
      </c>
      <c r="L221" s="4">
        <v>8.3100700378417969</v>
      </c>
      <c r="M221" s="4">
        <v>-14.040000915527344</v>
      </c>
      <c r="N221" s="21">
        <v>0.94511705636978149</v>
      </c>
      <c r="O221" s="31">
        <v>54.649929046630859</v>
      </c>
      <c r="P221" s="4">
        <v>4.5192642211914063</v>
      </c>
      <c r="Q221" s="4" t="s">
        <v>365</v>
      </c>
      <c r="R221" s="4">
        <v>41</v>
      </c>
      <c r="S221" s="4">
        <v>46.04</v>
      </c>
      <c r="T221" s="4">
        <v>53.96</v>
      </c>
      <c r="U221" s="4">
        <v>66.92</v>
      </c>
      <c r="V221" s="4">
        <v>77</v>
      </c>
    </row>
    <row r="222" spans="2:22" x14ac:dyDescent="0.25">
      <c r="B222" t="s">
        <v>474</v>
      </c>
      <c r="C222" s="16" t="s">
        <v>403</v>
      </c>
      <c r="D222" s="3" t="s">
        <v>385</v>
      </c>
      <c r="E222" s="17">
        <v>60.488899230957031</v>
      </c>
      <c r="F222" s="17">
        <v>-145.45109558105469</v>
      </c>
      <c r="G222" s="18">
        <v>9.3999996185302734</v>
      </c>
      <c r="H222" s="19">
        <v>1238</v>
      </c>
      <c r="I222" s="19" t="s">
        <v>386</v>
      </c>
      <c r="J222" s="22">
        <v>20190704</v>
      </c>
      <c r="K222" s="4">
        <v>69.980003356933594</v>
      </c>
      <c r="L222" s="4">
        <v>9.2506637573242188</v>
      </c>
      <c r="M222" s="4">
        <v>-16.019996643066406</v>
      </c>
      <c r="N222" s="21">
        <v>0.90549272298812866</v>
      </c>
      <c r="O222" s="31">
        <v>60.729339599609375</v>
      </c>
      <c r="P222" s="4">
        <v>6.348785400390625</v>
      </c>
      <c r="Q222" s="4" t="s">
        <v>365</v>
      </c>
      <c r="R222" s="4">
        <v>30.02</v>
      </c>
      <c r="S222" s="4">
        <v>50</v>
      </c>
      <c r="T222" s="4">
        <v>60.08</v>
      </c>
      <c r="U222" s="4">
        <v>80.06</v>
      </c>
      <c r="V222" s="4">
        <v>86</v>
      </c>
    </row>
    <row r="223" spans="2:22" x14ac:dyDescent="0.25">
      <c r="B223" t="s">
        <v>474</v>
      </c>
      <c r="C223" s="16" t="s">
        <v>403</v>
      </c>
      <c r="D223" s="3" t="s">
        <v>385</v>
      </c>
      <c r="E223" s="17">
        <v>60.488899230957031</v>
      </c>
      <c r="F223" s="17">
        <v>-145.45109558105469</v>
      </c>
      <c r="G223" s="18">
        <v>9.3999996185302734</v>
      </c>
      <c r="H223" s="19">
        <v>1237</v>
      </c>
      <c r="I223" s="19" t="s">
        <v>386</v>
      </c>
      <c r="J223" s="22">
        <v>20190705</v>
      </c>
      <c r="K223" s="4">
        <v>73.94000244140625</v>
      </c>
      <c r="L223" s="4">
        <v>13.102024078369141</v>
      </c>
      <c r="M223" s="4">
        <v>-12.05999755859375</v>
      </c>
      <c r="N223" s="21">
        <v>0.95634597539901733</v>
      </c>
      <c r="O223" s="31">
        <v>60.837978363037109</v>
      </c>
      <c r="P223" s="4">
        <v>6.3198165893554688</v>
      </c>
      <c r="Q223" s="4" t="s">
        <v>365</v>
      </c>
      <c r="R223" s="4">
        <v>30.02</v>
      </c>
      <c r="S223" s="4">
        <v>50</v>
      </c>
      <c r="T223" s="4">
        <v>60.08</v>
      </c>
      <c r="U223" s="4">
        <v>80.06</v>
      </c>
      <c r="V223" s="4">
        <v>86</v>
      </c>
    </row>
    <row r="224" spans="2:22" x14ac:dyDescent="0.25">
      <c r="B224" t="s">
        <v>474</v>
      </c>
      <c r="C224" s="16" t="s">
        <v>403</v>
      </c>
      <c r="D224" s="3" t="s">
        <v>385</v>
      </c>
      <c r="E224" s="17">
        <v>60.488899230957031</v>
      </c>
      <c r="F224" s="17">
        <v>-145.45109558105469</v>
      </c>
      <c r="G224" s="18">
        <v>9.3999996185302734</v>
      </c>
      <c r="H224" s="19">
        <v>1236</v>
      </c>
      <c r="I224" s="19" t="s">
        <v>386</v>
      </c>
      <c r="J224" s="22">
        <v>20190706</v>
      </c>
      <c r="K224" s="4">
        <v>75.919998168945313</v>
      </c>
      <c r="L224" s="4">
        <v>14.925582885742188</v>
      </c>
      <c r="M224" s="4">
        <v>-13.14000183105469</v>
      </c>
      <c r="N224" s="21">
        <v>0.96844661235809326</v>
      </c>
      <c r="O224" s="31">
        <v>60.994415283203125</v>
      </c>
      <c r="P224" s="4">
        <v>6.3641395568847656</v>
      </c>
      <c r="Q224" s="4" t="s">
        <v>365</v>
      </c>
      <c r="R224" s="4">
        <v>30.02</v>
      </c>
      <c r="S224" s="4">
        <v>51.08</v>
      </c>
      <c r="T224" s="4">
        <v>60.08</v>
      </c>
      <c r="U224" s="4">
        <v>80.645010600090018</v>
      </c>
      <c r="V224" s="4">
        <v>89.06</v>
      </c>
    </row>
    <row r="225" spans="2:22" x14ac:dyDescent="0.25">
      <c r="B225" t="s">
        <v>474</v>
      </c>
      <c r="C225" s="16" t="s">
        <v>403</v>
      </c>
      <c r="D225" s="3" t="s">
        <v>385</v>
      </c>
      <c r="E225" s="17">
        <v>60.488899230957031</v>
      </c>
      <c r="F225" s="17">
        <v>-145.45109558105469</v>
      </c>
      <c r="G225" s="18">
        <v>9.3999996185302734</v>
      </c>
      <c r="H225" s="19">
        <v>1235</v>
      </c>
      <c r="I225" s="19" t="s">
        <v>386</v>
      </c>
      <c r="J225" s="22">
        <v>20190707</v>
      </c>
      <c r="K225" s="4">
        <v>71.959999084472656</v>
      </c>
      <c r="L225" s="4">
        <v>10.881912231445313</v>
      </c>
      <c r="M225" s="4">
        <v>-17.100000915527346</v>
      </c>
      <c r="N225" s="21">
        <v>0.92550605535507202</v>
      </c>
      <c r="O225" s="31">
        <v>61.078086853027344</v>
      </c>
      <c r="P225" s="4">
        <v>6.3581275939941406</v>
      </c>
      <c r="Q225" s="4" t="s">
        <v>365</v>
      </c>
      <c r="R225" s="4">
        <v>30.02</v>
      </c>
      <c r="S225" s="4">
        <v>51.08</v>
      </c>
      <c r="T225" s="4">
        <v>60.08</v>
      </c>
      <c r="U225" s="4">
        <v>80.06</v>
      </c>
      <c r="V225" s="4">
        <v>89.06</v>
      </c>
    </row>
    <row r="226" spans="2:22" x14ac:dyDescent="0.25">
      <c r="B226" t="s">
        <v>474</v>
      </c>
      <c r="C226" s="16" t="s">
        <v>403</v>
      </c>
      <c r="D226" s="3" t="s">
        <v>385</v>
      </c>
      <c r="E226" s="17">
        <v>60.488899230957031</v>
      </c>
      <c r="F226" s="17">
        <v>-145.45109558105469</v>
      </c>
      <c r="G226" s="18">
        <v>9.3999996185302734</v>
      </c>
      <c r="H226" s="19">
        <v>1235</v>
      </c>
      <c r="I226" s="19" t="s">
        <v>386</v>
      </c>
      <c r="J226" s="22">
        <v>20190708</v>
      </c>
      <c r="K226" s="4">
        <v>75.019996643066406</v>
      </c>
      <c r="L226" s="4">
        <v>13.843235015869141</v>
      </c>
      <c r="M226" s="4">
        <v>-14.040003356933596</v>
      </c>
      <c r="N226" s="21">
        <v>0.95870447158813477</v>
      </c>
      <c r="O226" s="31">
        <v>61.176761627197266</v>
      </c>
      <c r="P226" s="4">
        <v>6.3215560913085938</v>
      </c>
      <c r="Q226" s="4" t="s">
        <v>365</v>
      </c>
      <c r="R226" s="4">
        <v>30.02</v>
      </c>
      <c r="S226" s="4">
        <v>51.08</v>
      </c>
      <c r="T226" s="4">
        <v>60.08</v>
      </c>
      <c r="U226" s="4">
        <v>80.06</v>
      </c>
      <c r="V226" s="4">
        <v>89.06</v>
      </c>
    </row>
    <row r="227" spans="2:22" x14ac:dyDescent="0.25">
      <c r="B227" t="s">
        <v>464</v>
      </c>
      <c r="C227" s="16" t="s">
        <v>437</v>
      </c>
      <c r="D227" s="3" t="s">
        <v>385</v>
      </c>
      <c r="E227" s="17">
        <v>64.803901672363281</v>
      </c>
      <c r="F227" s="17">
        <v>-147.8760986328125</v>
      </c>
      <c r="G227" s="18">
        <v>131.69999694824219</v>
      </c>
      <c r="H227" s="19">
        <v>1239</v>
      </c>
      <c r="I227" s="19" t="s">
        <v>386</v>
      </c>
      <c r="J227" s="22">
        <v>20190704</v>
      </c>
      <c r="K227" s="4">
        <v>69.080001831054688</v>
      </c>
      <c r="L227" s="4">
        <v>-4.0149154663085938</v>
      </c>
      <c r="M227" s="4">
        <v>-24.8399981689453</v>
      </c>
      <c r="N227" s="21">
        <v>0.27602905035018921</v>
      </c>
      <c r="O227" s="31">
        <v>73.094917297363281</v>
      </c>
      <c r="P227" s="4">
        <v>7.6369056701660156</v>
      </c>
      <c r="Q227" s="4" t="s">
        <v>365</v>
      </c>
      <c r="R227" s="4">
        <v>50</v>
      </c>
      <c r="S227" s="4">
        <v>55.04</v>
      </c>
      <c r="T227" s="4">
        <v>73.039999999999992</v>
      </c>
      <c r="U227" s="4">
        <v>89.06</v>
      </c>
      <c r="V227" s="4">
        <v>93.919999999999987</v>
      </c>
    </row>
    <row r="228" spans="2:22" x14ac:dyDescent="0.25">
      <c r="B228" t="s">
        <v>464</v>
      </c>
      <c r="C228" s="16" t="s">
        <v>437</v>
      </c>
      <c r="D228" s="3" t="s">
        <v>385</v>
      </c>
      <c r="E228" s="17">
        <v>64.803901672363281</v>
      </c>
      <c r="F228" s="17">
        <v>-147.8760986328125</v>
      </c>
      <c r="G228" s="18">
        <v>131.69999694824219</v>
      </c>
      <c r="H228" s="19">
        <v>1239</v>
      </c>
      <c r="I228" s="19" t="s">
        <v>386</v>
      </c>
      <c r="J228" s="22">
        <v>20190705</v>
      </c>
      <c r="K228" s="4">
        <v>82.040000915527344</v>
      </c>
      <c r="L228" s="4">
        <v>8.8967056274414063</v>
      </c>
      <c r="M228" s="4">
        <v>-11.879999084472644</v>
      </c>
      <c r="N228" s="21">
        <v>0.86198544502258301</v>
      </c>
      <c r="O228" s="31">
        <v>73.143295288085938</v>
      </c>
      <c r="P228" s="4">
        <v>7.5695152282714844</v>
      </c>
      <c r="Q228" s="4" t="s">
        <v>365</v>
      </c>
      <c r="R228" s="4">
        <v>50</v>
      </c>
      <c r="S228" s="4">
        <v>55.04</v>
      </c>
      <c r="T228" s="4">
        <v>73.039999999999992</v>
      </c>
      <c r="U228" s="4">
        <v>89.06</v>
      </c>
      <c r="V228" s="4">
        <v>93.919999999999987</v>
      </c>
    </row>
    <row r="229" spans="2:22" x14ac:dyDescent="0.25">
      <c r="B229" t="s">
        <v>464</v>
      </c>
      <c r="C229" s="16" t="s">
        <v>437</v>
      </c>
      <c r="D229" s="3" t="s">
        <v>385</v>
      </c>
      <c r="E229" s="17">
        <v>64.803901672363281</v>
      </c>
      <c r="F229" s="17">
        <v>-147.8760986328125</v>
      </c>
      <c r="G229" s="18">
        <v>131.69999694824219</v>
      </c>
      <c r="H229" s="19">
        <v>1239</v>
      </c>
      <c r="I229" s="19" t="s">
        <v>386</v>
      </c>
      <c r="J229" s="22">
        <v>20190706</v>
      </c>
      <c r="K229" s="4">
        <v>84.019996643066406</v>
      </c>
      <c r="L229" s="4">
        <v>10.863334655761719</v>
      </c>
      <c r="M229" s="4">
        <v>-9.9000033569335812</v>
      </c>
      <c r="N229" s="21">
        <v>0.91928976774215698</v>
      </c>
      <c r="O229" s="31">
        <v>73.156661987304688</v>
      </c>
      <c r="P229" s="4">
        <v>7.4685249328613281</v>
      </c>
      <c r="Q229" s="4" t="s">
        <v>365</v>
      </c>
      <c r="R229" s="4">
        <v>48.019999999999996</v>
      </c>
      <c r="S229" s="4">
        <v>55.04</v>
      </c>
      <c r="T229" s="4">
        <v>73.039999999999992</v>
      </c>
      <c r="U229" s="4">
        <v>89.06</v>
      </c>
      <c r="V229" s="4">
        <v>93.919999999999987</v>
      </c>
    </row>
    <row r="230" spans="2:22" x14ac:dyDescent="0.25">
      <c r="B230" t="s">
        <v>464</v>
      </c>
      <c r="C230" s="16" t="s">
        <v>437</v>
      </c>
      <c r="D230" s="3" t="s">
        <v>385</v>
      </c>
      <c r="E230" s="17">
        <v>64.803901672363281</v>
      </c>
      <c r="F230" s="17">
        <v>-147.8760986328125</v>
      </c>
      <c r="G230" s="18">
        <v>131.69999694824219</v>
      </c>
      <c r="H230" s="19">
        <v>1239</v>
      </c>
      <c r="I230" s="19" t="s">
        <v>386</v>
      </c>
      <c r="J230" s="22">
        <v>20190707</v>
      </c>
      <c r="K230" s="4">
        <v>78.980003356933594</v>
      </c>
      <c r="L230" s="4">
        <v>5.8310470581054688</v>
      </c>
      <c r="M230" s="4">
        <v>-14.939996643066394</v>
      </c>
      <c r="N230" s="21">
        <v>0.76351898908615112</v>
      </c>
      <c r="O230" s="31">
        <v>73.148956298828125</v>
      </c>
      <c r="P230" s="4">
        <v>7.4516487121582031</v>
      </c>
      <c r="Q230" s="4" t="s">
        <v>365</v>
      </c>
      <c r="R230" s="4">
        <v>48.019999999999996</v>
      </c>
      <c r="S230" s="4">
        <v>55.381999750956894</v>
      </c>
      <c r="T230" s="4">
        <v>73.039999999999992</v>
      </c>
      <c r="U230" s="4">
        <v>88.649612751007083</v>
      </c>
      <c r="V230" s="4">
        <v>93.919999999999987</v>
      </c>
    </row>
    <row r="231" spans="2:22" x14ac:dyDescent="0.25">
      <c r="B231" t="s">
        <v>464</v>
      </c>
      <c r="C231" s="16" t="s">
        <v>437</v>
      </c>
      <c r="D231" s="3" t="s">
        <v>385</v>
      </c>
      <c r="E231" s="17">
        <v>64.803901672363281</v>
      </c>
      <c r="F231" s="17">
        <v>-147.8760986328125</v>
      </c>
      <c r="G231" s="18">
        <v>131.69999694824219</v>
      </c>
      <c r="H231" s="19">
        <v>1239</v>
      </c>
      <c r="I231" s="19" t="s">
        <v>386</v>
      </c>
      <c r="J231" s="22">
        <v>20190708</v>
      </c>
      <c r="K231" s="4">
        <v>80.959999084472656</v>
      </c>
      <c r="L231" s="4">
        <v>7.8277435302734375</v>
      </c>
      <c r="M231" s="4">
        <v>-12.960000915527331</v>
      </c>
      <c r="N231" s="21">
        <v>0.83373689651489258</v>
      </c>
      <c r="O231" s="31">
        <v>73.132255554199219</v>
      </c>
      <c r="P231" s="4">
        <v>7.4509773254394531</v>
      </c>
      <c r="Q231" s="4" t="s">
        <v>365</v>
      </c>
      <c r="R231" s="4">
        <v>48.019999999999996</v>
      </c>
      <c r="S231" s="4">
        <v>55.94</v>
      </c>
      <c r="T231" s="4">
        <v>73.039999999999992</v>
      </c>
      <c r="U231" s="4">
        <v>88.649612751007083</v>
      </c>
      <c r="V231" s="4">
        <v>93.919999999999987</v>
      </c>
    </row>
    <row r="232" spans="2:22" x14ac:dyDescent="0.25">
      <c r="B232" t="s">
        <v>478</v>
      </c>
      <c r="C232" s="16" t="s">
        <v>404</v>
      </c>
      <c r="D232" s="3" t="s">
        <v>385</v>
      </c>
      <c r="E232" s="17">
        <v>62.961399078369141</v>
      </c>
      <c r="F232" s="17">
        <v>-141.92919921875</v>
      </c>
      <c r="G232" s="18">
        <v>522.0999755859375</v>
      </c>
      <c r="H232" s="19">
        <v>1239</v>
      </c>
      <c r="I232" s="19" t="s">
        <v>386</v>
      </c>
      <c r="J232" s="22">
        <v>20190704</v>
      </c>
      <c r="K232" s="4">
        <v>78.980003356933594</v>
      </c>
      <c r="L232" s="4">
        <v>9.4194259643554688</v>
      </c>
      <c r="M232" s="4">
        <v>-10.979996643066414</v>
      </c>
      <c r="N232" s="21">
        <v>0.89023405313491821</v>
      </c>
      <c r="O232" s="31">
        <v>69.560577392578125</v>
      </c>
      <c r="P232" s="4">
        <v>7.1301536560058594</v>
      </c>
      <c r="Q232" s="4" t="s">
        <v>365</v>
      </c>
      <c r="R232" s="4">
        <v>46.94</v>
      </c>
      <c r="S232" s="4">
        <v>51.980000000000004</v>
      </c>
      <c r="T232" s="4">
        <v>69.97999999999999</v>
      </c>
      <c r="U232" s="4">
        <v>84.919999999999987</v>
      </c>
      <c r="V232" s="4">
        <v>89.960000000000008</v>
      </c>
    </row>
    <row r="233" spans="2:22" x14ac:dyDescent="0.25">
      <c r="B233" t="s">
        <v>478</v>
      </c>
      <c r="C233" s="16" t="s">
        <v>404</v>
      </c>
      <c r="D233" s="3" t="s">
        <v>385</v>
      </c>
      <c r="E233" s="17">
        <v>62.961399078369141</v>
      </c>
      <c r="F233" s="17">
        <v>-141.92919921875</v>
      </c>
      <c r="G233" s="18">
        <v>522.0999755859375</v>
      </c>
      <c r="H233" s="19">
        <v>1239</v>
      </c>
      <c r="I233" s="19" t="s">
        <v>386</v>
      </c>
      <c r="J233" s="22">
        <v>20190705</v>
      </c>
      <c r="K233" s="4">
        <v>82.94000244140625</v>
      </c>
      <c r="L233" s="4">
        <v>13.337722778320313</v>
      </c>
      <c r="M233" s="4">
        <v>-7.019997558593758</v>
      </c>
      <c r="N233" s="21">
        <v>0.96852302551269531</v>
      </c>
      <c r="O233" s="31">
        <v>69.602279663085938</v>
      </c>
      <c r="P233" s="4">
        <v>7.0856246948242188</v>
      </c>
      <c r="Q233" s="4" t="s">
        <v>365</v>
      </c>
      <c r="R233" s="4">
        <v>46.94</v>
      </c>
      <c r="S233" s="4">
        <v>51.980000000000004</v>
      </c>
      <c r="T233" s="4">
        <v>69.97999999999999</v>
      </c>
      <c r="U233" s="4">
        <v>84.919999999999987</v>
      </c>
      <c r="V233" s="4">
        <v>89.960000000000008</v>
      </c>
    </row>
    <row r="234" spans="2:22" x14ac:dyDescent="0.25">
      <c r="B234" t="s">
        <v>478</v>
      </c>
      <c r="C234" s="16" t="s">
        <v>404</v>
      </c>
      <c r="D234" s="3" t="s">
        <v>385</v>
      </c>
      <c r="E234" s="17">
        <v>62.961399078369141</v>
      </c>
      <c r="F234" s="17">
        <v>-141.92919921875</v>
      </c>
      <c r="G234" s="18">
        <v>522.0999755859375</v>
      </c>
      <c r="H234" s="19">
        <v>1239</v>
      </c>
      <c r="I234" s="19" t="s">
        <v>386</v>
      </c>
      <c r="J234" s="22">
        <v>20190706</v>
      </c>
      <c r="K234" s="4">
        <v>84.019996643066406</v>
      </c>
      <c r="L234" s="4">
        <v>14.328666687011719</v>
      </c>
      <c r="M234" s="4">
        <v>-5.9400033569336017</v>
      </c>
      <c r="N234" s="21">
        <v>0.98143666982650757</v>
      </c>
      <c r="O234" s="31">
        <v>69.691329956054688</v>
      </c>
      <c r="P234" s="4">
        <v>6.9582099914550781</v>
      </c>
      <c r="Q234" s="4" t="s">
        <v>365</v>
      </c>
      <c r="R234" s="4">
        <v>46.94</v>
      </c>
      <c r="S234" s="4">
        <v>51.980000000000004</v>
      </c>
      <c r="T234" s="4">
        <v>69.97999999999999</v>
      </c>
      <c r="U234" s="4">
        <v>84.919999999999987</v>
      </c>
      <c r="V234" s="4">
        <v>89.960000000000008</v>
      </c>
    </row>
    <row r="235" spans="2:22" x14ac:dyDescent="0.25">
      <c r="B235" t="s">
        <v>478</v>
      </c>
      <c r="C235" s="16" t="s">
        <v>404</v>
      </c>
      <c r="D235" s="3" t="s">
        <v>385</v>
      </c>
      <c r="E235" s="17">
        <v>62.961399078369141</v>
      </c>
      <c r="F235" s="17">
        <v>-141.92919921875</v>
      </c>
      <c r="G235" s="18">
        <v>522.0999755859375</v>
      </c>
      <c r="H235" s="19">
        <v>1239</v>
      </c>
      <c r="I235" s="19" t="s">
        <v>386</v>
      </c>
      <c r="J235" s="22">
        <v>20190707</v>
      </c>
      <c r="K235" s="4">
        <v>80.05999755859375</v>
      </c>
      <c r="L235" s="4">
        <v>10.275253295898438</v>
      </c>
      <c r="M235" s="4">
        <v>-9.900002441406258</v>
      </c>
      <c r="N235" s="21">
        <v>0.92574656009674072</v>
      </c>
      <c r="O235" s="31">
        <v>69.784744262695313</v>
      </c>
      <c r="P235" s="4">
        <v>6.8726959228515625</v>
      </c>
      <c r="Q235" s="4" t="s">
        <v>365</v>
      </c>
      <c r="R235" s="4">
        <v>50</v>
      </c>
      <c r="S235" s="4">
        <v>51.980000000000004</v>
      </c>
      <c r="T235" s="4">
        <v>69.97999999999999</v>
      </c>
      <c r="U235" s="4">
        <v>84.578010625839227</v>
      </c>
      <c r="V235" s="4">
        <v>89.960000000000008</v>
      </c>
    </row>
    <row r="236" spans="2:22" x14ac:dyDescent="0.25">
      <c r="B236" t="s">
        <v>478</v>
      </c>
      <c r="C236" s="16" t="s">
        <v>404</v>
      </c>
      <c r="D236" s="3" t="s">
        <v>385</v>
      </c>
      <c r="E236" s="17">
        <v>62.961399078369141</v>
      </c>
      <c r="F236" s="17">
        <v>-141.92919921875</v>
      </c>
      <c r="G236" s="18">
        <v>522.0999755859375</v>
      </c>
      <c r="H236" s="19">
        <v>1239</v>
      </c>
      <c r="I236" s="19" t="s">
        <v>386</v>
      </c>
      <c r="J236" s="22">
        <v>20190708</v>
      </c>
      <c r="K236" s="4">
        <v>78.980003356933594</v>
      </c>
      <c r="L236" s="4">
        <v>9.143829345703125</v>
      </c>
      <c r="M236" s="4">
        <v>-7.0199966430664063</v>
      </c>
      <c r="N236" s="21">
        <v>0.89749801158905029</v>
      </c>
      <c r="O236" s="31">
        <v>69.836174011230469</v>
      </c>
      <c r="P236" s="4">
        <v>6.8254623413085938</v>
      </c>
      <c r="Q236" s="4" t="s">
        <v>365</v>
      </c>
      <c r="R236" s="4">
        <v>50</v>
      </c>
      <c r="S236" s="4">
        <v>51.980000000000004</v>
      </c>
      <c r="T236" s="4">
        <v>69.97999999999999</v>
      </c>
      <c r="U236" s="4">
        <v>84.02</v>
      </c>
      <c r="V236" s="4">
        <v>86</v>
      </c>
    </row>
    <row r="237" spans="2:22" x14ac:dyDescent="0.25">
      <c r="B237" t="s">
        <v>465</v>
      </c>
      <c r="C237" s="16" t="s">
        <v>438</v>
      </c>
      <c r="D237" s="3" t="s">
        <v>385</v>
      </c>
      <c r="E237" s="17">
        <v>63.994400024414063</v>
      </c>
      <c r="F237" s="17">
        <v>-145.72140502929688</v>
      </c>
      <c r="G237" s="18">
        <v>389.20001220703125</v>
      </c>
      <c r="H237" s="19">
        <v>1217</v>
      </c>
      <c r="I237" s="19" t="s">
        <v>386</v>
      </c>
      <c r="J237" s="22">
        <v>20190704</v>
      </c>
      <c r="K237" s="4">
        <v>71.05999755859375</v>
      </c>
      <c r="L237" s="4">
        <v>1.3284759521484375</v>
      </c>
      <c r="M237" s="4">
        <v>-18.900002441406258</v>
      </c>
      <c r="N237" s="21">
        <v>0.55053412914276123</v>
      </c>
      <c r="O237" s="31">
        <v>69.731521606445313</v>
      </c>
      <c r="P237" s="4">
        <v>7.3801460266113281</v>
      </c>
      <c r="Q237" s="4" t="s">
        <v>365</v>
      </c>
      <c r="R237" s="4">
        <v>46.94</v>
      </c>
      <c r="S237" s="4">
        <v>53.06</v>
      </c>
      <c r="T237" s="4">
        <v>69.08</v>
      </c>
      <c r="U237" s="4">
        <v>84.919999999999987</v>
      </c>
      <c r="V237" s="4">
        <v>89.960000000000008</v>
      </c>
    </row>
    <row r="238" spans="2:22" x14ac:dyDescent="0.25">
      <c r="B238" t="s">
        <v>465</v>
      </c>
      <c r="C238" s="16" t="s">
        <v>438</v>
      </c>
      <c r="D238" s="3" t="s">
        <v>385</v>
      </c>
      <c r="E238" s="17">
        <v>63.994400024414063</v>
      </c>
      <c r="F238" s="17">
        <v>-145.72140502929688</v>
      </c>
      <c r="G238" s="18">
        <v>389.20001220703125</v>
      </c>
      <c r="H238" s="19">
        <v>1217</v>
      </c>
      <c r="I238" s="19" t="s">
        <v>386</v>
      </c>
      <c r="J238" s="22">
        <v>20190705</v>
      </c>
      <c r="K238" s="4">
        <v>80.05999755859375</v>
      </c>
      <c r="L238" s="4">
        <v>10.306587219238281</v>
      </c>
      <c r="M238" s="4">
        <v>-9.900002441406258</v>
      </c>
      <c r="N238" s="21">
        <v>0.89975351095199585</v>
      </c>
      <c r="O238" s="31">
        <v>69.753410339355469</v>
      </c>
      <c r="P238" s="4">
        <v>7.2949028015136719</v>
      </c>
      <c r="Q238" s="4" t="s">
        <v>365</v>
      </c>
      <c r="R238" s="4">
        <v>46.94</v>
      </c>
      <c r="S238" s="4">
        <v>53.06</v>
      </c>
      <c r="T238" s="4">
        <v>69.97999999999999</v>
      </c>
      <c r="U238" s="4">
        <v>84.919999999999987</v>
      </c>
      <c r="V238" s="4">
        <v>89.960000000000008</v>
      </c>
    </row>
    <row r="239" spans="2:22" x14ac:dyDescent="0.25">
      <c r="B239" t="s">
        <v>465</v>
      </c>
      <c r="C239" s="16" t="s">
        <v>438</v>
      </c>
      <c r="D239" s="3" t="s">
        <v>385</v>
      </c>
      <c r="E239" s="17">
        <v>63.994400024414063</v>
      </c>
      <c r="F239" s="17">
        <v>-145.72140502929688</v>
      </c>
      <c r="G239" s="18">
        <v>389.20001220703125</v>
      </c>
      <c r="H239" s="19">
        <v>1217</v>
      </c>
      <c r="I239" s="19" t="s">
        <v>386</v>
      </c>
      <c r="J239" s="22">
        <v>20190706</v>
      </c>
      <c r="K239" s="4">
        <v>80.959999084472656</v>
      </c>
      <c r="L239" s="4">
        <v>11.146537780761719</v>
      </c>
      <c r="M239" s="4">
        <v>-9.0000009155273517</v>
      </c>
      <c r="N239" s="21">
        <v>0.926047682762146</v>
      </c>
      <c r="O239" s="31">
        <v>69.813461303710938</v>
      </c>
      <c r="P239" s="4">
        <v>7.1897964477539063</v>
      </c>
      <c r="Q239" s="4" t="s">
        <v>365</v>
      </c>
      <c r="R239" s="4">
        <v>46.04</v>
      </c>
      <c r="S239" s="4">
        <v>53.06</v>
      </c>
      <c r="T239" s="4">
        <v>69.97999999999999</v>
      </c>
      <c r="U239" s="4">
        <v>84.919999999999987</v>
      </c>
      <c r="V239" s="4">
        <v>89.960000000000008</v>
      </c>
    </row>
    <row r="240" spans="2:22" x14ac:dyDescent="0.25">
      <c r="B240" t="s">
        <v>465</v>
      </c>
      <c r="C240" s="16" t="s">
        <v>438</v>
      </c>
      <c r="D240" s="3" t="s">
        <v>385</v>
      </c>
      <c r="E240" s="17">
        <v>63.994400024414063</v>
      </c>
      <c r="F240" s="17">
        <v>-145.72140502929688</v>
      </c>
      <c r="G240" s="18">
        <v>389.20001220703125</v>
      </c>
      <c r="H240" s="19">
        <v>1218</v>
      </c>
      <c r="I240" s="19" t="s">
        <v>386</v>
      </c>
      <c r="J240" s="22">
        <v>20190707</v>
      </c>
      <c r="K240" s="4">
        <v>82.94000244140625</v>
      </c>
      <c r="L240" s="4">
        <v>13.08148193359375</v>
      </c>
      <c r="M240" s="4">
        <v>-5.0399975585937398</v>
      </c>
      <c r="N240" s="21">
        <v>0.96633827686309814</v>
      </c>
      <c r="O240" s="31">
        <v>69.8585205078125</v>
      </c>
      <c r="P240" s="4">
        <v>7.1405715942382813</v>
      </c>
      <c r="Q240" s="4" t="s">
        <v>365</v>
      </c>
      <c r="R240" s="4">
        <v>46.04</v>
      </c>
      <c r="S240" s="4">
        <v>52.163599706217646</v>
      </c>
      <c r="T240" s="4">
        <v>69.97999999999999</v>
      </c>
      <c r="U240" s="4">
        <v>84.919999999999987</v>
      </c>
      <c r="V240" s="4">
        <v>87.97999999999999</v>
      </c>
    </row>
    <row r="241" spans="2:22" x14ac:dyDescent="0.25">
      <c r="B241" t="s">
        <v>465</v>
      </c>
      <c r="C241" s="16" t="s">
        <v>438</v>
      </c>
      <c r="D241" s="3" t="s">
        <v>385</v>
      </c>
      <c r="E241" s="17">
        <v>63.994400024414063</v>
      </c>
      <c r="F241" s="17">
        <v>-145.72140502929688</v>
      </c>
      <c r="G241" s="18">
        <v>389.20001220703125</v>
      </c>
      <c r="H241" s="19">
        <v>1219</v>
      </c>
      <c r="I241" s="19" t="s">
        <v>386</v>
      </c>
      <c r="J241" s="22">
        <v>20190708</v>
      </c>
      <c r="K241" s="4">
        <v>77</v>
      </c>
      <c r="L241" s="4">
        <v>7.104461669921875</v>
      </c>
      <c r="M241" s="4">
        <v>-10.97999999999999</v>
      </c>
      <c r="N241" s="21">
        <v>0.81624281406402588</v>
      </c>
      <c r="O241" s="31">
        <v>69.895538330078125</v>
      </c>
      <c r="P241" s="4">
        <v>7.127288818359375</v>
      </c>
      <c r="Q241" s="4" t="s">
        <v>365</v>
      </c>
      <c r="R241" s="4">
        <v>46.04</v>
      </c>
      <c r="S241" s="4">
        <v>51.980000000000004</v>
      </c>
      <c r="T241" s="4">
        <v>69.97999999999999</v>
      </c>
      <c r="U241" s="4">
        <v>84.919999999999987</v>
      </c>
      <c r="V241" s="4">
        <v>87.97999999999999</v>
      </c>
    </row>
    <row r="242" spans="2:22" x14ac:dyDescent="0.25">
      <c r="B242" t="s">
        <v>475</v>
      </c>
      <c r="C242" s="16" t="s">
        <v>390</v>
      </c>
      <c r="D242" s="3" t="s">
        <v>385</v>
      </c>
      <c r="E242" s="17">
        <v>62.159198760986328</v>
      </c>
      <c r="F242" s="17">
        <v>-145.45889282226563</v>
      </c>
      <c r="G242" s="18">
        <v>476.10000610351563</v>
      </c>
      <c r="H242" s="19">
        <v>1239</v>
      </c>
      <c r="I242" s="19" t="s">
        <v>386</v>
      </c>
      <c r="J242" s="22">
        <v>20190704</v>
      </c>
      <c r="K242" s="4">
        <v>87.980003356933594</v>
      </c>
      <c r="L242" s="4">
        <v>19.622474670410156</v>
      </c>
      <c r="M242" s="4">
        <v>-1.0799966430664085</v>
      </c>
      <c r="N242" s="21">
        <v>0.99677157402038574</v>
      </c>
      <c r="O242" s="31">
        <v>68.357528686523438</v>
      </c>
      <c r="P242" s="4">
        <v>7.5513076782226563</v>
      </c>
      <c r="Q242" s="4" t="s">
        <v>365</v>
      </c>
      <c r="R242" s="4">
        <v>46.04</v>
      </c>
      <c r="S242" s="4">
        <v>50</v>
      </c>
      <c r="T242" s="4">
        <v>68</v>
      </c>
      <c r="U242" s="4">
        <v>84.02</v>
      </c>
      <c r="V242" s="4">
        <v>89.06</v>
      </c>
    </row>
    <row r="243" spans="2:22" x14ac:dyDescent="0.25">
      <c r="B243" t="s">
        <v>475</v>
      </c>
      <c r="C243" s="16" t="s">
        <v>390</v>
      </c>
      <c r="D243" s="3" t="s">
        <v>385</v>
      </c>
      <c r="E243" s="17">
        <v>62.159198760986328</v>
      </c>
      <c r="F243" s="17">
        <v>-145.45889282226563</v>
      </c>
      <c r="G243" s="18">
        <v>476.10000610351563</v>
      </c>
      <c r="H243" s="19">
        <v>1239</v>
      </c>
      <c r="I243" s="19" t="s">
        <v>386</v>
      </c>
      <c r="J243" s="22">
        <v>20190705</v>
      </c>
      <c r="K243" s="4">
        <v>89.959999084472656</v>
      </c>
      <c r="L243" s="4">
        <v>21.521842956542969</v>
      </c>
      <c r="M243" s="4">
        <v>0.89999908447265398</v>
      </c>
      <c r="N243" s="21">
        <v>1.0099999904632568</v>
      </c>
      <c r="O243" s="31">
        <v>68.438156127929688</v>
      </c>
      <c r="P243" s="4">
        <v>7.4852828979492188</v>
      </c>
      <c r="Q243" s="4" t="s">
        <v>365</v>
      </c>
      <c r="R243" s="4">
        <v>46.04</v>
      </c>
      <c r="S243" s="4">
        <v>50</v>
      </c>
      <c r="T243" s="4">
        <v>68</v>
      </c>
      <c r="U243" s="4">
        <v>84.02</v>
      </c>
      <c r="V243" s="4">
        <v>89.06</v>
      </c>
    </row>
    <row r="244" spans="2:22" x14ac:dyDescent="0.25">
      <c r="B244" t="s">
        <v>475</v>
      </c>
      <c r="C244" s="16" t="s">
        <v>390</v>
      </c>
      <c r="D244" s="3" t="s">
        <v>385</v>
      </c>
      <c r="E244" s="17">
        <v>62.159198760986328</v>
      </c>
      <c r="F244" s="17">
        <v>-145.45889282226563</v>
      </c>
      <c r="G244" s="18">
        <v>476.10000610351563</v>
      </c>
      <c r="H244" s="19">
        <v>1239</v>
      </c>
      <c r="I244" s="19" t="s">
        <v>386</v>
      </c>
      <c r="J244" s="22">
        <v>20190706</v>
      </c>
      <c r="K244" s="4">
        <v>89.959999084472656</v>
      </c>
      <c r="L244" s="4">
        <v>21.388618469238281</v>
      </c>
      <c r="M244" s="4">
        <v>0.89999908447265398</v>
      </c>
      <c r="N244" s="21">
        <v>1.0099999904632568</v>
      </c>
      <c r="O244" s="31">
        <v>68.571380615234375</v>
      </c>
      <c r="P244" s="4">
        <v>7.364349365234375</v>
      </c>
      <c r="Q244" s="4" t="s">
        <v>365</v>
      </c>
      <c r="R244" s="4">
        <v>46.04</v>
      </c>
      <c r="S244" s="4">
        <v>50</v>
      </c>
      <c r="T244" s="4">
        <v>68</v>
      </c>
      <c r="U244" s="4">
        <v>84.02</v>
      </c>
      <c r="V244" s="4">
        <v>89.06</v>
      </c>
    </row>
    <row r="245" spans="2:22" x14ac:dyDescent="0.25">
      <c r="B245" t="s">
        <v>475</v>
      </c>
      <c r="C245" s="16" t="s">
        <v>390</v>
      </c>
      <c r="D245" s="3" t="s">
        <v>385</v>
      </c>
      <c r="E245" s="17">
        <v>62.159198760986328</v>
      </c>
      <c r="F245" s="17">
        <v>-145.45889282226563</v>
      </c>
      <c r="G245" s="18">
        <v>476.10000610351563</v>
      </c>
      <c r="H245" s="19">
        <v>1239</v>
      </c>
      <c r="I245" s="19" t="s">
        <v>386</v>
      </c>
      <c r="J245" s="22">
        <v>20190707</v>
      </c>
      <c r="K245" s="4">
        <v>89.05999755859375</v>
      </c>
      <c r="L245" s="4">
        <v>20.361930847167969</v>
      </c>
      <c r="M245" s="4">
        <v>1.0799975585937602</v>
      </c>
      <c r="N245" s="21">
        <v>1.0099999904632568</v>
      </c>
      <c r="O245" s="31">
        <v>68.698066711425781</v>
      </c>
      <c r="P245" s="4">
        <v>7.2648887634277344</v>
      </c>
      <c r="Q245" s="4" t="s">
        <v>365</v>
      </c>
      <c r="R245" s="4">
        <v>46.04</v>
      </c>
      <c r="S245" s="4">
        <v>50</v>
      </c>
      <c r="T245" s="4">
        <v>69.08</v>
      </c>
      <c r="U245" s="4">
        <v>83.609612751007077</v>
      </c>
      <c r="V245" s="4">
        <v>87.97999999999999</v>
      </c>
    </row>
    <row r="246" spans="2:22" x14ac:dyDescent="0.25">
      <c r="B246" t="s">
        <v>475</v>
      </c>
      <c r="C246" s="16" t="s">
        <v>390</v>
      </c>
      <c r="D246" s="3" t="s">
        <v>385</v>
      </c>
      <c r="E246" s="17">
        <v>62.159198760986328</v>
      </c>
      <c r="F246" s="17">
        <v>-145.45889282226563</v>
      </c>
      <c r="G246" s="18">
        <v>476.10000610351563</v>
      </c>
      <c r="H246" s="19">
        <v>1239</v>
      </c>
      <c r="I246" s="19" t="s">
        <v>386</v>
      </c>
      <c r="J246" s="22">
        <v>20190708</v>
      </c>
      <c r="K246" s="4">
        <v>84.019996643066406</v>
      </c>
      <c r="L246" s="4">
        <v>15.210067749023438</v>
      </c>
      <c r="M246" s="4">
        <v>-3.9600033569335835</v>
      </c>
      <c r="N246" s="21">
        <v>0.990314781665802</v>
      </c>
      <c r="O246" s="31">
        <v>68.809928894042969</v>
      </c>
      <c r="P246" s="4">
        <v>7.1672477722167969</v>
      </c>
      <c r="Q246" s="4" t="s">
        <v>365</v>
      </c>
      <c r="R246" s="4">
        <v>46.04</v>
      </c>
      <c r="S246" s="4">
        <v>50.410399701148272</v>
      </c>
      <c r="T246" s="4">
        <v>69.08</v>
      </c>
      <c r="U246" s="4">
        <v>82.94</v>
      </c>
      <c r="V246" s="4">
        <v>87.97999999999999</v>
      </c>
    </row>
    <row r="247" spans="2:22" x14ac:dyDescent="0.25">
      <c r="B247" t="s">
        <v>479</v>
      </c>
      <c r="C247" s="16" t="s">
        <v>439</v>
      </c>
      <c r="D247" s="3" t="s">
        <v>385</v>
      </c>
      <c r="E247" s="17">
        <v>60.128299713134766</v>
      </c>
      <c r="F247" s="17">
        <v>-149.41670227050781</v>
      </c>
      <c r="G247" s="18">
        <v>6.6999998092651367</v>
      </c>
      <c r="H247" s="19">
        <v>1222</v>
      </c>
      <c r="I247" s="19" t="s">
        <v>386</v>
      </c>
      <c r="J247" s="22">
        <v>20190704</v>
      </c>
      <c r="K247" s="4">
        <v>69.080001831054688</v>
      </c>
      <c r="L247" s="4">
        <v>7.8229331970214844</v>
      </c>
      <c r="M247" s="4">
        <v>-17.999998168945311</v>
      </c>
      <c r="N247" s="21">
        <v>0.87315875291824341</v>
      </c>
      <c r="O247" s="31">
        <v>61.257068634033203</v>
      </c>
      <c r="P247" s="4">
        <v>6.43597412109375</v>
      </c>
      <c r="Q247" s="4" t="s">
        <v>365</v>
      </c>
      <c r="R247" s="4">
        <v>46.94</v>
      </c>
      <c r="S247" s="4">
        <v>51.08</v>
      </c>
      <c r="T247" s="4">
        <v>60.08</v>
      </c>
      <c r="U247" s="4">
        <v>82.039999999999992</v>
      </c>
      <c r="V247" s="4">
        <v>87.08</v>
      </c>
    </row>
    <row r="248" spans="2:22" x14ac:dyDescent="0.25">
      <c r="B248" t="s">
        <v>479</v>
      </c>
      <c r="C248" s="16" t="s">
        <v>439</v>
      </c>
      <c r="D248" s="3" t="s">
        <v>385</v>
      </c>
      <c r="E248" s="17">
        <v>60.128299713134766</v>
      </c>
      <c r="F248" s="17">
        <v>-149.41670227050781</v>
      </c>
      <c r="G248" s="18">
        <v>6.6999998092651367</v>
      </c>
      <c r="H248" s="19">
        <v>1221</v>
      </c>
      <c r="I248" s="19" t="s">
        <v>386</v>
      </c>
      <c r="J248" s="22">
        <v>20190705</v>
      </c>
      <c r="K248" s="4">
        <v>64.94000244140625</v>
      </c>
      <c r="L248" s="4">
        <v>3.586883544921875</v>
      </c>
      <c r="M248" s="4">
        <v>-22.139997558593748</v>
      </c>
      <c r="N248" s="21">
        <v>0.76167076826095581</v>
      </c>
      <c r="O248" s="31">
        <v>61.353118896484375</v>
      </c>
      <c r="P248" s="4">
        <v>6.4410133361816406</v>
      </c>
      <c r="Q248" s="4" t="s">
        <v>365</v>
      </c>
      <c r="R248" s="4">
        <v>46.94</v>
      </c>
      <c r="S248" s="4">
        <v>51.08</v>
      </c>
      <c r="T248" s="4">
        <v>60.08</v>
      </c>
      <c r="U248" s="4">
        <v>82.039999999999992</v>
      </c>
      <c r="V248" s="4">
        <v>87.08</v>
      </c>
    </row>
    <row r="249" spans="2:22" x14ac:dyDescent="0.25">
      <c r="B249" t="s">
        <v>479</v>
      </c>
      <c r="C249" s="16" t="s">
        <v>439</v>
      </c>
      <c r="D249" s="3" t="s">
        <v>385</v>
      </c>
      <c r="E249" s="17">
        <v>60.128299713134766</v>
      </c>
      <c r="F249" s="17">
        <v>-149.41670227050781</v>
      </c>
      <c r="G249" s="18">
        <v>6.6999998092651367</v>
      </c>
      <c r="H249" s="19">
        <v>1220</v>
      </c>
      <c r="I249" s="19" t="s">
        <v>386</v>
      </c>
      <c r="J249" s="22">
        <v>20190706</v>
      </c>
      <c r="K249" s="4">
        <v>68</v>
      </c>
      <c r="L249" s="4">
        <v>6.4634780883789063</v>
      </c>
      <c r="M249" s="4">
        <v>-19.079999999999998</v>
      </c>
      <c r="N249" s="21">
        <v>0.84426230192184448</v>
      </c>
      <c r="O249" s="31">
        <v>61.536521911621094</v>
      </c>
      <c r="P249" s="4">
        <v>6.4251213073730469</v>
      </c>
      <c r="Q249" s="4" t="s">
        <v>365</v>
      </c>
      <c r="R249" s="4">
        <v>46.94</v>
      </c>
      <c r="S249" s="4">
        <v>51.08</v>
      </c>
      <c r="T249" s="4">
        <v>60.08</v>
      </c>
      <c r="U249" s="4">
        <v>82.039999999999992</v>
      </c>
      <c r="V249" s="4">
        <v>87.08</v>
      </c>
    </row>
    <row r="250" spans="2:22" x14ac:dyDescent="0.25">
      <c r="B250" t="s">
        <v>479</v>
      </c>
      <c r="C250" s="16" t="s">
        <v>439</v>
      </c>
      <c r="D250" s="3" t="s">
        <v>385</v>
      </c>
      <c r="E250" s="17">
        <v>60.128299713134766</v>
      </c>
      <c r="F250" s="17">
        <v>-149.41670227050781</v>
      </c>
      <c r="G250" s="18">
        <v>6.6999998092651367</v>
      </c>
      <c r="H250" s="19">
        <v>1219</v>
      </c>
      <c r="I250" s="19" t="s">
        <v>386</v>
      </c>
      <c r="J250" s="22">
        <v>20190707</v>
      </c>
      <c r="K250" s="4">
        <v>64.040000915527344</v>
      </c>
      <c r="L250" s="4">
        <v>2.3380813598632813</v>
      </c>
      <c r="M250" s="4">
        <v>-23.039999084472655</v>
      </c>
      <c r="N250" s="21">
        <v>0.70385563373565674</v>
      </c>
      <c r="O250" s="31">
        <v>61.701919555664063</v>
      </c>
      <c r="P250" s="4">
        <v>6.4191818237304688</v>
      </c>
      <c r="Q250" s="4" t="s">
        <v>365</v>
      </c>
      <c r="R250" s="4">
        <v>46.94</v>
      </c>
      <c r="S250" s="4">
        <v>51.980000000000004</v>
      </c>
      <c r="T250" s="4">
        <v>60.08</v>
      </c>
      <c r="U250" s="4">
        <v>81.845612545013424</v>
      </c>
      <c r="V250" s="4">
        <v>87.08</v>
      </c>
    </row>
    <row r="251" spans="2:22" x14ac:dyDescent="0.25">
      <c r="B251" t="s">
        <v>479</v>
      </c>
      <c r="C251" s="16" t="s">
        <v>439</v>
      </c>
      <c r="D251" s="3" t="s">
        <v>385</v>
      </c>
      <c r="E251" s="17">
        <v>60.128299713134766</v>
      </c>
      <c r="F251" s="17">
        <v>-149.41670227050781</v>
      </c>
      <c r="G251" s="18">
        <v>6.6999998092651367</v>
      </c>
      <c r="H251" s="19">
        <v>1218</v>
      </c>
      <c r="I251" s="19" t="s">
        <v>386</v>
      </c>
      <c r="J251" s="22">
        <v>20190708</v>
      </c>
      <c r="K251" s="4">
        <v>66.919998168945313</v>
      </c>
      <c r="L251" s="4">
        <v>5.1279296875</v>
      </c>
      <c r="M251" s="4">
        <v>-20.160001831054686</v>
      </c>
      <c r="N251" s="21">
        <v>0.81527096033096313</v>
      </c>
      <c r="O251" s="31">
        <v>61.792068481445313</v>
      </c>
      <c r="P251" s="4">
        <v>6.399078369140625</v>
      </c>
      <c r="Q251" s="4" t="s">
        <v>365</v>
      </c>
      <c r="R251" s="4">
        <v>46.94</v>
      </c>
      <c r="S251" s="4">
        <v>51.980000000000004</v>
      </c>
      <c r="T251" s="4">
        <v>60.980000000000004</v>
      </c>
      <c r="U251" s="4">
        <v>81.856412534713741</v>
      </c>
      <c r="V251" s="4">
        <v>87.08</v>
      </c>
    </row>
    <row r="252" spans="2:22" x14ac:dyDescent="0.25">
      <c r="B252" t="s">
        <v>466</v>
      </c>
      <c r="C252" s="16" t="s">
        <v>388</v>
      </c>
      <c r="D252" s="3" t="s">
        <v>385</v>
      </c>
      <c r="E252" s="17">
        <v>61.168899536132813</v>
      </c>
      <c r="F252" s="17">
        <v>-150.02780151367188</v>
      </c>
      <c r="G252" s="18">
        <v>36.599998474121094</v>
      </c>
      <c r="H252" s="19">
        <v>1239</v>
      </c>
      <c r="I252" s="19" t="s">
        <v>386</v>
      </c>
      <c r="J252" s="22">
        <v>20190704</v>
      </c>
      <c r="K252" s="4">
        <v>89.959999084472656</v>
      </c>
      <c r="L252" s="4">
        <v>24.783920288085938</v>
      </c>
      <c r="M252" s="4">
        <v>5.9399990844726602</v>
      </c>
      <c r="N252" s="21">
        <v>1.0099999904632568</v>
      </c>
      <c r="O252" s="31">
        <v>65.176078796386719</v>
      </c>
      <c r="P252" s="4">
        <v>5.4737014770507813</v>
      </c>
      <c r="Q252" s="4" t="s">
        <v>365</v>
      </c>
      <c r="R252" s="4">
        <v>51.980000000000004</v>
      </c>
      <c r="S252" s="4">
        <v>53.96</v>
      </c>
      <c r="T252" s="4">
        <v>64.94</v>
      </c>
      <c r="U252" s="4">
        <v>78.97999999999999</v>
      </c>
      <c r="V252" s="4">
        <v>84.02</v>
      </c>
    </row>
    <row r="253" spans="2:22" x14ac:dyDescent="0.25">
      <c r="B253" t="s">
        <v>466</v>
      </c>
      <c r="C253" s="16" t="s">
        <v>388</v>
      </c>
      <c r="D253" s="3" t="s">
        <v>385</v>
      </c>
      <c r="E253" s="17">
        <v>61.168899536132813</v>
      </c>
      <c r="F253" s="17">
        <v>-150.02780151367188</v>
      </c>
      <c r="G253" s="18">
        <v>36.599998474121094</v>
      </c>
      <c r="H253" s="19">
        <v>1239</v>
      </c>
      <c r="I253" s="19" t="s">
        <v>386</v>
      </c>
      <c r="J253" s="22">
        <v>20190705</v>
      </c>
      <c r="K253" s="4">
        <v>80.959999084472656</v>
      </c>
      <c r="L253" s="4">
        <v>15.715202331542969</v>
      </c>
      <c r="M253" s="4">
        <v>-3.0600009155273398</v>
      </c>
      <c r="N253" s="21">
        <v>0.99677157402038574</v>
      </c>
      <c r="O253" s="31">
        <v>65.244796752929688</v>
      </c>
      <c r="P253" s="4">
        <v>5.455474853515625</v>
      </c>
      <c r="Q253" s="4" t="s">
        <v>365</v>
      </c>
      <c r="R253" s="4">
        <v>51.980000000000004</v>
      </c>
      <c r="S253" s="4">
        <v>55.04</v>
      </c>
      <c r="T253" s="4">
        <v>64.94</v>
      </c>
      <c r="U253" s="4">
        <v>78.97999999999999</v>
      </c>
      <c r="V253" s="4">
        <v>84.02</v>
      </c>
    </row>
    <row r="254" spans="2:22" x14ac:dyDescent="0.25">
      <c r="B254" t="s">
        <v>466</v>
      </c>
      <c r="C254" s="16" t="s">
        <v>388</v>
      </c>
      <c r="D254" s="3" t="s">
        <v>385</v>
      </c>
      <c r="E254" s="17">
        <v>61.168899536132813</v>
      </c>
      <c r="F254" s="17">
        <v>-150.02780151367188</v>
      </c>
      <c r="G254" s="18">
        <v>36.599998474121094</v>
      </c>
      <c r="H254" s="19">
        <v>1239</v>
      </c>
      <c r="I254" s="19" t="s">
        <v>386</v>
      </c>
      <c r="J254" s="22">
        <v>20190706</v>
      </c>
      <c r="K254" s="4">
        <v>80.959999084472656</v>
      </c>
      <c r="L254" s="4">
        <v>15.617866516113281</v>
      </c>
      <c r="M254" s="4">
        <v>-3.0600009155273398</v>
      </c>
      <c r="N254" s="21">
        <v>0.99677157402038574</v>
      </c>
      <c r="O254" s="31">
        <v>65.342132568359375</v>
      </c>
      <c r="P254" s="4">
        <v>5.4254493713378906</v>
      </c>
      <c r="Q254" s="4" t="s">
        <v>365</v>
      </c>
      <c r="R254" s="4">
        <v>51.980000000000004</v>
      </c>
      <c r="S254" s="4">
        <v>55.04</v>
      </c>
      <c r="T254" s="4">
        <v>64.94</v>
      </c>
      <c r="U254" s="4">
        <v>78.97999999999999</v>
      </c>
      <c r="V254" s="4">
        <v>84.02</v>
      </c>
    </row>
    <row r="255" spans="2:22" x14ac:dyDescent="0.25">
      <c r="B255" t="s">
        <v>466</v>
      </c>
      <c r="C255" s="16" t="s">
        <v>388</v>
      </c>
      <c r="D255" s="3" t="s">
        <v>385</v>
      </c>
      <c r="E255" s="17">
        <v>61.168899536132813</v>
      </c>
      <c r="F255" s="17">
        <v>-150.02780151367188</v>
      </c>
      <c r="G255" s="18">
        <v>36.599998474121094</v>
      </c>
      <c r="H255" s="19">
        <v>1239</v>
      </c>
      <c r="I255" s="19" t="s">
        <v>386</v>
      </c>
      <c r="J255" s="22">
        <v>20190707</v>
      </c>
      <c r="K255" s="4">
        <v>84.919998168945313</v>
      </c>
      <c r="L255" s="4">
        <v>19.437965393066406</v>
      </c>
      <c r="M255" s="4">
        <v>0.89999816894531648</v>
      </c>
      <c r="N255" s="21">
        <v>1.0099999904632568</v>
      </c>
      <c r="O255" s="31">
        <v>65.482032775878906</v>
      </c>
      <c r="P255" s="4">
        <v>5.3397903442382813</v>
      </c>
      <c r="Q255" s="4" t="s">
        <v>365</v>
      </c>
      <c r="R255" s="4">
        <v>51.980000000000004</v>
      </c>
      <c r="S255" s="4">
        <v>55.04</v>
      </c>
      <c r="T255" s="4">
        <v>64.94</v>
      </c>
      <c r="U255" s="4">
        <v>78.97999999999999</v>
      </c>
      <c r="V255" s="4">
        <v>84.02</v>
      </c>
    </row>
    <row r="256" spans="2:22" x14ac:dyDescent="0.25">
      <c r="B256" t="s">
        <v>466</v>
      </c>
      <c r="C256" s="16" t="s">
        <v>388</v>
      </c>
      <c r="D256" s="3" t="s">
        <v>385</v>
      </c>
      <c r="E256" s="17">
        <v>61.168899536132813</v>
      </c>
      <c r="F256" s="17">
        <v>-150.02780151367188</v>
      </c>
      <c r="G256" s="18">
        <v>36.599998474121094</v>
      </c>
      <c r="H256" s="19">
        <v>1239</v>
      </c>
      <c r="I256" s="19" t="s">
        <v>386</v>
      </c>
      <c r="J256" s="22">
        <v>20190708</v>
      </c>
      <c r="K256" s="4">
        <v>84.919998168945313</v>
      </c>
      <c r="L256" s="4">
        <v>19.332633972167969</v>
      </c>
      <c r="M256" s="4">
        <v>0.89999816894531648</v>
      </c>
      <c r="N256" s="21">
        <v>1.0099999904632568</v>
      </c>
      <c r="O256" s="31">
        <v>65.587364196777344</v>
      </c>
      <c r="P256" s="4">
        <v>5.34600830078125</v>
      </c>
      <c r="Q256" s="4" t="s">
        <v>365</v>
      </c>
      <c r="R256" s="4">
        <v>51.980000000000004</v>
      </c>
      <c r="S256" s="4">
        <v>55.04</v>
      </c>
      <c r="T256" s="4">
        <v>64.94</v>
      </c>
      <c r="U256" s="4">
        <v>78.97999999999999</v>
      </c>
      <c r="V256" s="4">
        <v>84.02</v>
      </c>
    </row>
    <row r="257" spans="2:22" x14ac:dyDescent="0.25">
      <c r="B257" t="s">
        <v>467</v>
      </c>
      <c r="C257" s="16" t="s">
        <v>389</v>
      </c>
      <c r="D257" s="3" t="s">
        <v>385</v>
      </c>
      <c r="E257" s="17">
        <v>60.579700469970703</v>
      </c>
      <c r="F257" s="17">
        <v>-151.23919677734375</v>
      </c>
      <c r="G257" s="18">
        <v>27.700000762939453</v>
      </c>
      <c r="H257" s="19">
        <v>1238</v>
      </c>
      <c r="I257" s="19" t="s">
        <v>386</v>
      </c>
      <c r="J257" s="22">
        <v>20190704</v>
      </c>
      <c r="K257" s="4">
        <v>89.05999755859375</v>
      </c>
      <c r="L257" s="4">
        <v>27.406959533691406</v>
      </c>
      <c r="M257" s="4">
        <v>4.1399975585937625</v>
      </c>
      <c r="N257" s="21">
        <v>1.0099999904632568</v>
      </c>
      <c r="O257" s="31">
        <v>61.653038024902344</v>
      </c>
      <c r="P257" s="4">
        <v>6.0579566955566406</v>
      </c>
      <c r="Q257" s="4" t="s">
        <v>365</v>
      </c>
      <c r="R257" s="4">
        <v>10.940000000000001</v>
      </c>
      <c r="S257" s="4">
        <v>51.08</v>
      </c>
      <c r="T257" s="4">
        <v>60.980000000000004</v>
      </c>
      <c r="U257" s="4">
        <v>78.97999999999999</v>
      </c>
      <c r="V257" s="4">
        <v>84.919999999999987</v>
      </c>
    </row>
    <row r="258" spans="2:22" x14ac:dyDescent="0.25">
      <c r="B258" t="s">
        <v>467</v>
      </c>
      <c r="C258" s="16" t="s">
        <v>389</v>
      </c>
      <c r="D258" s="3" t="s">
        <v>385</v>
      </c>
      <c r="E258" s="17">
        <v>60.579700469970703</v>
      </c>
      <c r="F258" s="17">
        <v>-151.23919677734375</v>
      </c>
      <c r="G258" s="18">
        <v>27.700000762939453</v>
      </c>
      <c r="H258" s="19">
        <v>1238</v>
      </c>
      <c r="I258" s="19" t="s">
        <v>386</v>
      </c>
      <c r="J258" s="22">
        <v>20190705</v>
      </c>
      <c r="K258" s="4">
        <v>68</v>
      </c>
      <c r="L258" s="4">
        <v>6.2776107788085938</v>
      </c>
      <c r="M258" s="4">
        <v>-16.919999999999987</v>
      </c>
      <c r="N258" s="21">
        <v>0.84571892023086548</v>
      </c>
      <c r="O258" s="31">
        <v>61.722389221191406</v>
      </c>
      <c r="P258" s="4">
        <v>6.0165443420410156</v>
      </c>
      <c r="Q258" s="4" t="s">
        <v>365</v>
      </c>
      <c r="R258" s="4">
        <v>10.940000000000001</v>
      </c>
      <c r="S258" s="4">
        <v>51.08</v>
      </c>
      <c r="T258" s="4">
        <v>60.980000000000004</v>
      </c>
      <c r="U258" s="4">
        <v>78.97999999999999</v>
      </c>
      <c r="V258" s="4">
        <v>84.919999999999987</v>
      </c>
    </row>
    <row r="259" spans="2:22" x14ac:dyDescent="0.25">
      <c r="B259" t="s">
        <v>467</v>
      </c>
      <c r="C259" s="16" t="s">
        <v>389</v>
      </c>
      <c r="D259" s="3" t="s">
        <v>385</v>
      </c>
      <c r="E259" s="17">
        <v>60.579700469970703</v>
      </c>
      <c r="F259" s="17">
        <v>-151.23919677734375</v>
      </c>
      <c r="G259" s="18">
        <v>27.700000762939453</v>
      </c>
      <c r="H259" s="19">
        <v>1238</v>
      </c>
      <c r="I259" s="19" t="s">
        <v>386</v>
      </c>
      <c r="J259" s="22">
        <v>20190706</v>
      </c>
      <c r="K259" s="4">
        <v>71.959999084472656</v>
      </c>
      <c r="L259" s="4">
        <v>10.162727355957031</v>
      </c>
      <c r="M259" s="4">
        <v>-12.960000915527331</v>
      </c>
      <c r="N259" s="21">
        <v>0.93457186222076416</v>
      </c>
      <c r="O259" s="31">
        <v>61.797271728515625</v>
      </c>
      <c r="P259" s="4">
        <v>5.9326972961425781</v>
      </c>
      <c r="Q259" s="4" t="s">
        <v>365</v>
      </c>
      <c r="R259" s="4">
        <v>10.940000000000001</v>
      </c>
      <c r="S259" s="4">
        <v>51.08</v>
      </c>
      <c r="T259" s="4">
        <v>60.980000000000004</v>
      </c>
      <c r="U259" s="4">
        <v>78.97999999999999</v>
      </c>
      <c r="V259" s="4">
        <v>84.919999999999987</v>
      </c>
    </row>
    <row r="260" spans="2:22" x14ac:dyDescent="0.25">
      <c r="B260" t="s">
        <v>467</v>
      </c>
      <c r="C260" s="16" t="s">
        <v>389</v>
      </c>
      <c r="D260" s="3" t="s">
        <v>385</v>
      </c>
      <c r="E260" s="17">
        <v>60.579700469970703</v>
      </c>
      <c r="F260" s="17">
        <v>-151.23919677734375</v>
      </c>
      <c r="G260" s="18">
        <v>27.700000762939453</v>
      </c>
      <c r="H260" s="19">
        <v>1238</v>
      </c>
      <c r="I260" s="19" t="s">
        <v>386</v>
      </c>
      <c r="J260" s="22">
        <v>20190707</v>
      </c>
      <c r="K260" s="4">
        <v>75.019996643066406</v>
      </c>
      <c r="L260" s="4">
        <v>13.079074859619141</v>
      </c>
      <c r="M260" s="4">
        <v>-9.9000033569335812</v>
      </c>
      <c r="N260" s="21">
        <v>0.9709208607673645</v>
      </c>
      <c r="O260" s="31">
        <v>61.940921783447266</v>
      </c>
      <c r="P260" s="4">
        <v>5.8596420288085938</v>
      </c>
      <c r="Q260" s="4" t="s">
        <v>365</v>
      </c>
      <c r="R260" s="4">
        <v>10.940000000000001</v>
      </c>
      <c r="S260" s="4">
        <v>51.08</v>
      </c>
      <c r="T260" s="4">
        <v>60.980000000000004</v>
      </c>
      <c r="U260" s="4">
        <v>78.97999999999999</v>
      </c>
      <c r="V260" s="4">
        <v>84.919999999999987</v>
      </c>
    </row>
    <row r="261" spans="2:22" x14ac:dyDescent="0.25">
      <c r="B261" t="s">
        <v>467</v>
      </c>
      <c r="C261" s="16" t="s">
        <v>389</v>
      </c>
      <c r="D261" s="3" t="s">
        <v>385</v>
      </c>
      <c r="E261" s="17">
        <v>60.579700469970703</v>
      </c>
      <c r="F261" s="17">
        <v>-151.23919677734375</v>
      </c>
      <c r="G261" s="18">
        <v>27.700000762939453</v>
      </c>
      <c r="H261" s="19">
        <v>1238</v>
      </c>
      <c r="I261" s="19" t="s">
        <v>386</v>
      </c>
      <c r="J261" s="22">
        <v>20190708</v>
      </c>
      <c r="K261" s="4">
        <v>82.94000244140625</v>
      </c>
      <c r="L261" s="4">
        <v>20.867496490478516</v>
      </c>
      <c r="M261" s="4">
        <v>-1.9799975585937375</v>
      </c>
      <c r="N261" s="21">
        <v>0.99838447570800781</v>
      </c>
      <c r="O261" s="31">
        <v>62.072505950927734</v>
      </c>
      <c r="P261" s="4">
        <v>5.8677940368652344</v>
      </c>
      <c r="Q261" s="4" t="s">
        <v>365</v>
      </c>
      <c r="R261" s="4">
        <v>10.940000000000001</v>
      </c>
      <c r="S261" s="4">
        <v>51.412999751158054</v>
      </c>
      <c r="T261" s="4">
        <v>60.980000000000004</v>
      </c>
      <c r="U261" s="4">
        <v>78.97999999999999</v>
      </c>
      <c r="V261" s="4">
        <v>84.919999999999987</v>
      </c>
    </row>
    <row r="262" spans="2:22" x14ac:dyDescent="0.25">
      <c r="B262" t="s">
        <v>476</v>
      </c>
      <c r="C262" s="16" t="s">
        <v>391</v>
      </c>
      <c r="D262" s="3" t="s">
        <v>385</v>
      </c>
      <c r="E262" s="17">
        <v>62.319999694824219</v>
      </c>
      <c r="F262" s="17">
        <v>-150.09500122070313</v>
      </c>
      <c r="G262" s="18">
        <v>106.69999694824219</v>
      </c>
      <c r="H262" s="19">
        <v>1239</v>
      </c>
      <c r="I262" s="19" t="s">
        <v>386</v>
      </c>
      <c r="J262" s="22">
        <v>20190704</v>
      </c>
      <c r="K262" s="4">
        <v>87.080001831054688</v>
      </c>
      <c r="L262" s="4">
        <v>18.961746215820313</v>
      </c>
      <c r="M262" s="4">
        <v>-1.9799981689453148</v>
      </c>
      <c r="N262" s="21">
        <v>0.99515736103057861</v>
      </c>
      <c r="O262" s="31">
        <v>68.118255615234375</v>
      </c>
      <c r="P262" s="4">
        <v>7.7261085510253906</v>
      </c>
      <c r="Q262" s="4" t="s">
        <v>365</v>
      </c>
      <c r="R262" s="4">
        <v>50</v>
      </c>
      <c r="S262" s="4">
        <v>51.980000000000004</v>
      </c>
      <c r="T262" s="4">
        <v>68</v>
      </c>
      <c r="U262" s="4">
        <v>84.919999999999987</v>
      </c>
      <c r="V262" s="4">
        <v>89.06</v>
      </c>
    </row>
    <row r="263" spans="2:22" x14ac:dyDescent="0.25">
      <c r="B263" t="s">
        <v>476</v>
      </c>
      <c r="C263" s="16" t="s">
        <v>391</v>
      </c>
      <c r="D263" s="3" t="s">
        <v>385</v>
      </c>
      <c r="E263" s="17">
        <v>62.319999694824219</v>
      </c>
      <c r="F263" s="17">
        <v>-150.09500122070313</v>
      </c>
      <c r="G263" s="18">
        <v>106.69999694824219</v>
      </c>
      <c r="H263" s="19">
        <v>1239</v>
      </c>
      <c r="I263" s="19" t="s">
        <v>386</v>
      </c>
      <c r="J263" s="22">
        <v>20190705</v>
      </c>
      <c r="K263" s="4">
        <v>89.05999755859375</v>
      </c>
      <c r="L263" s="4">
        <v>20.938255310058594</v>
      </c>
      <c r="M263" s="4">
        <v>-2.4414062522737368E-6</v>
      </c>
      <c r="N263" s="21">
        <v>0.99838578701019287</v>
      </c>
      <c r="O263" s="31">
        <v>68.121742248535156</v>
      </c>
      <c r="P263" s="4">
        <v>7.6946792602539063</v>
      </c>
      <c r="Q263" s="4" t="s">
        <v>365</v>
      </c>
      <c r="R263" s="4">
        <v>50</v>
      </c>
      <c r="S263" s="4">
        <v>51.980000000000004</v>
      </c>
      <c r="T263" s="4">
        <v>68</v>
      </c>
      <c r="U263" s="4">
        <v>84.919999999999987</v>
      </c>
      <c r="V263" s="4">
        <v>89.06</v>
      </c>
    </row>
    <row r="264" spans="2:22" x14ac:dyDescent="0.25">
      <c r="B264" t="s">
        <v>476</v>
      </c>
      <c r="C264" s="16" t="s">
        <v>391</v>
      </c>
      <c r="D264" s="3" t="s">
        <v>385</v>
      </c>
      <c r="E264" s="17">
        <v>62.319999694824219</v>
      </c>
      <c r="F264" s="17">
        <v>-150.09500122070313</v>
      </c>
      <c r="G264" s="18">
        <v>106.69999694824219</v>
      </c>
      <c r="H264" s="19">
        <v>1239</v>
      </c>
      <c r="I264" s="19" t="s">
        <v>386</v>
      </c>
      <c r="J264" s="22">
        <v>20190706</v>
      </c>
      <c r="K264" s="4">
        <v>89.959999084472656</v>
      </c>
      <c r="L264" s="4">
        <v>21.799179077148438</v>
      </c>
      <c r="M264" s="4">
        <v>0.89999908447265398</v>
      </c>
      <c r="N264" s="21">
        <v>1.0099999904632568</v>
      </c>
      <c r="O264" s="31">
        <v>68.160820007324219</v>
      </c>
      <c r="P264" s="4">
        <v>7.6492233276367188</v>
      </c>
      <c r="Q264" s="4" t="s">
        <v>365</v>
      </c>
      <c r="R264" s="4">
        <v>50</v>
      </c>
      <c r="S264" s="4">
        <v>51.980000000000004</v>
      </c>
      <c r="T264" s="4">
        <v>68</v>
      </c>
      <c r="U264" s="4">
        <v>85.589612751007081</v>
      </c>
      <c r="V264" s="4">
        <v>89.06</v>
      </c>
    </row>
    <row r="265" spans="2:22" x14ac:dyDescent="0.25">
      <c r="B265" t="s">
        <v>476</v>
      </c>
      <c r="C265" s="16" t="s">
        <v>391</v>
      </c>
      <c r="D265" s="3" t="s">
        <v>385</v>
      </c>
      <c r="E265" s="17">
        <v>62.319999694824219</v>
      </c>
      <c r="F265" s="17">
        <v>-150.09500122070313</v>
      </c>
      <c r="G265" s="18">
        <v>106.69999694824219</v>
      </c>
      <c r="H265" s="19">
        <v>1239</v>
      </c>
      <c r="I265" s="19" t="s">
        <v>386</v>
      </c>
      <c r="J265" s="22">
        <v>20190707</v>
      </c>
      <c r="K265" s="4">
        <v>93.019996643066406</v>
      </c>
      <c r="L265" s="4">
        <v>24.763725280761719</v>
      </c>
      <c r="M265" s="4">
        <v>3.959996643066404</v>
      </c>
      <c r="N265" s="21">
        <v>1.0099999904632568</v>
      </c>
      <c r="O265" s="31">
        <v>68.256271362304688</v>
      </c>
      <c r="P265" s="4">
        <v>7.5913047790527344</v>
      </c>
      <c r="Q265" s="4" t="s">
        <v>365</v>
      </c>
      <c r="R265" s="4">
        <v>51.08</v>
      </c>
      <c r="S265" s="4">
        <v>53.06</v>
      </c>
      <c r="T265" s="4">
        <v>68</v>
      </c>
      <c r="U265" s="4">
        <v>85.589612751007081</v>
      </c>
      <c r="V265" s="4">
        <v>89.06</v>
      </c>
    </row>
    <row r="266" spans="2:22" x14ac:dyDescent="0.25">
      <c r="B266" t="s">
        <v>476</v>
      </c>
      <c r="C266" s="16" t="s">
        <v>391</v>
      </c>
      <c r="D266" s="3" t="s">
        <v>385</v>
      </c>
      <c r="E266" s="17">
        <v>62.319999694824219</v>
      </c>
      <c r="F266" s="17">
        <v>-150.09500122070313</v>
      </c>
      <c r="G266" s="18">
        <v>106.69999694824219</v>
      </c>
      <c r="H266" s="19">
        <v>1239</v>
      </c>
      <c r="I266" s="19" t="s">
        <v>386</v>
      </c>
      <c r="J266" s="22">
        <v>20190708</v>
      </c>
      <c r="K266" s="4">
        <v>91.040000915527344</v>
      </c>
      <c r="L266" s="4">
        <v>22.742904663085938</v>
      </c>
      <c r="M266" s="4">
        <v>1.9800009155273415</v>
      </c>
      <c r="N266" s="21">
        <v>1.0099999904632568</v>
      </c>
      <c r="O266" s="31">
        <v>68.297096252441406</v>
      </c>
      <c r="P266" s="4">
        <v>7.5481071472167969</v>
      </c>
      <c r="Q266" s="4" t="s">
        <v>365</v>
      </c>
      <c r="R266" s="4">
        <v>51.08</v>
      </c>
      <c r="S266" s="4">
        <v>53.06</v>
      </c>
      <c r="T266" s="4">
        <v>68</v>
      </c>
      <c r="U266" s="4">
        <v>84.919999999999987</v>
      </c>
      <c r="V266" s="4">
        <v>89.06</v>
      </c>
    </row>
    <row r="267" spans="2:22" x14ac:dyDescent="0.25">
      <c r="B267" t="s">
        <v>3163</v>
      </c>
      <c r="C267" s="16" t="s">
        <v>440</v>
      </c>
      <c r="D267" s="3" t="s">
        <v>385</v>
      </c>
      <c r="E267" s="17">
        <v>65.174400329589844</v>
      </c>
      <c r="F267" s="17">
        <v>-152.10690307617188</v>
      </c>
      <c r="G267" s="18">
        <v>69.199996948242188</v>
      </c>
      <c r="H267" s="19">
        <v>1174</v>
      </c>
      <c r="I267" s="19" t="s">
        <v>386</v>
      </c>
      <c r="J267" s="22">
        <v>20190704</v>
      </c>
      <c r="K267" s="4">
        <v>69.080001831054688</v>
      </c>
      <c r="L267" s="4">
        <v>-2.7979736328125</v>
      </c>
      <c r="M267" s="4">
        <v>-20.87999816894532</v>
      </c>
      <c r="N267" s="21">
        <v>0.30919933319091797</v>
      </c>
      <c r="O267" s="31">
        <v>71.877975463867188</v>
      </c>
      <c r="P267" s="4">
        <v>7.6119384765625</v>
      </c>
      <c r="Q267" s="4" t="s">
        <v>365</v>
      </c>
      <c r="R267" s="4">
        <v>51.08</v>
      </c>
      <c r="S267" s="4">
        <v>53.96</v>
      </c>
      <c r="T267" s="4">
        <v>71.960000000000008</v>
      </c>
      <c r="U267" s="4">
        <v>87.08</v>
      </c>
      <c r="V267" s="4">
        <v>89.960000000000008</v>
      </c>
    </row>
    <row r="268" spans="2:22" x14ac:dyDescent="0.25">
      <c r="B268" t="s">
        <v>3163</v>
      </c>
      <c r="C268" s="16" t="s">
        <v>440</v>
      </c>
      <c r="D268" s="3" t="s">
        <v>385</v>
      </c>
      <c r="E268" s="17">
        <v>65.174400329589844</v>
      </c>
      <c r="F268" s="17">
        <v>-152.10690307617188</v>
      </c>
      <c r="G268" s="18">
        <v>69.199996948242188</v>
      </c>
      <c r="H268" s="19">
        <v>1173</v>
      </c>
      <c r="I268" s="19" t="s">
        <v>386</v>
      </c>
      <c r="J268" s="22">
        <v>20190705</v>
      </c>
      <c r="K268" s="4">
        <v>82.040000915527344</v>
      </c>
      <c r="L268" s="4">
        <v>10.109001159667969</v>
      </c>
      <c r="M268" s="4">
        <v>-7.9199990844726642</v>
      </c>
      <c r="N268" s="21">
        <v>0.88746803998947144</v>
      </c>
      <c r="O268" s="31">
        <v>71.930999755859375</v>
      </c>
      <c r="P268" s="4">
        <v>7.5988845825195313</v>
      </c>
      <c r="Q268" s="4" t="s">
        <v>365</v>
      </c>
      <c r="R268" s="4">
        <v>51.08</v>
      </c>
      <c r="S268" s="4">
        <v>53.96</v>
      </c>
      <c r="T268" s="4">
        <v>71.960000000000008</v>
      </c>
      <c r="U268" s="4">
        <v>87.08</v>
      </c>
      <c r="V268" s="4">
        <v>89.960000000000008</v>
      </c>
    </row>
    <row r="269" spans="2:22" x14ac:dyDescent="0.25">
      <c r="B269" t="s">
        <v>3163</v>
      </c>
      <c r="C269" s="16" t="s">
        <v>440</v>
      </c>
      <c r="D269" s="3" t="s">
        <v>385</v>
      </c>
      <c r="E269" s="17">
        <v>65.174400329589844</v>
      </c>
      <c r="F269" s="17">
        <v>-152.10690307617188</v>
      </c>
      <c r="G269" s="18">
        <v>69.199996948242188</v>
      </c>
      <c r="H269" s="19">
        <v>1172</v>
      </c>
      <c r="I269" s="19" t="s">
        <v>386</v>
      </c>
      <c r="J269" s="22">
        <v>20190706</v>
      </c>
      <c r="K269" s="4">
        <v>84.919998168945313</v>
      </c>
      <c r="L269" s="4">
        <v>12.996551513671875</v>
      </c>
      <c r="M269" s="4">
        <v>-5.0400018310546955</v>
      </c>
      <c r="N269" s="21">
        <v>0.96501708030700684</v>
      </c>
      <c r="O269" s="31">
        <v>71.923446655273438</v>
      </c>
      <c r="P269" s="4">
        <v>7.5798187255859375</v>
      </c>
      <c r="Q269" s="4" t="s">
        <v>365</v>
      </c>
      <c r="R269" s="4">
        <v>50</v>
      </c>
      <c r="S269" s="4">
        <v>53.96</v>
      </c>
      <c r="T269" s="4">
        <v>71.960000000000008</v>
      </c>
      <c r="U269" s="4">
        <v>87.08</v>
      </c>
      <c r="V269" s="4">
        <v>89.960000000000008</v>
      </c>
    </row>
    <row r="270" spans="2:22" x14ac:dyDescent="0.25">
      <c r="B270" t="s">
        <v>3163</v>
      </c>
      <c r="C270" s="16" t="s">
        <v>440</v>
      </c>
      <c r="D270" s="3" t="s">
        <v>385</v>
      </c>
      <c r="E270" s="17">
        <v>65.174400329589844</v>
      </c>
      <c r="F270" s="17">
        <v>-152.10690307617188</v>
      </c>
      <c r="G270" s="18">
        <v>69.199996948242188</v>
      </c>
      <c r="H270" s="19">
        <v>1171</v>
      </c>
      <c r="I270" s="19" t="s">
        <v>386</v>
      </c>
      <c r="J270" s="22">
        <v>20190707</v>
      </c>
      <c r="K270" s="4">
        <v>87.980003356933594</v>
      </c>
      <c r="L270" s="4">
        <v>16.033531188964844</v>
      </c>
      <c r="M270" s="4">
        <v>-1.9799966430664142</v>
      </c>
      <c r="N270" s="21">
        <v>0.99316823482513428</v>
      </c>
      <c r="O270" s="31">
        <v>71.94647216796875</v>
      </c>
      <c r="P270" s="4">
        <v>7.5556068420410156</v>
      </c>
      <c r="Q270" s="4" t="s">
        <v>365</v>
      </c>
      <c r="R270" s="4">
        <v>50</v>
      </c>
      <c r="S270" s="4">
        <v>53.96</v>
      </c>
      <c r="T270" s="4">
        <v>71.960000000000008</v>
      </c>
      <c r="U270" s="4">
        <v>87.08</v>
      </c>
      <c r="V270" s="4">
        <v>89.960000000000008</v>
      </c>
    </row>
    <row r="271" spans="2:22" x14ac:dyDescent="0.25">
      <c r="B271" t="s">
        <v>3163</v>
      </c>
      <c r="C271" s="16" t="s">
        <v>440</v>
      </c>
      <c r="D271" s="3" t="s">
        <v>385</v>
      </c>
      <c r="E271" s="17">
        <v>65.174400329589844</v>
      </c>
      <c r="F271" s="17">
        <v>-152.10690307617188</v>
      </c>
      <c r="G271" s="18">
        <v>69.199996948242188</v>
      </c>
      <c r="H271" s="19">
        <v>1170</v>
      </c>
      <c r="I271" s="19" t="s">
        <v>386</v>
      </c>
      <c r="J271" s="22">
        <v>20190708</v>
      </c>
      <c r="K271" s="4">
        <v>87.080001831054688</v>
      </c>
      <c r="L271" s="4">
        <v>15.200157165527344</v>
      </c>
      <c r="M271" s="4">
        <v>-2.8799981689453205</v>
      </c>
      <c r="N271" s="21">
        <v>0.9871794581413269</v>
      </c>
      <c r="O271" s="31">
        <v>71.879844665527344</v>
      </c>
      <c r="P271" s="4">
        <v>7.5858802795410156</v>
      </c>
      <c r="Q271" s="4" t="s">
        <v>365</v>
      </c>
      <c r="R271" s="4">
        <v>50</v>
      </c>
      <c r="S271" s="4">
        <v>53.96</v>
      </c>
      <c r="T271" s="4">
        <v>71.960000000000008</v>
      </c>
      <c r="U271" s="4">
        <v>87.08</v>
      </c>
      <c r="V271" s="4">
        <v>89.960000000000008</v>
      </c>
    </row>
    <row r="272" spans="2:22" x14ac:dyDescent="0.25">
      <c r="B272" t="s">
        <v>472</v>
      </c>
      <c r="C272" s="16" t="s">
        <v>405</v>
      </c>
      <c r="D272" s="3" t="s">
        <v>385</v>
      </c>
      <c r="E272" s="17">
        <v>71.283302307128906</v>
      </c>
      <c r="F272" s="17">
        <v>-156.78140258789063</v>
      </c>
      <c r="G272" s="18">
        <v>9.3999996185302734</v>
      </c>
      <c r="H272" s="19">
        <v>1239</v>
      </c>
      <c r="I272" s="19" t="s">
        <v>386</v>
      </c>
      <c r="J272" s="22">
        <v>20190704</v>
      </c>
      <c r="K272" s="4">
        <v>53.959999084472656</v>
      </c>
      <c r="L272" s="4">
        <v>9.2020797729492188</v>
      </c>
      <c r="M272" s="4">
        <v>-25.020000915527334</v>
      </c>
      <c r="N272" s="21">
        <v>0.8264729380607605</v>
      </c>
      <c r="O272" s="31">
        <v>44.757919311523438</v>
      </c>
      <c r="P272" s="4">
        <v>8.6726455688476563</v>
      </c>
      <c r="Q272" s="4" t="s">
        <v>365</v>
      </c>
      <c r="R272" s="4">
        <v>30.02</v>
      </c>
      <c r="S272" s="4">
        <v>33.08</v>
      </c>
      <c r="T272" s="4">
        <v>42.980000000000004</v>
      </c>
      <c r="U272" s="4">
        <v>68.66961275100708</v>
      </c>
      <c r="V272" s="4">
        <v>78.97999999999999</v>
      </c>
    </row>
    <row r="273" spans="2:22" x14ac:dyDescent="0.25">
      <c r="B273" t="s">
        <v>472</v>
      </c>
      <c r="C273" s="16" t="s">
        <v>405</v>
      </c>
      <c r="D273" s="3" t="s">
        <v>385</v>
      </c>
      <c r="E273" s="17">
        <v>71.283302307128906</v>
      </c>
      <c r="F273" s="17">
        <v>-156.78140258789063</v>
      </c>
      <c r="G273" s="18">
        <v>9.3999996185302734</v>
      </c>
      <c r="H273" s="19">
        <v>1239</v>
      </c>
      <c r="I273" s="19" t="s">
        <v>386</v>
      </c>
      <c r="J273" s="22">
        <v>20190705</v>
      </c>
      <c r="K273" s="4">
        <v>48.919998168945313</v>
      </c>
      <c r="L273" s="4">
        <v>3.8381080627441406</v>
      </c>
      <c r="M273" s="4">
        <v>-30.060001831054677</v>
      </c>
      <c r="N273" s="21">
        <v>0.69087976217269897</v>
      </c>
      <c r="O273" s="31">
        <v>45.081890106201172</v>
      </c>
      <c r="P273" s="4">
        <v>8.7380752563476563</v>
      </c>
      <c r="Q273" s="4" t="s">
        <v>365</v>
      </c>
      <c r="R273" s="4">
        <v>30.02</v>
      </c>
      <c r="S273" s="4">
        <v>33.08</v>
      </c>
      <c r="T273" s="4">
        <v>42.980000000000004</v>
      </c>
      <c r="U273" s="4">
        <v>69.08</v>
      </c>
      <c r="V273" s="4">
        <v>78.97999999999999</v>
      </c>
    </row>
    <row r="274" spans="2:22" x14ac:dyDescent="0.25">
      <c r="B274" t="s">
        <v>472</v>
      </c>
      <c r="C274" s="16" t="s">
        <v>405</v>
      </c>
      <c r="D274" s="3" t="s">
        <v>385</v>
      </c>
      <c r="E274" s="17">
        <v>71.283302307128906</v>
      </c>
      <c r="F274" s="17">
        <v>-156.78140258789063</v>
      </c>
      <c r="G274" s="18">
        <v>9.3999996185302734</v>
      </c>
      <c r="H274" s="19">
        <v>1239</v>
      </c>
      <c r="I274" s="19" t="s">
        <v>386</v>
      </c>
      <c r="J274" s="22">
        <v>20190706</v>
      </c>
      <c r="K274" s="4">
        <v>66.019996643066406</v>
      </c>
      <c r="L274" s="4">
        <v>20.644935607910156</v>
      </c>
      <c r="M274" s="4">
        <v>-12.960003356933584</v>
      </c>
      <c r="N274" s="21">
        <v>0.97982245683670044</v>
      </c>
      <c r="O274" s="31">
        <v>45.37506103515625</v>
      </c>
      <c r="P274" s="4">
        <v>8.7444000244140625</v>
      </c>
      <c r="Q274" s="4" t="s">
        <v>365</v>
      </c>
      <c r="R274" s="4">
        <v>30.02</v>
      </c>
      <c r="S274" s="4">
        <v>33.08</v>
      </c>
      <c r="T274" s="4">
        <v>44.06</v>
      </c>
      <c r="U274" s="4">
        <v>69.08</v>
      </c>
      <c r="V274" s="4">
        <v>78.97999999999999</v>
      </c>
    </row>
    <row r="275" spans="2:22" x14ac:dyDescent="0.25">
      <c r="B275" t="s">
        <v>472</v>
      </c>
      <c r="C275" s="16" t="s">
        <v>405</v>
      </c>
      <c r="D275" s="3" t="s">
        <v>385</v>
      </c>
      <c r="E275" s="17">
        <v>71.283302307128906</v>
      </c>
      <c r="F275" s="17">
        <v>-156.78140258789063</v>
      </c>
      <c r="G275" s="18">
        <v>9.3999996185302734</v>
      </c>
      <c r="H275" s="19">
        <v>1239</v>
      </c>
      <c r="I275" s="19" t="s">
        <v>386</v>
      </c>
      <c r="J275" s="22">
        <v>20190707</v>
      </c>
      <c r="K275" s="4">
        <v>50</v>
      </c>
      <c r="L275" s="4">
        <v>4.3779678344726563</v>
      </c>
      <c r="M275" s="4">
        <v>-28.97999999999999</v>
      </c>
      <c r="N275" s="21">
        <v>0.69410812854766846</v>
      </c>
      <c r="O275" s="31">
        <v>45.622032165527344</v>
      </c>
      <c r="P275" s="4">
        <v>8.7543144226074219</v>
      </c>
      <c r="Q275" s="4" t="s">
        <v>365</v>
      </c>
      <c r="R275" s="4">
        <v>30.92</v>
      </c>
      <c r="S275" s="4">
        <v>33.08</v>
      </c>
      <c r="T275" s="4">
        <v>44.06</v>
      </c>
      <c r="U275" s="4">
        <v>69.08</v>
      </c>
      <c r="V275" s="4">
        <v>78.97999999999999</v>
      </c>
    </row>
    <row r="276" spans="2:22" x14ac:dyDescent="0.25">
      <c r="B276" t="s">
        <v>472</v>
      </c>
      <c r="C276" s="16" t="s">
        <v>405</v>
      </c>
      <c r="D276" s="3" t="s">
        <v>385</v>
      </c>
      <c r="E276" s="17">
        <v>71.283302307128906</v>
      </c>
      <c r="F276" s="17">
        <v>-156.78140258789063</v>
      </c>
      <c r="G276" s="18">
        <v>9.3999996185302734</v>
      </c>
      <c r="H276" s="19">
        <v>1239</v>
      </c>
      <c r="I276" s="19" t="s">
        <v>386</v>
      </c>
      <c r="J276" s="22">
        <v>20190708</v>
      </c>
      <c r="K276" s="4">
        <v>57.919998168945313</v>
      </c>
      <c r="L276" s="4">
        <v>12.070602416992188</v>
      </c>
      <c r="M276" s="4">
        <v>-21.060001831054677</v>
      </c>
      <c r="N276" s="21">
        <v>0.88135594129562378</v>
      </c>
      <c r="O276" s="31">
        <v>45.849395751953125</v>
      </c>
      <c r="P276" s="4">
        <v>8.743560791015625</v>
      </c>
      <c r="Q276" s="4" t="s">
        <v>365</v>
      </c>
      <c r="R276" s="4">
        <v>30.92</v>
      </c>
      <c r="S276" s="4">
        <v>33.08</v>
      </c>
      <c r="T276" s="4">
        <v>44.06</v>
      </c>
      <c r="U276" s="4">
        <v>69.08</v>
      </c>
      <c r="V276" s="4">
        <v>78.97999999999999</v>
      </c>
    </row>
    <row r="277" spans="2:22" x14ac:dyDescent="0.25">
      <c r="C277"/>
      <c r="F277"/>
    </row>
    <row r="278" spans="2:22" ht="21" x14ac:dyDescent="0.35">
      <c r="B278" s="42" t="s">
        <v>446</v>
      </c>
      <c r="F278"/>
    </row>
    <row r="279" spans="2:22" x14ac:dyDescent="0.25">
      <c r="C279"/>
      <c r="F279"/>
    </row>
    <row r="280" spans="2:22" x14ac:dyDescent="0.25">
      <c r="B280" t="s">
        <v>466</v>
      </c>
      <c r="C280" s="16" t="s">
        <v>388</v>
      </c>
      <c r="D280" s="3" t="s">
        <v>385</v>
      </c>
      <c r="E280" s="17">
        <v>61.168899536132813</v>
      </c>
      <c r="F280" s="17">
        <v>-150.02780151367188</v>
      </c>
      <c r="G280" s="18">
        <v>36.599998474121094</v>
      </c>
      <c r="H280" s="19">
        <v>1239</v>
      </c>
      <c r="I280" s="19" t="s">
        <v>386</v>
      </c>
      <c r="J280" s="22">
        <v>20190704</v>
      </c>
      <c r="K280" s="4">
        <v>89.959999084472656</v>
      </c>
      <c r="L280" s="4">
        <v>24.783920288085938</v>
      </c>
      <c r="M280" s="44">
        <v>5.9399990844726602</v>
      </c>
      <c r="N280" s="21">
        <v>1.0099999904632568</v>
      </c>
      <c r="O280" s="31">
        <v>65.176078796386719</v>
      </c>
      <c r="P280" s="4">
        <v>5.4737014770507813</v>
      </c>
      <c r="Q280" s="4" t="s">
        <v>365</v>
      </c>
      <c r="R280" s="4">
        <v>51.980000000000004</v>
      </c>
      <c r="S280" s="4">
        <v>53.96</v>
      </c>
      <c r="T280" s="4">
        <v>64.94</v>
      </c>
      <c r="U280" s="4">
        <v>78.97999999999999</v>
      </c>
      <c r="V280" s="4">
        <v>84.02</v>
      </c>
    </row>
    <row r="281" spans="2:22" x14ac:dyDescent="0.25">
      <c r="B281" t="s">
        <v>461</v>
      </c>
      <c r="C281" s="16" t="s">
        <v>384</v>
      </c>
      <c r="D281" s="3" t="s">
        <v>385</v>
      </c>
      <c r="E281" s="17">
        <v>58.679401397705078</v>
      </c>
      <c r="F281" s="17">
        <v>-156.62939453125</v>
      </c>
      <c r="G281" s="18">
        <v>19.200000762939453</v>
      </c>
      <c r="H281" s="19">
        <v>1239</v>
      </c>
      <c r="I281" s="19" t="s">
        <v>386</v>
      </c>
      <c r="J281" s="22">
        <v>20190704</v>
      </c>
      <c r="K281" s="4">
        <v>89.05999755859375</v>
      </c>
      <c r="L281" s="4">
        <v>26.103340148925781</v>
      </c>
      <c r="M281" s="44">
        <v>4.1399975585937625</v>
      </c>
      <c r="N281" s="21">
        <v>1.0099999904632568</v>
      </c>
      <c r="O281" s="31">
        <v>62.956657409667969</v>
      </c>
      <c r="P281" s="4">
        <v>7.3742446899414063</v>
      </c>
      <c r="Q281" s="4" t="s">
        <v>365</v>
      </c>
      <c r="R281" s="4">
        <v>41</v>
      </c>
      <c r="S281" s="4">
        <v>48.019999999999996</v>
      </c>
      <c r="T281" s="4">
        <v>62.06</v>
      </c>
      <c r="U281" s="4">
        <v>82.039999999999992</v>
      </c>
      <c r="V281" s="4">
        <v>84.919999999999987</v>
      </c>
    </row>
    <row r="282" spans="2:22" x14ac:dyDescent="0.25">
      <c r="B282" t="s">
        <v>467</v>
      </c>
      <c r="C282" s="16" t="s">
        <v>389</v>
      </c>
      <c r="D282" s="3" t="s">
        <v>385</v>
      </c>
      <c r="E282" s="17">
        <v>60.579700469970703</v>
      </c>
      <c r="F282" s="17">
        <v>-151.23919677734375</v>
      </c>
      <c r="G282" s="18">
        <v>27.700000762939453</v>
      </c>
      <c r="H282" s="19">
        <v>1238</v>
      </c>
      <c r="I282" s="19" t="s">
        <v>386</v>
      </c>
      <c r="J282" s="22">
        <v>20190704</v>
      </c>
      <c r="K282" s="4">
        <v>89.05999755859375</v>
      </c>
      <c r="L282" s="4">
        <v>27.406959533691406</v>
      </c>
      <c r="M282" s="44">
        <v>4.1399975585937625</v>
      </c>
      <c r="N282" s="21">
        <v>1.0099999904632568</v>
      </c>
      <c r="O282" s="31">
        <v>61.653038024902344</v>
      </c>
      <c r="P282" s="4">
        <v>6.0579566955566406</v>
      </c>
      <c r="Q282" s="4" t="s">
        <v>365</v>
      </c>
      <c r="R282" s="4">
        <v>10.940000000000001</v>
      </c>
      <c r="S282" s="4">
        <v>51.08</v>
      </c>
      <c r="T282" s="4">
        <v>60.980000000000004</v>
      </c>
      <c r="U282" s="4">
        <v>78.97999999999999</v>
      </c>
      <c r="V282" s="4">
        <v>84.919999999999987</v>
      </c>
    </row>
    <row r="283" spans="2:22" x14ac:dyDescent="0.25">
      <c r="B283" t="s">
        <v>476</v>
      </c>
      <c r="C283" s="16" t="s">
        <v>391</v>
      </c>
      <c r="D283" s="3" t="s">
        <v>385</v>
      </c>
      <c r="E283" s="17">
        <v>62.319999694824219</v>
      </c>
      <c r="F283" s="17">
        <v>-150.09500122070313</v>
      </c>
      <c r="G283" s="18">
        <v>106.69999694824219</v>
      </c>
      <c r="H283" s="19">
        <v>1239</v>
      </c>
      <c r="I283" s="19" t="s">
        <v>386</v>
      </c>
      <c r="J283" s="22">
        <v>20190707</v>
      </c>
      <c r="K283" s="4">
        <v>93.019996643066406</v>
      </c>
      <c r="L283" s="4">
        <v>24.763725280761719</v>
      </c>
      <c r="M283" s="44">
        <v>3.959996643066404</v>
      </c>
      <c r="N283" s="21">
        <v>1.0099999904632568</v>
      </c>
      <c r="O283" s="31">
        <v>68.256271362304688</v>
      </c>
      <c r="P283" s="4">
        <v>7.5913047790527344</v>
      </c>
      <c r="Q283" s="4" t="s">
        <v>365</v>
      </c>
      <c r="R283" s="4">
        <v>51.08</v>
      </c>
      <c r="S283" s="4">
        <v>53.06</v>
      </c>
      <c r="T283" s="4">
        <v>68</v>
      </c>
      <c r="U283" s="4">
        <v>85.589612751007081</v>
      </c>
      <c r="V283" s="4">
        <v>89.06</v>
      </c>
    </row>
    <row r="284" spans="2:22" x14ac:dyDescent="0.25">
      <c r="B284" t="s">
        <v>461</v>
      </c>
      <c r="C284" s="16" t="s">
        <v>384</v>
      </c>
      <c r="D284" s="3" t="s">
        <v>385</v>
      </c>
      <c r="E284" s="17">
        <v>58.679401397705078</v>
      </c>
      <c r="F284" s="17">
        <v>-156.62939453125</v>
      </c>
      <c r="G284" s="18">
        <v>19.200000762939453</v>
      </c>
      <c r="H284" s="19">
        <v>1239</v>
      </c>
      <c r="I284" s="19" t="s">
        <v>386</v>
      </c>
      <c r="J284" s="22">
        <v>20190705</v>
      </c>
      <c r="K284" s="4">
        <v>87.980003356933594</v>
      </c>
      <c r="L284" s="4">
        <v>24.942134857177734</v>
      </c>
      <c r="M284" s="44">
        <v>3.0600033569336063</v>
      </c>
      <c r="N284" s="21">
        <v>1.0099999904632568</v>
      </c>
      <c r="O284" s="31">
        <v>63.037868499755859</v>
      </c>
      <c r="P284" s="4">
        <v>7.3347969055175781</v>
      </c>
      <c r="Q284" s="4" t="s">
        <v>365</v>
      </c>
      <c r="R284" s="4">
        <v>41</v>
      </c>
      <c r="S284" s="4">
        <v>48.019999999999996</v>
      </c>
      <c r="T284" s="4">
        <v>62.06</v>
      </c>
      <c r="U284" s="4">
        <v>82.039999999999992</v>
      </c>
      <c r="V284" s="4">
        <v>84.919999999999987</v>
      </c>
    </row>
    <row r="285" spans="2:22" x14ac:dyDescent="0.25">
      <c r="B285" t="s">
        <v>476</v>
      </c>
      <c r="C285" s="16" t="s">
        <v>391</v>
      </c>
      <c r="D285" s="3" t="s">
        <v>385</v>
      </c>
      <c r="E285" s="17">
        <v>62.319999694824219</v>
      </c>
      <c r="F285" s="17">
        <v>-150.09500122070313</v>
      </c>
      <c r="G285" s="18">
        <v>106.69999694824219</v>
      </c>
      <c r="H285" s="19">
        <v>1239</v>
      </c>
      <c r="I285" s="19" t="s">
        <v>386</v>
      </c>
      <c r="J285" s="22">
        <v>20190708</v>
      </c>
      <c r="K285" s="4">
        <v>91.040000915527344</v>
      </c>
      <c r="L285" s="4">
        <v>22.742904663085938</v>
      </c>
      <c r="M285" s="44">
        <v>1.9800009155273415</v>
      </c>
      <c r="N285" s="21">
        <v>1.0099999904632568</v>
      </c>
      <c r="O285" s="31">
        <v>68.297096252441406</v>
      </c>
      <c r="P285" s="4">
        <v>7.5481071472167969</v>
      </c>
      <c r="Q285" s="4" t="s">
        <v>365</v>
      </c>
      <c r="R285" s="4">
        <v>51.08</v>
      </c>
      <c r="S285" s="4">
        <v>53.06</v>
      </c>
      <c r="T285" s="4">
        <v>68</v>
      </c>
      <c r="U285" s="4">
        <v>84.919999999999987</v>
      </c>
      <c r="V285" s="4">
        <v>89.06</v>
      </c>
    </row>
    <row r="286" spans="2:22" x14ac:dyDescent="0.25">
      <c r="B286" t="s">
        <v>3161</v>
      </c>
      <c r="C286" s="16" t="s">
        <v>387</v>
      </c>
      <c r="D286" s="3" t="s">
        <v>385</v>
      </c>
      <c r="E286" s="17">
        <v>59.749401092529297</v>
      </c>
      <c r="F286" s="17">
        <v>-154.90890502929688</v>
      </c>
      <c r="G286" s="18">
        <v>43.599998474121094</v>
      </c>
      <c r="H286" s="19">
        <v>1146</v>
      </c>
      <c r="I286" s="19" t="s">
        <v>386</v>
      </c>
      <c r="J286" s="22">
        <v>20190704</v>
      </c>
      <c r="K286" s="4">
        <v>86</v>
      </c>
      <c r="L286" s="4">
        <v>23.966228485107422</v>
      </c>
      <c r="M286" s="44">
        <v>1.980000000000004</v>
      </c>
      <c r="N286" s="21">
        <v>1.0099999904632568</v>
      </c>
      <c r="O286" s="31">
        <v>62.033771514892578</v>
      </c>
      <c r="P286" s="4">
        <v>6.9250717163085938</v>
      </c>
      <c r="Q286" s="4" t="s">
        <v>365</v>
      </c>
      <c r="R286" s="4">
        <v>44.96</v>
      </c>
      <c r="S286" s="4">
        <v>48.92</v>
      </c>
      <c r="T286" s="4">
        <v>60.980000000000004</v>
      </c>
      <c r="U286" s="4">
        <v>80.06</v>
      </c>
      <c r="V286" s="4">
        <v>84.02</v>
      </c>
    </row>
    <row r="287" spans="2:22" x14ac:dyDescent="0.25">
      <c r="B287" t="s">
        <v>3161</v>
      </c>
      <c r="C287" s="16" t="s">
        <v>387</v>
      </c>
      <c r="D287" s="3" t="s">
        <v>385</v>
      </c>
      <c r="E287" s="17">
        <v>59.749401092529297</v>
      </c>
      <c r="F287" s="17">
        <v>-154.90890502929688</v>
      </c>
      <c r="G287" s="18">
        <v>43.599998474121094</v>
      </c>
      <c r="H287" s="19">
        <v>1148</v>
      </c>
      <c r="I287" s="19" t="s">
        <v>386</v>
      </c>
      <c r="J287" s="22">
        <v>20190705</v>
      </c>
      <c r="K287" s="4">
        <v>86</v>
      </c>
      <c r="L287" s="4">
        <v>23.911148071289063</v>
      </c>
      <c r="M287" s="44">
        <v>1.980000000000004</v>
      </c>
      <c r="N287" s="21">
        <v>1.0099999904632568</v>
      </c>
      <c r="O287" s="31">
        <v>62.088851928710938</v>
      </c>
      <c r="P287" s="4">
        <v>6.8742141723632813</v>
      </c>
      <c r="Q287" s="4" t="s">
        <v>365</v>
      </c>
      <c r="R287" s="4">
        <v>44.96</v>
      </c>
      <c r="S287" s="4">
        <v>48.92</v>
      </c>
      <c r="T287" s="4">
        <v>60.980000000000004</v>
      </c>
      <c r="U287" s="4">
        <v>80.06</v>
      </c>
      <c r="V287" s="4">
        <v>84.02</v>
      </c>
    </row>
    <row r="288" spans="2:22" x14ac:dyDescent="0.25">
      <c r="B288" t="s">
        <v>475</v>
      </c>
      <c r="C288" s="16" t="s">
        <v>390</v>
      </c>
      <c r="D288" s="3" t="s">
        <v>385</v>
      </c>
      <c r="E288" s="17">
        <v>62.159198760986328</v>
      </c>
      <c r="F288" s="17">
        <v>-145.45889282226563</v>
      </c>
      <c r="G288" s="18">
        <v>476.10000610351563</v>
      </c>
      <c r="H288" s="19">
        <v>1239</v>
      </c>
      <c r="I288" s="19" t="s">
        <v>386</v>
      </c>
      <c r="J288" s="22">
        <v>20190707</v>
      </c>
      <c r="K288" s="4">
        <v>89.05999755859375</v>
      </c>
      <c r="L288" s="4">
        <v>20.361930847167969</v>
      </c>
      <c r="M288" s="44">
        <v>1.0799975585937602</v>
      </c>
      <c r="N288" s="21">
        <v>1.0099999904632568</v>
      </c>
      <c r="O288" s="31">
        <v>68.698066711425781</v>
      </c>
      <c r="P288" s="4">
        <v>7.2648887634277344</v>
      </c>
      <c r="Q288" s="4" t="s">
        <v>365</v>
      </c>
      <c r="R288" s="4">
        <v>46.04</v>
      </c>
      <c r="S288" s="4">
        <v>50</v>
      </c>
      <c r="T288" s="4">
        <v>69.08</v>
      </c>
      <c r="U288" s="4">
        <v>83.609612751007077</v>
      </c>
      <c r="V288" s="4">
        <v>87.97999999999999</v>
      </c>
    </row>
    <row r="289" spans="2:22" x14ac:dyDescent="0.25">
      <c r="B289" t="s">
        <v>475</v>
      </c>
      <c r="C289" s="16" t="s">
        <v>390</v>
      </c>
      <c r="D289" s="3" t="s">
        <v>385</v>
      </c>
      <c r="E289" s="17">
        <v>62.159198760986328</v>
      </c>
      <c r="F289" s="17">
        <v>-145.45889282226563</v>
      </c>
      <c r="G289" s="18">
        <v>476.10000610351563</v>
      </c>
      <c r="H289" s="19">
        <v>1239</v>
      </c>
      <c r="I289" s="19" t="s">
        <v>386</v>
      </c>
      <c r="J289" s="22">
        <v>20190705</v>
      </c>
      <c r="K289" s="4">
        <v>89.959999084472656</v>
      </c>
      <c r="L289" s="4">
        <v>21.521842956542969</v>
      </c>
      <c r="M289" s="44">
        <v>0.89999908447265398</v>
      </c>
      <c r="N289" s="21">
        <v>1.0099999904632568</v>
      </c>
      <c r="O289" s="31">
        <v>68.438156127929688</v>
      </c>
      <c r="P289" s="4">
        <v>7.4852828979492188</v>
      </c>
      <c r="Q289" s="4" t="s">
        <v>365</v>
      </c>
      <c r="R289" s="4">
        <v>46.04</v>
      </c>
      <c r="S289" s="4">
        <v>50</v>
      </c>
      <c r="T289" s="4">
        <v>68</v>
      </c>
      <c r="U289" s="4">
        <v>84.02</v>
      </c>
      <c r="V289" s="4">
        <v>89.06</v>
      </c>
    </row>
  </sheetData>
  <sortState xmlns:xlrd2="http://schemas.microsoft.com/office/spreadsheetml/2017/richdata2" ref="C280:V289">
    <sortCondition descending="1" ref="M280:M28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1EADF-7E66-4A16-911A-47C7172BDF37}">
  <sheetPr codeName="Sheet4"/>
  <dimension ref="B2:DX100"/>
  <sheetViews>
    <sheetView showGridLines="0" workbookViewId="0"/>
  </sheetViews>
  <sheetFormatPr defaultRowHeight="15" x14ac:dyDescent="0.25"/>
  <cols>
    <col min="1" max="1" width="3.7109375" customWidth="1"/>
    <col min="2" max="2" width="15.42578125" customWidth="1"/>
    <col min="3" max="3" width="29.85546875" style="52" customWidth="1"/>
    <col min="4" max="6" width="12.7109375" customWidth="1"/>
    <col min="7" max="7" width="6.7109375" customWidth="1"/>
    <col min="8" max="81" width="8.7109375" customWidth="1"/>
  </cols>
  <sheetData>
    <row r="2" spans="2:128" ht="26.25" x14ac:dyDescent="0.4">
      <c r="B2" s="29" t="s">
        <v>453</v>
      </c>
      <c r="C2" s="50"/>
    </row>
    <row r="3" spans="2:128" ht="15.75" x14ac:dyDescent="0.25">
      <c r="B3" s="32" t="s">
        <v>6109</v>
      </c>
      <c r="C3" s="51"/>
    </row>
    <row r="5" spans="2:128" x14ac:dyDescent="0.25">
      <c r="B5" t="s">
        <v>5980</v>
      </c>
    </row>
    <row r="6" spans="2:128" x14ac:dyDescent="0.25">
      <c r="B6" t="s">
        <v>5981</v>
      </c>
    </row>
    <row r="9" spans="2:128" x14ac:dyDescent="0.25">
      <c r="H9" s="48" t="s">
        <v>480</v>
      </c>
      <c r="BQ9" s="48" t="s">
        <v>481</v>
      </c>
    </row>
    <row r="10" spans="2:128" x14ac:dyDescent="0.25">
      <c r="B10" s="49" t="s">
        <v>482</v>
      </c>
      <c r="C10" s="53" t="s">
        <v>483</v>
      </c>
      <c r="D10" s="46" t="s">
        <v>456</v>
      </c>
      <c r="E10" s="46" t="s">
        <v>375</v>
      </c>
      <c r="F10" s="46" t="s">
        <v>376</v>
      </c>
      <c r="G10" s="46"/>
      <c r="H10" s="47">
        <v>1960</v>
      </c>
      <c r="I10" s="47">
        <v>1961</v>
      </c>
      <c r="J10" s="47">
        <v>1962</v>
      </c>
      <c r="K10" s="47">
        <v>1963</v>
      </c>
      <c r="L10" s="47">
        <v>1964</v>
      </c>
      <c r="M10" s="47">
        <v>1965</v>
      </c>
      <c r="N10" s="47">
        <v>1966</v>
      </c>
      <c r="O10" s="47">
        <v>1967</v>
      </c>
      <c r="P10" s="47">
        <v>1968</v>
      </c>
      <c r="Q10" s="47">
        <v>1969</v>
      </c>
      <c r="R10" s="47">
        <v>1970</v>
      </c>
      <c r="S10" s="47">
        <v>1971</v>
      </c>
      <c r="T10" s="47">
        <v>1972</v>
      </c>
      <c r="U10" s="47">
        <v>1973</v>
      </c>
      <c r="V10" s="47">
        <v>1974</v>
      </c>
      <c r="W10" s="47">
        <v>1975</v>
      </c>
      <c r="X10" s="47">
        <v>1976</v>
      </c>
      <c r="Y10" s="47">
        <v>1977</v>
      </c>
      <c r="Z10" s="47">
        <v>1978</v>
      </c>
      <c r="AA10" s="47">
        <v>1979</v>
      </c>
      <c r="AB10" s="47">
        <v>1980</v>
      </c>
      <c r="AC10" s="47">
        <v>1981</v>
      </c>
      <c r="AD10" s="47">
        <v>1982</v>
      </c>
      <c r="AE10" s="47">
        <v>1983</v>
      </c>
      <c r="AF10" s="47">
        <v>1984</v>
      </c>
      <c r="AG10" s="47">
        <v>1985</v>
      </c>
      <c r="AH10" s="47">
        <v>1986</v>
      </c>
      <c r="AI10" s="47">
        <v>1987</v>
      </c>
      <c r="AJ10" s="47">
        <v>1988</v>
      </c>
      <c r="AK10" s="47">
        <v>1989</v>
      </c>
      <c r="AL10" s="47">
        <v>1990</v>
      </c>
      <c r="AM10" s="47">
        <v>1991</v>
      </c>
      <c r="AN10" s="47">
        <v>1992</v>
      </c>
      <c r="AO10" s="47">
        <v>1993</v>
      </c>
      <c r="AP10" s="47">
        <v>1994</v>
      </c>
      <c r="AQ10" s="47">
        <v>1995</v>
      </c>
      <c r="AR10" s="47">
        <v>1996</v>
      </c>
      <c r="AS10" s="47">
        <v>1997</v>
      </c>
      <c r="AT10" s="47">
        <v>1998</v>
      </c>
      <c r="AU10" s="47">
        <v>1999</v>
      </c>
      <c r="AV10" s="47">
        <v>2000</v>
      </c>
      <c r="AW10" s="47">
        <v>2001</v>
      </c>
      <c r="AX10" s="47">
        <v>2002</v>
      </c>
      <c r="AY10" s="47">
        <v>2003</v>
      </c>
      <c r="AZ10" s="47">
        <v>2004</v>
      </c>
      <c r="BA10" s="47">
        <v>2005</v>
      </c>
      <c r="BB10" s="47">
        <v>2006</v>
      </c>
      <c r="BC10" s="47">
        <v>2007</v>
      </c>
      <c r="BD10" s="47">
        <v>2008</v>
      </c>
      <c r="BE10" s="47">
        <v>2009</v>
      </c>
      <c r="BF10" s="47">
        <v>2010</v>
      </c>
      <c r="BG10" s="47">
        <v>2011</v>
      </c>
      <c r="BH10" s="47">
        <v>2012</v>
      </c>
      <c r="BI10" s="47">
        <v>2013</v>
      </c>
      <c r="BJ10" s="47">
        <v>2014</v>
      </c>
      <c r="BK10" s="47">
        <v>2015</v>
      </c>
      <c r="BL10" s="47">
        <v>2016</v>
      </c>
      <c r="BM10" s="47">
        <v>2017</v>
      </c>
      <c r="BN10" s="47">
        <v>2018</v>
      </c>
      <c r="BO10" s="47">
        <v>2019</v>
      </c>
      <c r="BQ10" s="47">
        <v>1960</v>
      </c>
      <c r="BR10" s="47">
        <v>1961</v>
      </c>
      <c r="BS10" s="47">
        <v>1962</v>
      </c>
      <c r="BT10" s="47">
        <v>1963</v>
      </c>
      <c r="BU10" s="47">
        <v>1964</v>
      </c>
      <c r="BV10" s="47">
        <v>1965</v>
      </c>
      <c r="BW10" s="47">
        <v>1966</v>
      </c>
      <c r="BX10" s="47">
        <v>1967</v>
      </c>
      <c r="BY10" s="47">
        <v>1968</v>
      </c>
      <c r="BZ10" s="47">
        <v>1969</v>
      </c>
      <c r="CA10" s="47">
        <v>1970</v>
      </c>
      <c r="CB10" s="47">
        <v>1971</v>
      </c>
      <c r="CC10" s="47">
        <v>1972</v>
      </c>
      <c r="CD10" s="47">
        <v>1973</v>
      </c>
      <c r="CE10" s="47">
        <v>1974</v>
      </c>
      <c r="CF10" s="47">
        <v>1975</v>
      </c>
      <c r="CG10" s="47">
        <v>1976</v>
      </c>
      <c r="CH10" s="47">
        <v>1977</v>
      </c>
      <c r="CI10" s="47">
        <v>1978</v>
      </c>
      <c r="CJ10" s="47">
        <v>1979</v>
      </c>
      <c r="CK10" s="47">
        <v>1980</v>
      </c>
      <c r="CL10" s="47">
        <v>1981</v>
      </c>
      <c r="CM10" s="47">
        <v>1982</v>
      </c>
      <c r="CN10" s="47">
        <v>1983</v>
      </c>
      <c r="CO10" s="47">
        <v>1984</v>
      </c>
      <c r="CP10" s="47">
        <v>1985</v>
      </c>
      <c r="CQ10" s="47">
        <v>1986</v>
      </c>
      <c r="CR10" s="47">
        <v>1987</v>
      </c>
      <c r="CS10" s="47">
        <v>1988</v>
      </c>
      <c r="CT10" s="47">
        <v>1989</v>
      </c>
      <c r="CU10" s="47">
        <v>1990</v>
      </c>
      <c r="CV10" s="47">
        <v>1991</v>
      </c>
      <c r="CW10" s="47">
        <v>1992</v>
      </c>
      <c r="CX10" s="47">
        <v>1993</v>
      </c>
      <c r="CY10" s="47">
        <v>1994</v>
      </c>
      <c r="CZ10" s="47">
        <v>1995</v>
      </c>
      <c r="DA10" s="47">
        <v>1996</v>
      </c>
      <c r="DB10" s="47">
        <v>1997</v>
      </c>
      <c r="DC10" s="47">
        <v>1998</v>
      </c>
      <c r="DD10" s="47">
        <v>1999</v>
      </c>
      <c r="DE10" s="47">
        <v>2000</v>
      </c>
      <c r="DF10" s="47">
        <v>2001</v>
      </c>
      <c r="DG10" s="47">
        <v>2002</v>
      </c>
      <c r="DH10" s="47">
        <v>2003</v>
      </c>
      <c r="DI10" s="47">
        <v>2004</v>
      </c>
      <c r="DJ10" s="47">
        <v>2005</v>
      </c>
      <c r="DK10" s="47">
        <v>2006</v>
      </c>
      <c r="DL10" s="47">
        <v>2007</v>
      </c>
      <c r="DM10" s="47">
        <v>2008</v>
      </c>
      <c r="DN10" s="47">
        <v>2009</v>
      </c>
      <c r="DO10" s="47">
        <v>2010</v>
      </c>
      <c r="DP10" s="47">
        <v>2011</v>
      </c>
      <c r="DQ10" s="47">
        <v>2012</v>
      </c>
      <c r="DR10" s="47">
        <v>2013</v>
      </c>
      <c r="DS10" s="47">
        <v>2014</v>
      </c>
      <c r="DT10" s="47">
        <v>2015</v>
      </c>
      <c r="DU10" s="47">
        <v>2016</v>
      </c>
      <c r="DV10" s="47">
        <v>2017</v>
      </c>
      <c r="DW10" s="47">
        <v>2018</v>
      </c>
      <c r="DX10" s="47">
        <v>2019</v>
      </c>
    </row>
    <row r="11" spans="2:128" x14ac:dyDescent="0.25">
      <c r="B11" s="23"/>
      <c r="D11" s="3"/>
      <c r="E11" s="3"/>
      <c r="F11" s="3"/>
      <c r="G11" s="3"/>
      <c r="H11" s="45"/>
      <c r="BQ11" s="45"/>
    </row>
    <row r="12" spans="2:128" x14ac:dyDescent="0.25">
      <c r="B12" s="23" t="s">
        <v>457</v>
      </c>
      <c r="C12" s="52" t="s">
        <v>395</v>
      </c>
      <c r="D12" t="s">
        <v>385</v>
      </c>
      <c r="E12" s="45">
        <v>55</v>
      </c>
      <c r="F12" s="45">
        <v>-131.5</v>
      </c>
      <c r="G12" s="45"/>
      <c r="H12" s="45">
        <v>64.23</v>
      </c>
      <c r="I12" s="45">
        <v>69.86</v>
      </c>
      <c r="J12" s="45">
        <v>66.47</v>
      </c>
      <c r="K12" s="45">
        <v>65.150000000000006</v>
      </c>
      <c r="L12" s="45">
        <v>60.73</v>
      </c>
      <c r="M12" s="45">
        <v>64.81</v>
      </c>
      <c r="N12" s="45">
        <v>67.13</v>
      </c>
      <c r="O12" s="45">
        <v>64.12</v>
      </c>
      <c r="P12" s="45">
        <v>68.069999999999993</v>
      </c>
      <c r="Q12" s="45">
        <v>65.25</v>
      </c>
      <c r="R12" s="45">
        <v>63.41</v>
      </c>
      <c r="S12" s="45">
        <v>69.45</v>
      </c>
      <c r="T12" s="45">
        <v>65.78</v>
      </c>
      <c r="U12" s="45">
        <v>60.97</v>
      </c>
      <c r="V12" s="45">
        <v>62.31</v>
      </c>
      <c r="W12" s="45">
        <v>61.93</v>
      </c>
      <c r="X12" s="45">
        <v>63.79</v>
      </c>
      <c r="Y12" s="45">
        <v>61.75</v>
      </c>
      <c r="Z12" s="45">
        <v>63.84</v>
      </c>
      <c r="AA12" s="45">
        <v>64.52</v>
      </c>
      <c r="AB12" s="45">
        <v>60.86</v>
      </c>
      <c r="AC12" s="45">
        <v>66.680000000000007</v>
      </c>
      <c r="AD12" s="45">
        <v>63.18</v>
      </c>
      <c r="AE12" s="45">
        <v>62.29</v>
      </c>
      <c r="AF12" s="45">
        <v>59.84</v>
      </c>
      <c r="AG12" s="45">
        <v>67.400000000000006</v>
      </c>
      <c r="AH12" s="45">
        <v>62.92</v>
      </c>
      <c r="AI12" s="45">
        <v>65.44</v>
      </c>
      <c r="AJ12" s="45">
        <v>60.61</v>
      </c>
      <c r="AK12" s="45">
        <v>66.02</v>
      </c>
      <c r="AL12" s="45">
        <v>69.989999999999995</v>
      </c>
      <c r="AM12" s="45">
        <v>62.93</v>
      </c>
      <c r="AN12" s="45">
        <v>65.14</v>
      </c>
      <c r="AO12" s="45">
        <v>67.83</v>
      </c>
      <c r="AP12" s="45">
        <v>65.69</v>
      </c>
      <c r="AQ12" s="45">
        <v>66.36</v>
      </c>
      <c r="AR12" s="45">
        <v>64.09</v>
      </c>
      <c r="AS12" s="45">
        <v>62.99</v>
      </c>
      <c r="AT12" s="45">
        <v>64.92</v>
      </c>
      <c r="AU12" s="45">
        <v>62.47</v>
      </c>
      <c r="AV12" s="45">
        <v>61.61</v>
      </c>
      <c r="AW12" s="45">
        <v>60.06</v>
      </c>
      <c r="AX12" s="45">
        <v>62.58</v>
      </c>
      <c r="AY12" s="45">
        <v>65.150000000000006</v>
      </c>
      <c r="AZ12" s="45">
        <v>67.38</v>
      </c>
      <c r="BA12" s="45">
        <v>62.11</v>
      </c>
      <c r="BB12" s="45">
        <v>64.77</v>
      </c>
      <c r="BC12" s="45">
        <v>63.21</v>
      </c>
      <c r="BD12" s="45">
        <v>59.94</v>
      </c>
      <c r="BE12" s="45">
        <v>67.94</v>
      </c>
      <c r="BF12" s="45">
        <v>67.72</v>
      </c>
      <c r="BG12" s="45">
        <v>61.09</v>
      </c>
      <c r="BH12" s="45">
        <v>63.43</v>
      </c>
      <c r="BI12" s="45">
        <v>67.56</v>
      </c>
      <c r="BJ12" s="45">
        <v>65.03</v>
      </c>
      <c r="BK12" s="45">
        <v>68.430000000000007</v>
      </c>
      <c r="BL12" s="45">
        <v>67.040000000000006</v>
      </c>
      <c r="BM12" s="45">
        <v>64.06</v>
      </c>
      <c r="BN12" s="45">
        <v>71.099999999999994</v>
      </c>
      <c r="BO12" s="45">
        <v>66.989999999999995</v>
      </c>
      <c r="BQ12" s="22">
        <v>31</v>
      </c>
      <c r="BR12" s="22">
        <v>31</v>
      </c>
      <c r="BS12" s="22">
        <v>31</v>
      </c>
      <c r="BT12" s="22">
        <v>31</v>
      </c>
      <c r="BU12" s="22">
        <v>31</v>
      </c>
      <c r="BV12" s="22">
        <v>31</v>
      </c>
      <c r="BW12" s="22">
        <v>31</v>
      </c>
      <c r="BX12" s="22">
        <v>31</v>
      </c>
      <c r="BY12" s="22">
        <v>31</v>
      </c>
      <c r="BZ12" s="22">
        <v>31</v>
      </c>
      <c r="CA12" s="22">
        <v>31</v>
      </c>
      <c r="CB12" s="22">
        <v>31</v>
      </c>
      <c r="CC12" s="22">
        <v>31</v>
      </c>
      <c r="CD12" s="22">
        <v>31</v>
      </c>
      <c r="CE12" s="22">
        <v>31</v>
      </c>
      <c r="CF12" s="22">
        <v>31</v>
      </c>
      <c r="CG12" s="22">
        <v>31</v>
      </c>
      <c r="CH12" s="22">
        <v>31</v>
      </c>
      <c r="CI12" s="22">
        <v>31</v>
      </c>
      <c r="CJ12" s="22">
        <v>31</v>
      </c>
      <c r="CK12" s="22">
        <v>31</v>
      </c>
      <c r="CL12" s="22">
        <v>31</v>
      </c>
      <c r="CM12" s="22">
        <v>31</v>
      </c>
      <c r="CN12" s="22">
        <v>31</v>
      </c>
      <c r="CO12" s="22">
        <v>31</v>
      </c>
      <c r="CP12" s="22">
        <v>31</v>
      </c>
      <c r="CQ12" s="22">
        <v>31</v>
      </c>
      <c r="CR12" s="22">
        <v>31</v>
      </c>
      <c r="CS12" s="22">
        <v>31</v>
      </c>
      <c r="CT12" s="22">
        <v>31</v>
      </c>
      <c r="CU12" s="22">
        <v>31</v>
      </c>
      <c r="CV12" s="22">
        <v>31</v>
      </c>
      <c r="CW12" s="22">
        <v>31</v>
      </c>
      <c r="CX12" s="22">
        <v>31</v>
      </c>
      <c r="CY12" s="22">
        <v>31</v>
      </c>
      <c r="CZ12" s="22">
        <v>31</v>
      </c>
      <c r="DA12" s="22">
        <v>31</v>
      </c>
      <c r="DB12" s="22">
        <v>31</v>
      </c>
      <c r="DC12" s="22">
        <v>31</v>
      </c>
      <c r="DD12" s="22">
        <v>31</v>
      </c>
      <c r="DE12" s="22">
        <v>31</v>
      </c>
      <c r="DF12" s="22">
        <v>31</v>
      </c>
      <c r="DG12" s="22">
        <v>31</v>
      </c>
      <c r="DH12" s="22">
        <v>31</v>
      </c>
      <c r="DI12" s="22">
        <v>31</v>
      </c>
      <c r="DJ12" s="22">
        <v>31</v>
      </c>
      <c r="DK12" s="22">
        <v>31</v>
      </c>
      <c r="DL12" s="22">
        <v>31</v>
      </c>
      <c r="DM12" s="22">
        <v>31</v>
      </c>
      <c r="DN12" s="22">
        <v>31</v>
      </c>
      <c r="DO12" s="22">
        <v>31</v>
      </c>
      <c r="DP12" s="22">
        <v>31</v>
      </c>
      <c r="DQ12" s="22">
        <v>31</v>
      </c>
      <c r="DR12" s="22">
        <v>31</v>
      </c>
      <c r="DS12" s="22">
        <v>30</v>
      </c>
      <c r="DT12" s="22">
        <v>31</v>
      </c>
      <c r="DU12" s="22">
        <v>31</v>
      </c>
      <c r="DV12" s="22">
        <v>31</v>
      </c>
      <c r="DW12" s="22">
        <v>31</v>
      </c>
      <c r="DX12" s="22">
        <v>31</v>
      </c>
    </row>
    <row r="13" spans="2:128" x14ac:dyDescent="0.25">
      <c r="B13" s="23" t="s">
        <v>458</v>
      </c>
      <c r="C13" s="52" t="s">
        <v>402</v>
      </c>
      <c r="D13" t="s">
        <v>385</v>
      </c>
      <c r="E13" s="45">
        <v>58.3</v>
      </c>
      <c r="F13" s="45">
        <v>-134.5</v>
      </c>
      <c r="G13" s="45"/>
      <c r="H13" s="45">
        <v>60.84</v>
      </c>
      <c r="I13" s="45">
        <v>65.150000000000006</v>
      </c>
      <c r="J13" s="45">
        <v>65.36</v>
      </c>
      <c r="K13" s="45">
        <v>62.73</v>
      </c>
      <c r="L13" s="45">
        <v>60.65</v>
      </c>
      <c r="M13" s="45">
        <v>64.28</v>
      </c>
      <c r="N13" s="45">
        <v>65.63</v>
      </c>
      <c r="O13" s="45">
        <v>62.45</v>
      </c>
      <c r="P13" s="45">
        <v>66.61</v>
      </c>
      <c r="Q13" s="45">
        <v>59.01</v>
      </c>
      <c r="R13" s="45">
        <v>58.91</v>
      </c>
      <c r="S13" s="45">
        <v>67.849999999999994</v>
      </c>
      <c r="T13" s="45">
        <v>69.88</v>
      </c>
      <c r="U13" s="45">
        <v>60.54</v>
      </c>
      <c r="V13" s="45">
        <v>62.25</v>
      </c>
      <c r="W13" s="45">
        <v>62.88</v>
      </c>
      <c r="X13" s="45">
        <v>64.650000000000006</v>
      </c>
      <c r="Y13" s="45">
        <v>64.650000000000006</v>
      </c>
      <c r="Z13" s="45">
        <v>62.22</v>
      </c>
      <c r="AA13" s="45">
        <v>64.23</v>
      </c>
      <c r="AB13" s="45">
        <v>61.85</v>
      </c>
      <c r="AC13" s="45">
        <v>62.81</v>
      </c>
      <c r="AD13" s="45">
        <v>66.45</v>
      </c>
      <c r="AE13" s="45">
        <v>64.63</v>
      </c>
      <c r="AF13" s="45">
        <v>61.63</v>
      </c>
      <c r="AG13" s="45">
        <v>63.81</v>
      </c>
      <c r="AH13" s="45">
        <v>63.45</v>
      </c>
      <c r="AI13" s="45">
        <v>66.62</v>
      </c>
      <c r="AJ13" s="45">
        <v>59.38</v>
      </c>
      <c r="AK13" s="45">
        <v>68.36</v>
      </c>
      <c r="AL13" s="45">
        <v>67.459999999999994</v>
      </c>
      <c r="AM13" s="45">
        <v>60.83</v>
      </c>
      <c r="AN13" s="45">
        <v>63.04</v>
      </c>
      <c r="AO13" s="45">
        <v>67.930000000000007</v>
      </c>
      <c r="AP13" s="45">
        <v>64.88</v>
      </c>
      <c r="AQ13" s="45">
        <v>63.02</v>
      </c>
      <c r="AR13" s="45">
        <v>65.709999999999994</v>
      </c>
      <c r="AS13" s="45">
        <v>64.489999999999995</v>
      </c>
      <c r="AT13" s="45">
        <v>65.33</v>
      </c>
      <c r="AU13" s="45">
        <v>65.37</v>
      </c>
      <c r="AV13" s="45">
        <v>61.38</v>
      </c>
      <c r="AW13" s="45">
        <v>61.14</v>
      </c>
      <c r="AX13" s="45">
        <v>60.75</v>
      </c>
      <c r="AY13" s="45">
        <v>65.23</v>
      </c>
      <c r="AZ13" s="45">
        <v>67.56</v>
      </c>
      <c r="BA13" s="45">
        <v>62.22</v>
      </c>
      <c r="BB13" s="45">
        <v>63.52</v>
      </c>
      <c r="BC13" s="45">
        <v>62.8</v>
      </c>
      <c r="BD13" s="45">
        <v>58.01</v>
      </c>
      <c r="BE13" s="45">
        <v>70.180000000000007</v>
      </c>
      <c r="BF13" s="45">
        <v>60.18</v>
      </c>
      <c r="BG13" s="45">
        <v>62.54</v>
      </c>
      <c r="BH13" s="45">
        <v>61.28</v>
      </c>
      <c r="BI13" s="45">
        <v>64.89</v>
      </c>
      <c r="BJ13" s="45">
        <v>63.24</v>
      </c>
      <c r="BK13" s="45">
        <v>63.5</v>
      </c>
      <c r="BL13" s="45">
        <v>65.67</v>
      </c>
      <c r="BM13" s="45">
        <v>61</v>
      </c>
      <c r="BN13" s="45">
        <v>70.69</v>
      </c>
      <c r="BO13" s="45">
        <v>68.52</v>
      </c>
      <c r="BQ13" s="22">
        <v>31</v>
      </c>
      <c r="BR13" s="22">
        <v>31</v>
      </c>
      <c r="BS13" s="22">
        <v>31</v>
      </c>
      <c r="BT13" s="22">
        <v>31</v>
      </c>
      <c r="BU13" s="22">
        <v>31</v>
      </c>
      <c r="BV13" s="22">
        <v>31</v>
      </c>
      <c r="BW13" s="22">
        <v>31</v>
      </c>
      <c r="BX13" s="22">
        <v>31</v>
      </c>
      <c r="BY13" s="22">
        <v>31</v>
      </c>
      <c r="BZ13" s="22">
        <v>31</v>
      </c>
      <c r="CA13" s="22">
        <v>31</v>
      </c>
      <c r="CB13" s="22">
        <v>31</v>
      </c>
      <c r="CC13" s="22">
        <v>31</v>
      </c>
      <c r="CD13" s="22">
        <v>31</v>
      </c>
      <c r="CE13" s="22">
        <v>31</v>
      </c>
      <c r="CF13" s="22">
        <v>31</v>
      </c>
      <c r="CG13" s="22">
        <v>31</v>
      </c>
      <c r="CH13" s="22">
        <v>31</v>
      </c>
      <c r="CI13" s="22">
        <v>31</v>
      </c>
      <c r="CJ13" s="22">
        <v>31</v>
      </c>
      <c r="CK13" s="22">
        <v>31</v>
      </c>
      <c r="CL13" s="22">
        <v>31</v>
      </c>
      <c r="CM13" s="22">
        <v>31</v>
      </c>
      <c r="CN13" s="22">
        <v>31</v>
      </c>
      <c r="CO13" s="22">
        <v>31</v>
      </c>
      <c r="CP13" s="22">
        <v>31</v>
      </c>
      <c r="CQ13" s="22">
        <v>31</v>
      </c>
      <c r="CR13" s="22">
        <v>31</v>
      </c>
      <c r="CS13" s="22">
        <v>31</v>
      </c>
      <c r="CT13" s="22">
        <v>31</v>
      </c>
      <c r="CU13" s="22">
        <v>31</v>
      </c>
      <c r="CV13" s="22">
        <v>31</v>
      </c>
      <c r="CW13" s="22">
        <v>31</v>
      </c>
      <c r="CX13" s="22">
        <v>31</v>
      </c>
      <c r="CY13" s="22">
        <v>31</v>
      </c>
      <c r="CZ13" s="22">
        <v>31</v>
      </c>
      <c r="DA13" s="22">
        <v>31</v>
      </c>
      <c r="DB13" s="22">
        <v>31</v>
      </c>
      <c r="DC13" s="22">
        <v>31</v>
      </c>
      <c r="DD13" s="22">
        <v>31</v>
      </c>
      <c r="DE13" s="22">
        <v>31</v>
      </c>
      <c r="DF13" s="22">
        <v>31</v>
      </c>
      <c r="DG13" s="22">
        <v>31</v>
      </c>
      <c r="DH13" s="22">
        <v>31</v>
      </c>
      <c r="DI13" s="22">
        <v>31</v>
      </c>
      <c r="DJ13" s="22">
        <v>31</v>
      </c>
      <c r="DK13" s="22">
        <v>31</v>
      </c>
      <c r="DL13" s="22">
        <v>31</v>
      </c>
      <c r="DM13" s="22">
        <v>31</v>
      </c>
      <c r="DN13" s="22">
        <v>31</v>
      </c>
      <c r="DO13" s="22">
        <v>31</v>
      </c>
      <c r="DP13" s="22">
        <v>31</v>
      </c>
      <c r="DQ13" s="22">
        <v>31</v>
      </c>
      <c r="DR13" s="22">
        <v>31</v>
      </c>
      <c r="DS13" s="22">
        <v>31</v>
      </c>
      <c r="DT13" s="22">
        <v>31</v>
      </c>
      <c r="DU13" s="22">
        <v>31</v>
      </c>
      <c r="DV13" s="22">
        <v>31</v>
      </c>
      <c r="DW13" s="22">
        <v>31</v>
      </c>
      <c r="DX13" s="22">
        <v>31</v>
      </c>
    </row>
    <row r="14" spans="2:128" x14ac:dyDescent="0.25">
      <c r="B14" s="23" t="s">
        <v>460</v>
      </c>
      <c r="C14" s="52" t="s">
        <v>436</v>
      </c>
      <c r="D14" t="s">
        <v>385</v>
      </c>
      <c r="E14" s="45">
        <v>57.7</v>
      </c>
      <c r="F14" s="45">
        <v>-152.4</v>
      </c>
      <c r="G14" s="45"/>
      <c r="H14" s="45">
        <v>59.55</v>
      </c>
      <c r="I14" s="45">
        <v>60.1</v>
      </c>
      <c r="J14" s="45">
        <v>57.84</v>
      </c>
      <c r="K14" s="45">
        <v>60.21</v>
      </c>
      <c r="L14" s="45">
        <v>59.21</v>
      </c>
      <c r="M14" s="45">
        <v>56.98</v>
      </c>
      <c r="N14" s="45">
        <v>59.87</v>
      </c>
      <c r="O14" s="45">
        <v>65.67</v>
      </c>
      <c r="P14" s="45">
        <v>59.28</v>
      </c>
      <c r="Q14" s="45">
        <v>62.22</v>
      </c>
      <c r="R14" s="45">
        <v>59.88</v>
      </c>
      <c r="S14" s="45">
        <v>58.26</v>
      </c>
      <c r="T14" s="45">
        <v>59.72</v>
      </c>
      <c r="U14" s="45">
        <v>54.53</v>
      </c>
      <c r="V14" s="45">
        <v>57.97</v>
      </c>
      <c r="W14" s="45">
        <v>57.14</v>
      </c>
      <c r="X14" s="45">
        <v>60.43</v>
      </c>
      <c r="Y14" s="45">
        <v>60.13</v>
      </c>
      <c r="Z14" s="45">
        <v>57.43</v>
      </c>
      <c r="AA14" s="45">
        <v>65.06</v>
      </c>
      <c r="AB14" s="45">
        <v>62</v>
      </c>
      <c r="AC14" s="45">
        <v>63.34</v>
      </c>
      <c r="AD14" s="45">
        <v>61.37</v>
      </c>
      <c r="AE14" s="45">
        <v>63.16</v>
      </c>
      <c r="AF14" s="45">
        <v>60.82</v>
      </c>
      <c r="AG14" s="45">
        <v>56.99</v>
      </c>
      <c r="AH14" s="45">
        <v>61.47</v>
      </c>
      <c r="AI14" s="45">
        <v>62.14</v>
      </c>
      <c r="AJ14" s="45">
        <v>60.45</v>
      </c>
      <c r="AK14" s="45">
        <v>65.17</v>
      </c>
      <c r="AL14" s="45">
        <v>59.66</v>
      </c>
      <c r="AM14" s="45">
        <v>59.16</v>
      </c>
      <c r="AN14" s="45">
        <v>60.49</v>
      </c>
      <c r="AO14" s="45">
        <v>63.74</v>
      </c>
      <c r="AP14" s="45">
        <v>57.64</v>
      </c>
      <c r="AQ14" s="45">
        <v>59.52</v>
      </c>
      <c r="AR14" s="45">
        <v>58.62</v>
      </c>
      <c r="AS14" s="45">
        <v>61.43</v>
      </c>
      <c r="AT14" s="45">
        <v>58.41</v>
      </c>
      <c r="AU14" s="45">
        <v>61.13</v>
      </c>
      <c r="AV14" s="45">
        <v>58.09</v>
      </c>
      <c r="AW14" s="45">
        <v>61.59</v>
      </c>
      <c r="AX14" s="45">
        <v>59.78</v>
      </c>
      <c r="AY14" s="45">
        <v>61.9</v>
      </c>
      <c r="AZ14" s="45">
        <v>62.16</v>
      </c>
      <c r="BA14" s="45">
        <v>63.33</v>
      </c>
      <c r="BB14" s="45">
        <v>57.72</v>
      </c>
      <c r="BC14" s="45">
        <v>57.49</v>
      </c>
      <c r="BD14" s="45">
        <v>58.4</v>
      </c>
      <c r="BE14" s="45">
        <v>60.42</v>
      </c>
      <c r="BF14" s="45">
        <v>57.81</v>
      </c>
      <c r="BG14" s="45">
        <v>60.85</v>
      </c>
      <c r="BH14" s="45">
        <v>56.85</v>
      </c>
      <c r="BI14" s="45">
        <v>64.94</v>
      </c>
      <c r="BJ14" s="45">
        <v>63.46</v>
      </c>
      <c r="BK14" s="45">
        <v>63.4</v>
      </c>
      <c r="BL14" s="45">
        <v>65.739999999999995</v>
      </c>
      <c r="BM14" s="45">
        <v>60.79</v>
      </c>
      <c r="BN14" s="45">
        <v>62.7</v>
      </c>
      <c r="BO14" s="45">
        <v>67.239999999999995</v>
      </c>
      <c r="BQ14" s="22">
        <v>31</v>
      </c>
      <c r="BR14" s="22">
        <v>31</v>
      </c>
      <c r="BS14" s="22">
        <v>31</v>
      </c>
      <c r="BT14" s="22">
        <v>31</v>
      </c>
      <c r="BU14" s="22">
        <v>31</v>
      </c>
      <c r="BV14" s="22">
        <v>31</v>
      </c>
      <c r="BW14" s="22">
        <v>31</v>
      </c>
      <c r="BX14" s="22">
        <v>31</v>
      </c>
      <c r="BY14" s="22">
        <v>31</v>
      </c>
      <c r="BZ14" s="22">
        <v>31</v>
      </c>
      <c r="CA14" s="22">
        <v>31</v>
      </c>
      <c r="CB14" s="22">
        <v>31</v>
      </c>
      <c r="CC14" s="22">
        <v>31</v>
      </c>
      <c r="CD14" s="22">
        <v>31</v>
      </c>
      <c r="CE14" s="22">
        <v>31</v>
      </c>
      <c r="CF14" s="22">
        <v>31</v>
      </c>
      <c r="CG14" s="22">
        <v>31</v>
      </c>
      <c r="CH14" s="22">
        <v>31</v>
      </c>
      <c r="CI14" s="22">
        <v>31</v>
      </c>
      <c r="CJ14" s="22">
        <v>31</v>
      </c>
      <c r="CK14" s="22">
        <v>31</v>
      </c>
      <c r="CL14" s="22">
        <v>31</v>
      </c>
      <c r="CM14" s="22">
        <v>31</v>
      </c>
      <c r="CN14" s="22">
        <v>31</v>
      </c>
      <c r="CO14" s="22">
        <v>31</v>
      </c>
      <c r="CP14" s="22">
        <v>31</v>
      </c>
      <c r="CQ14" s="22">
        <v>31</v>
      </c>
      <c r="CR14" s="22">
        <v>31</v>
      </c>
      <c r="CS14" s="22">
        <v>31</v>
      </c>
      <c r="CT14" s="22">
        <v>31</v>
      </c>
      <c r="CU14" s="22">
        <v>31</v>
      </c>
      <c r="CV14" s="22">
        <v>31</v>
      </c>
      <c r="CW14" s="22">
        <v>31</v>
      </c>
      <c r="CX14" s="22">
        <v>31</v>
      </c>
      <c r="CY14" s="22">
        <v>31</v>
      </c>
      <c r="CZ14" s="22">
        <v>31</v>
      </c>
      <c r="DA14" s="22">
        <v>31</v>
      </c>
      <c r="DB14" s="22">
        <v>31</v>
      </c>
      <c r="DC14" s="22">
        <v>31</v>
      </c>
      <c r="DD14" s="22">
        <v>31</v>
      </c>
      <c r="DE14" s="22">
        <v>31</v>
      </c>
      <c r="DF14" s="22">
        <v>31</v>
      </c>
      <c r="DG14" s="22">
        <v>31</v>
      </c>
      <c r="DH14" s="22">
        <v>31</v>
      </c>
      <c r="DI14" s="22">
        <v>31</v>
      </c>
      <c r="DJ14" s="22">
        <v>31</v>
      </c>
      <c r="DK14" s="22">
        <v>31</v>
      </c>
      <c r="DL14" s="22">
        <v>31</v>
      </c>
      <c r="DM14" s="22">
        <v>31</v>
      </c>
      <c r="DN14" s="22">
        <v>31</v>
      </c>
      <c r="DO14" s="22">
        <v>31</v>
      </c>
      <c r="DP14" s="22">
        <v>31</v>
      </c>
      <c r="DQ14" s="22">
        <v>31</v>
      </c>
      <c r="DR14" s="22">
        <v>31</v>
      </c>
      <c r="DS14" s="22">
        <v>31</v>
      </c>
      <c r="DT14" s="22">
        <v>31</v>
      </c>
      <c r="DU14" s="22">
        <v>31</v>
      </c>
      <c r="DV14" s="22">
        <v>31</v>
      </c>
      <c r="DW14" s="22">
        <v>31</v>
      </c>
      <c r="DX14" s="22">
        <v>31</v>
      </c>
    </row>
    <row r="15" spans="2:128" x14ac:dyDescent="0.25">
      <c r="B15" s="23" t="s">
        <v>464</v>
      </c>
      <c r="C15" s="52" t="s">
        <v>437</v>
      </c>
      <c r="D15" t="s">
        <v>385</v>
      </c>
      <c r="E15" s="45">
        <v>64.8</v>
      </c>
      <c r="F15" s="45">
        <v>-147.80000000000001</v>
      </c>
      <c r="G15" s="45"/>
      <c r="H15" s="45">
        <v>72.94</v>
      </c>
      <c r="I15" s="45">
        <v>69.459999999999994</v>
      </c>
      <c r="J15" s="45">
        <v>74.14</v>
      </c>
      <c r="K15" s="45">
        <v>70.040000000000006</v>
      </c>
      <c r="L15" s="45">
        <v>70.28</v>
      </c>
      <c r="M15" s="45">
        <v>69.67</v>
      </c>
      <c r="N15" s="45">
        <v>72.83</v>
      </c>
      <c r="O15" s="45">
        <v>68.64</v>
      </c>
      <c r="P15" s="45">
        <v>77.89</v>
      </c>
      <c r="Q15" s="45">
        <v>68.95</v>
      </c>
      <c r="R15" s="45">
        <v>71.91</v>
      </c>
      <c r="S15" s="45">
        <v>70.959999999999994</v>
      </c>
      <c r="T15" s="45">
        <v>74.930000000000007</v>
      </c>
      <c r="U15" s="45">
        <v>70.569999999999993</v>
      </c>
      <c r="V15" s="45">
        <v>72.41</v>
      </c>
      <c r="W15" s="45">
        <v>77.7</v>
      </c>
      <c r="X15" s="45">
        <v>71.87</v>
      </c>
      <c r="Y15" s="45">
        <v>73.7</v>
      </c>
      <c r="Z15" s="45">
        <v>74.040000000000006</v>
      </c>
      <c r="AA15" s="45">
        <v>70.81</v>
      </c>
      <c r="AB15" s="45">
        <v>70.599999999999994</v>
      </c>
      <c r="AC15" s="45">
        <v>64.11</v>
      </c>
      <c r="AD15" s="45">
        <v>73.17</v>
      </c>
      <c r="AE15" s="45">
        <v>73.34</v>
      </c>
      <c r="AF15" s="45">
        <v>69.16</v>
      </c>
      <c r="AG15" s="45">
        <v>73.61</v>
      </c>
      <c r="AH15" s="45">
        <v>73.650000000000006</v>
      </c>
      <c r="AI15" s="45">
        <v>73.760000000000005</v>
      </c>
      <c r="AJ15" s="45">
        <v>76.36</v>
      </c>
      <c r="AK15" s="45">
        <v>75</v>
      </c>
      <c r="AL15" s="45">
        <v>75.61</v>
      </c>
      <c r="AM15" s="45">
        <v>70.97</v>
      </c>
      <c r="AN15" s="45">
        <v>75.290000000000006</v>
      </c>
      <c r="AO15" s="45">
        <v>78.38</v>
      </c>
      <c r="AP15" s="45">
        <v>76.72</v>
      </c>
      <c r="AQ15" s="45">
        <v>74.2</v>
      </c>
      <c r="AR15" s="45">
        <v>74.06</v>
      </c>
      <c r="AS15" s="45">
        <v>75.150000000000006</v>
      </c>
      <c r="AT15" s="45">
        <v>71.73</v>
      </c>
      <c r="AU15" s="45">
        <v>70.52</v>
      </c>
      <c r="AV15" s="45">
        <v>68.239999999999995</v>
      </c>
      <c r="AW15" s="45">
        <v>67.69</v>
      </c>
      <c r="AX15" s="45">
        <v>71.03</v>
      </c>
      <c r="AY15" s="45">
        <v>69.569999999999993</v>
      </c>
      <c r="AZ15" s="45">
        <v>74.349999999999994</v>
      </c>
      <c r="BA15" s="45">
        <v>71.8</v>
      </c>
      <c r="BB15" s="45">
        <v>70.08</v>
      </c>
      <c r="BC15" s="45">
        <v>74.319999999999993</v>
      </c>
      <c r="BD15" s="45">
        <v>69.02</v>
      </c>
      <c r="BE15" s="45">
        <v>78.64</v>
      </c>
      <c r="BF15" s="45">
        <v>72.05</v>
      </c>
      <c r="BG15" s="45">
        <v>71.069999999999993</v>
      </c>
      <c r="BH15" s="45">
        <v>69.67</v>
      </c>
      <c r="BI15" s="45">
        <v>74.08</v>
      </c>
      <c r="BJ15" s="45">
        <v>69.489999999999995</v>
      </c>
      <c r="BK15" s="45">
        <v>71.36</v>
      </c>
      <c r="BL15" s="45">
        <v>71.23</v>
      </c>
      <c r="BM15" s="45">
        <v>75.430000000000007</v>
      </c>
      <c r="BN15" s="45">
        <v>74.87</v>
      </c>
      <c r="BO15" s="45">
        <v>75.55</v>
      </c>
      <c r="BQ15" s="22">
        <v>31</v>
      </c>
      <c r="BR15" s="22">
        <v>31</v>
      </c>
      <c r="BS15" s="22">
        <v>31</v>
      </c>
      <c r="BT15" s="22">
        <v>31</v>
      </c>
      <c r="BU15" s="22">
        <v>31</v>
      </c>
      <c r="BV15" s="22">
        <v>31</v>
      </c>
      <c r="BW15" s="22">
        <v>31</v>
      </c>
      <c r="BX15" s="22">
        <v>31</v>
      </c>
      <c r="BY15" s="22">
        <v>31</v>
      </c>
      <c r="BZ15" s="22">
        <v>31</v>
      </c>
      <c r="CA15" s="22">
        <v>31</v>
      </c>
      <c r="CB15" s="22">
        <v>31</v>
      </c>
      <c r="CC15" s="22">
        <v>31</v>
      </c>
      <c r="CD15" s="22">
        <v>31</v>
      </c>
      <c r="CE15" s="22">
        <v>31</v>
      </c>
      <c r="CF15" s="22">
        <v>31</v>
      </c>
      <c r="CG15" s="22">
        <v>31</v>
      </c>
      <c r="CH15" s="22">
        <v>31</v>
      </c>
      <c r="CI15" s="22">
        <v>31</v>
      </c>
      <c r="CJ15" s="22">
        <v>31</v>
      </c>
      <c r="CK15" s="22">
        <v>31</v>
      </c>
      <c r="CL15" s="22">
        <v>31</v>
      </c>
      <c r="CM15" s="22">
        <v>31</v>
      </c>
      <c r="CN15" s="22">
        <v>31</v>
      </c>
      <c r="CO15" s="22">
        <v>31</v>
      </c>
      <c r="CP15" s="22">
        <v>31</v>
      </c>
      <c r="CQ15" s="22">
        <v>31</v>
      </c>
      <c r="CR15" s="22">
        <v>31</v>
      </c>
      <c r="CS15" s="22">
        <v>31</v>
      </c>
      <c r="CT15" s="22">
        <v>31</v>
      </c>
      <c r="CU15" s="22">
        <v>31</v>
      </c>
      <c r="CV15" s="22">
        <v>31</v>
      </c>
      <c r="CW15" s="22">
        <v>31</v>
      </c>
      <c r="CX15" s="22">
        <v>31</v>
      </c>
      <c r="CY15" s="22">
        <v>31</v>
      </c>
      <c r="CZ15" s="22">
        <v>31</v>
      </c>
      <c r="DA15" s="22">
        <v>31</v>
      </c>
      <c r="DB15" s="22">
        <v>31</v>
      </c>
      <c r="DC15" s="22">
        <v>31</v>
      </c>
      <c r="DD15" s="22">
        <v>31</v>
      </c>
      <c r="DE15" s="22">
        <v>31</v>
      </c>
      <c r="DF15" s="22">
        <v>31</v>
      </c>
      <c r="DG15" s="22">
        <v>31</v>
      </c>
      <c r="DH15" s="22">
        <v>31</v>
      </c>
      <c r="DI15" s="22">
        <v>31</v>
      </c>
      <c r="DJ15" s="22">
        <v>31</v>
      </c>
      <c r="DK15" s="22">
        <v>31</v>
      </c>
      <c r="DL15" s="22">
        <v>31</v>
      </c>
      <c r="DM15" s="22">
        <v>31</v>
      </c>
      <c r="DN15" s="22">
        <v>31</v>
      </c>
      <c r="DO15" s="22">
        <v>31</v>
      </c>
      <c r="DP15" s="22">
        <v>31</v>
      </c>
      <c r="DQ15" s="22">
        <v>31</v>
      </c>
      <c r="DR15" s="22">
        <v>31</v>
      </c>
      <c r="DS15" s="22">
        <v>31</v>
      </c>
      <c r="DT15" s="22">
        <v>31</v>
      </c>
      <c r="DU15" s="22">
        <v>31</v>
      </c>
      <c r="DV15" s="22">
        <v>31</v>
      </c>
      <c r="DW15" s="22">
        <v>31</v>
      </c>
      <c r="DX15" s="22">
        <v>31</v>
      </c>
    </row>
    <row r="16" spans="2:128" x14ac:dyDescent="0.25">
      <c r="B16" s="23" t="s">
        <v>465</v>
      </c>
      <c r="C16" s="52" t="s">
        <v>438</v>
      </c>
      <c r="D16" t="s">
        <v>385</v>
      </c>
      <c r="E16" s="45">
        <v>63.9</v>
      </c>
      <c r="F16" s="45">
        <v>-145.69999999999999</v>
      </c>
      <c r="G16" s="45"/>
      <c r="H16" s="45">
        <v>68.77</v>
      </c>
      <c r="I16" s="45">
        <v>67.84</v>
      </c>
      <c r="J16" s="45">
        <v>71.16</v>
      </c>
      <c r="K16" s="45">
        <v>67.78</v>
      </c>
      <c r="L16" s="45">
        <v>67.209999999999994</v>
      </c>
      <c r="M16" s="45">
        <v>67.05</v>
      </c>
      <c r="N16" s="45">
        <v>68.989999999999995</v>
      </c>
      <c r="O16" s="45">
        <v>66.55</v>
      </c>
      <c r="P16" s="45">
        <v>73.89</v>
      </c>
      <c r="Q16" s="45">
        <v>66.05</v>
      </c>
      <c r="R16" s="45">
        <v>68.510000000000005</v>
      </c>
      <c r="S16" s="45">
        <v>68.77</v>
      </c>
      <c r="T16" s="45">
        <v>72.459999999999994</v>
      </c>
      <c r="U16" s="45">
        <v>69.03</v>
      </c>
      <c r="V16" s="45">
        <v>69.09</v>
      </c>
      <c r="W16" s="45">
        <v>69.849999999999994</v>
      </c>
      <c r="X16" s="45">
        <v>72.290000000000006</v>
      </c>
      <c r="Y16" s="45">
        <v>72.06</v>
      </c>
      <c r="Z16" s="45">
        <v>72.510000000000005</v>
      </c>
      <c r="AA16" s="45">
        <v>70.510000000000005</v>
      </c>
      <c r="AB16" s="45">
        <v>70.900000000000006</v>
      </c>
      <c r="AC16" s="45">
        <v>65.69</v>
      </c>
      <c r="AD16" s="45">
        <v>68.27</v>
      </c>
      <c r="AE16" s="45">
        <v>68.239999999999995</v>
      </c>
      <c r="AF16" s="45">
        <v>66</v>
      </c>
      <c r="AG16" s="45">
        <v>68.25</v>
      </c>
      <c r="AH16" s="45">
        <v>68.87</v>
      </c>
      <c r="AI16" s="45">
        <v>68.75</v>
      </c>
      <c r="AJ16" s="45">
        <v>71.23</v>
      </c>
      <c r="AK16" s="45">
        <v>73.209999999999994</v>
      </c>
      <c r="AL16" s="45">
        <v>77.14</v>
      </c>
      <c r="AM16" s="45">
        <v>69.48</v>
      </c>
      <c r="AN16" s="45">
        <v>71.92</v>
      </c>
      <c r="AO16" s="45">
        <v>75</v>
      </c>
      <c r="AP16" s="45">
        <v>74.010000000000005</v>
      </c>
      <c r="AQ16" s="45">
        <v>72.06</v>
      </c>
      <c r="AR16" s="45">
        <v>71.430000000000007</v>
      </c>
      <c r="AS16" s="45">
        <v>72.2</v>
      </c>
      <c r="AT16" s="45">
        <v>68.98</v>
      </c>
      <c r="AU16" s="45">
        <v>68.239999999999995</v>
      </c>
      <c r="AV16" s="45">
        <v>66.400000000000006</v>
      </c>
      <c r="AW16" s="45">
        <v>64.849999999999994</v>
      </c>
      <c r="AX16" s="45">
        <v>68.260000000000005</v>
      </c>
      <c r="AY16" s="45">
        <v>69.010000000000005</v>
      </c>
      <c r="AZ16" s="45">
        <v>72.58</v>
      </c>
      <c r="BA16" s="45">
        <v>69.05</v>
      </c>
      <c r="BB16" s="45">
        <v>68.39</v>
      </c>
      <c r="BC16" s="45">
        <v>70.709999999999994</v>
      </c>
      <c r="BD16" s="45">
        <v>63.97</v>
      </c>
      <c r="BE16" s="45">
        <v>74.12</v>
      </c>
      <c r="BF16" s="45">
        <v>68.98</v>
      </c>
      <c r="BG16" s="45">
        <v>66.28</v>
      </c>
      <c r="BH16" s="45">
        <v>66.34</v>
      </c>
      <c r="BI16" s="45">
        <v>70.42</v>
      </c>
      <c r="BJ16" s="45">
        <v>66.45</v>
      </c>
      <c r="BK16" s="45">
        <v>68.209999999999994</v>
      </c>
      <c r="BL16" s="45">
        <v>67.77</v>
      </c>
      <c r="BM16" s="45">
        <v>71.900000000000006</v>
      </c>
      <c r="BN16" s="45">
        <v>71.97</v>
      </c>
      <c r="BO16" s="45">
        <v>72.67</v>
      </c>
      <c r="BQ16" s="22">
        <v>31</v>
      </c>
      <c r="BR16" s="22">
        <v>31</v>
      </c>
      <c r="BS16" s="22">
        <v>31</v>
      </c>
      <c r="BT16" s="22">
        <v>31</v>
      </c>
      <c r="BU16" s="22">
        <v>31</v>
      </c>
      <c r="BV16" s="22">
        <v>31</v>
      </c>
      <c r="BW16" s="22">
        <v>31</v>
      </c>
      <c r="BX16" s="22">
        <v>31</v>
      </c>
      <c r="BY16" s="22">
        <v>31</v>
      </c>
      <c r="BZ16" s="22">
        <v>31</v>
      </c>
      <c r="CA16" s="22">
        <v>31</v>
      </c>
      <c r="CB16" s="22">
        <v>31</v>
      </c>
      <c r="CC16" s="22">
        <v>31</v>
      </c>
      <c r="CD16" s="22">
        <v>31</v>
      </c>
      <c r="CE16" s="22">
        <v>31</v>
      </c>
      <c r="CF16" s="22">
        <v>31</v>
      </c>
      <c r="CG16" s="22">
        <v>31</v>
      </c>
      <c r="CH16" s="22">
        <v>31</v>
      </c>
      <c r="CI16" s="22">
        <v>31</v>
      </c>
      <c r="CJ16" s="22">
        <v>31</v>
      </c>
      <c r="CK16" s="22">
        <v>31</v>
      </c>
      <c r="CL16" s="22">
        <v>31</v>
      </c>
      <c r="CM16" s="22">
        <v>31</v>
      </c>
      <c r="CN16" s="22">
        <v>31</v>
      </c>
      <c r="CO16" s="22">
        <v>31</v>
      </c>
      <c r="CP16" s="22">
        <v>31</v>
      </c>
      <c r="CQ16" s="22">
        <v>31</v>
      </c>
      <c r="CR16" s="22">
        <v>31</v>
      </c>
      <c r="CS16" s="22">
        <v>31</v>
      </c>
      <c r="CT16" s="22">
        <v>31</v>
      </c>
      <c r="CU16" s="22">
        <v>22</v>
      </c>
      <c r="CV16" s="22">
        <v>23</v>
      </c>
      <c r="CW16" s="22">
        <v>23</v>
      </c>
      <c r="CX16" s="22">
        <v>29</v>
      </c>
      <c r="CY16" s="22">
        <v>31</v>
      </c>
      <c r="CZ16" s="22">
        <v>31</v>
      </c>
      <c r="DA16" s="22">
        <v>31</v>
      </c>
      <c r="DB16" s="22">
        <v>31</v>
      </c>
      <c r="DC16" s="22">
        <v>31</v>
      </c>
      <c r="DD16" s="22">
        <v>31</v>
      </c>
      <c r="DE16" s="22">
        <v>31</v>
      </c>
      <c r="DF16" s="22">
        <v>31</v>
      </c>
      <c r="DG16" s="22">
        <v>31</v>
      </c>
      <c r="DH16" s="22">
        <v>31</v>
      </c>
      <c r="DI16" s="22">
        <v>31</v>
      </c>
      <c r="DJ16" s="22">
        <v>31</v>
      </c>
      <c r="DK16" s="22">
        <v>31</v>
      </c>
      <c r="DL16" s="22">
        <v>31</v>
      </c>
      <c r="DM16" s="22">
        <v>31</v>
      </c>
      <c r="DN16" s="22">
        <v>31</v>
      </c>
      <c r="DO16" s="22">
        <v>31</v>
      </c>
      <c r="DP16" s="22">
        <v>31</v>
      </c>
      <c r="DQ16" s="22">
        <v>31</v>
      </c>
      <c r="DR16" s="22">
        <v>31</v>
      </c>
      <c r="DS16" s="22">
        <v>31</v>
      </c>
      <c r="DT16" s="22">
        <v>31</v>
      </c>
      <c r="DU16" s="22">
        <v>31</v>
      </c>
      <c r="DV16" s="22">
        <v>31</v>
      </c>
      <c r="DW16" s="22">
        <v>28</v>
      </c>
      <c r="DX16" s="22">
        <v>31</v>
      </c>
    </row>
    <row r="17" spans="2:128" x14ac:dyDescent="0.25">
      <c r="B17" s="23" t="s">
        <v>466</v>
      </c>
      <c r="C17" s="52" t="s">
        <v>388</v>
      </c>
      <c r="D17" t="s">
        <v>385</v>
      </c>
      <c r="E17" s="45">
        <v>61.1</v>
      </c>
      <c r="F17" s="45">
        <v>-150</v>
      </c>
      <c r="G17" s="45"/>
      <c r="H17" s="45">
        <v>64.44</v>
      </c>
      <c r="I17" s="45">
        <v>64.16</v>
      </c>
      <c r="J17" s="45">
        <v>65.739999999999995</v>
      </c>
      <c r="K17" s="45">
        <v>65.41</v>
      </c>
      <c r="L17" s="45">
        <v>64.849999999999994</v>
      </c>
      <c r="M17" s="45">
        <v>65.87</v>
      </c>
      <c r="N17" s="45">
        <v>65.05</v>
      </c>
      <c r="O17" s="45">
        <v>66.3</v>
      </c>
      <c r="P17" s="45">
        <v>66.19</v>
      </c>
      <c r="Q17" s="45">
        <v>65.31</v>
      </c>
      <c r="R17" s="45">
        <v>62.69</v>
      </c>
      <c r="S17" s="45">
        <v>61.79</v>
      </c>
      <c r="T17" s="45">
        <v>67.349999999999994</v>
      </c>
      <c r="U17" s="45">
        <v>64.58</v>
      </c>
      <c r="V17" s="45">
        <v>64.599999999999994</v>
      </c>
      <c r="W17" s="45">
        <v>65.02</v>
      </c>
      <c r="X17" s="45">
        <v>66.09</v>
      </c>
      <c r="Y17" s="45">
        <v>70.400000000000006</v>
      </c>
      <c r="Z17" s="45">
        <v>65.31</v>
      </c>
      <c r="AA17" s="45">
        <v>66.569999999999993</v>
      </c>
      <c r="AB17" s="45">
        <v>63.43</v>
      </c>
      <c r="AC17" s="45">
        <v>62.58</v>
      </c>
      <c r="AD17" s="45">
        <v>62.59</v>
      </c>
      <c r="AE17" s="45">
        <v>65.36</v>
      </c>
      <c r="AF17" s="45">
        <v>66.650000000000006</v>
      </c>
      <c r="AG17" s="45">
        <v>64.77</v>
      </c>
      <c r="AH17" s="45">
        <v>65.27</v>
      </c>
      <c r="AI17" s="45">
        <v>63.05</v>
      </c>
      <c r="AJ17" s="45">
        <v>65.010000000000005</v>
      </c>
      <c r="AK17" s="45">
        <v>66.900000000000006</v>
      </c>
      <c r="AL17" s="45">
        <v>66.13</v>
      </c>
      <c r="AM17" s="45">
        <v>63.8</v>
      </c>
      <c r="AN17" s="45">
        <v>65.81</v>
      </c>
      <c r="AO17" s="45">
        <v>68.89</v>
      </c>
      <c r="AP17" s="45">
        <v>66.010000000000005</v>
      </c>
      <c r="AQ17" s="45">
        <v>65.56</v>
      </c>
      <c r="AR17" s="45">
        <v>67.12</v>
      </c>
      <c r="AS17" s="45">
        <v>67.59</v>
      </c>
      <c r="AT17" s="45">
        <v>64.16</v>
      </c>
      <c r="AU17" s="45">
        <v>64.91</v>
      </c>
      <c r="AV17" s="45">
        <v>62.73</v>
      </c>
      <c r="AW17" s="45">
        <v>63.08</v>
      </c>
      <c r="AX17" s="45">
        <v>67.44</v>
      </c>
      <c r="AY17" s="45">
        <v>69.42</v>
      </c>
      <c r="AZ17" s="45">
        <v>69.2</v>
      </c>
      <c r="BA17" s="45">
        <v>67.95</v>
      </c>
      <c r="BB17" s="45">
        <v>64.8</v>
      </c>
      <c r="BC17" s="45">
        <v>64.16</v>
      </c>
      <c r="BD17" s="45">
        <v>61.32</v>
      </c>
      <c r="BE17" s="45">
        <v>66.55</v>
      </c>
      <c r="BF17" s="45">
        <v>61.81</v>
      </c>
      <c r="BG17" s="45">
        <v>64.77</v>
      </c>
      <c r="BH17" s="45">
        <v>62.07</v>
      </c>
      <c r="BI17" s="45">
        <v>69.39</v>
      </c>
      <c r="BJ17" s="45">
        <v>67.56</v>
      </c>
      <c r="BK17" s="45">
        <v>69.45</v>
      </c>
      <c r="BL17" s="45">
        <v>69.09</v>
      </c>
      <c r="BM17" s="45">
        <v>66.33</v>
      </c>
      <c r="BN17" s="45">
        <v>69.14</v>
      </c>
      <c r="BO17" s="45">
        <v>73.099999999999994</v>
      </c>
      <c r="BQ17" s="22">
        <v>31</v>
      </c>
      <c r="BR17" s="22">
        <v>31</v>
      </c>
      <c r="BS17" s="22">
        <v>31</v>
      </c>
      <c r="BT17" s="22">
        <v>31</v>
      </c>
      <c r="BU17" s="22">
        <v>31</v>
      </c>
      <c r="BV17" s="22">
        <v>31</v>
      </c>
      <c r="BW17" s="22">
        <v>31</v>
      </c>
      <c r="BX17" s="22">
        <v>31</v>
      </c>
      <c r="BY17" s="22">
        <v>31</v>
      </c>
      <c r="BZ17" s="22">
        <v>31</v>
      </c>
      <c r="CA17" s="22">
        <v>31</v>
      </c>
      <c r="CB17" s="22">
        <v>31</v>
      </c>
      <c r="CC17" s="22">
        <v>31</v>
      </c>
      <c r="CD17" s="22">
        <v>31</v>
      </c>
      <c r="CE17" s="22">
        <v>31</v>
      </c>
      <c r="CF17" s="22">
        <v>31</v>
      </c>
      <c r="CG17" s="22">
        <v>31</v>
      </c>
      <c r="CH17" s="22">
        <v>31</v>
      </c>
      <c r="CI17" s="22">
        <v>31</v>
      </c>
      <c r="CJ17" s="22">
        <v>31</v>
      </c>
      <c r="CK17" s="22">
        <v>31</v>
      </c>
      <c r="CL17" s="22">
        <v>31</v>
      </c>
      <c r="CM17" s="22">
        <v>31</v>
      </c>
      <c r="CN17" s="22">
        <v>31</v>
      </c>
      <c r="CO17" s="22">
        <v>31</v>
      </c>
      <c r="CP17" s="22">
        <v>31</v>
      </c>
      <c r="CQ17" s="22">
        <v>31</v>
      </c>
      <c r="CR17" s="22">
        <v>31</v>
      </c>
      <c r="CS17" s="22">
        <v>31</v>
      </c>
      <c r="CT17" s="22">
        <v>31</v>
      </c>
      <c r="CU17" s="22">
        <v>31</v>
      </c>
      <c r="CV17" s="22">
        <v>31</v>
      </c>
      <c r="CW17" s="22">
        <v>31</v>
      </c>
      <c r="CX17" s="22">
        <v>31</v>
      </c>
      <c r="CY17" s="22">
        <v>31</v>
      </c>
      <c r="CZ17" s="22">
        <v>31</v>
      </c>
      <c r="DA17" s="22">
        <v>31</v>
      </c>
      <c r="DB17" s="22">
        <v>31</v>
      </c>
      <c r="DC17" s="22">
        <v>31</v>
      </c>
      <c r="DD17" s="22">
        <v>31</v>
      </c>
      <c r="DE17" s="22">
        <v>31</v>
      </c>
      <c r="DF17" s="22">
        <v>31</v>
      </c>
      <c r="DG17" s="22">
        <v>31</v>
      </c>
      <c r="DH17" s="22">
        <v>31</v>
      </c>
      <c r="DI17" s="22">
        <v>31</v>
      </c>
      <c r="DJ17" s="22">
        <v>31</v>
      </c>
      <c r="DK17" s="22">
        <v>31</v>
      </c>
      <c r="DL17" s="22">
        <v>31</v>
      </c>
      <c r="DM17" s="22">
        <v>31</v>
      </c>
      <c r="DN17" s="22">
        <v>31</v>
      </c>
      <c r="DO17" s="22">
        <v>31</v>
      </c>
      <c r="DP17" s="22">
        <v>31</v>
      </c>
      <c r="DQ17" s="22">
        <v>31</v>
      </c>
      <c r="DR17" s="22">
        <v>31</v>
      </c>
      <c r="DS17" s="22">
        <v>31</v>
      </c>
      <c r="DT17" s="22">
        <v>31</v>
      </c>
      <c r="DU17" s="22">
        <v>31</v>
      </c>
      <c r="DV17" s="22">
        <v>31</v>
      </c>
      <c r="DW17" s="22">
        <v>31</v>
      </c>
      <c r="DX17" s="22">
        <v>31</v>
      </c>
    </row>
    <row r="18" spans="2:128" x14ac:dyDescent="0.25">
      <c r="B18" s="23" t="s">
        <v>467</v>
      </c>
      <c r="C18" s="52" t="s">
        <v>389</v>
      </c>
      <c r="D18" t="s">
        <v>385</v>
      </c>
      <c r="E18" s="45">
        <v>60.5</v>
      </c>
      <c r="F18" s="45">
        <v>-151.19999999999999</v>
      </c>
      <c r="G18" s="45"/>
      <c r="H18" s="45">
        <v>62.36</v>
      </c>
      <c r="I18" s="45">
        <v>61.57</v>
      </c>
      <c r="J18" s="45">
        <v>62.18</v>
      </c>
      <c r="K18" s="45">
        <v>60.16</v>
      </c>
      <c r="L18" s="45">
        <v>59.93</v>
      </c>
      <c r="M18" s="45">
        <v>60.11</v>
      </c>
      <c r="N18" s="45">
        <v>59.26</v>
      </c>
      <c r="O18" s="45">
        <v>60.11</v>
      </c>
      <c r="P18" s="45">
        <v>66.650000000000006</v>
      </c>
      <c r="Q18" s="45">
        <v>64.680000000000007</v>
      </c>
      <c r="R18" s="45">
        <v>62.3</v>
      </c>
      <c r="S18" s="45">
        <v>59.7</v>
      </c>
      <c r="T18" s="45">
        <v>68.52</v>
      </c>
      <c r="U18" s="45">
        <v>58.94</v>
      </c>
      <c r="V18" s="45">
        <v>58.52</v>
      </c>
      <c r="W18" s="45">
        <v>61.1</v>
      </c>
      <c r="X18" s="45">
        <v>64.66</v>
      </c>
      <c r="Y18" s="45">
        <v>66.38</v>
      </c>
      <c r="Z18" s="45">
        <v>60.28</v>
      </c>
      <c r="AA18" s="45">
        <v>63.3</v>
      </c>
      <c r="AB18" s="45">
        <v>60.81</v>
      </c>
      <c r="AC18" s="45">
        <v>60.29</v>
      </c>
      <c r="AD18" s="45">
        <v>61.14</v>
      </c>
      <c r="AE18" s="45">
        <v>65.459999999999994</v>
      </c>
      <c r="AF18" s="45">
        <v>60.34</v>
      </c>
      <c r="AG18" s="45">
        <v>59.2</v>
      </c>
      <c r="AH18" s="45">
        <v>59.13</v>
      </c>
      <c r="AI18" s="45">
        <v>60.03</v>
      </c>
      <c r="AJ18" s="45">
        <v>61.54</v>
      </c>
      <c r="AK18" s="45">
        <v>62.57</v>
      </c>
      <c r="AL18" s="45">
        <v>60.88</v>
      </c>
      <c r="AM18" s="45">
        <v>59.97</v>
      </c>
      <c r="AN18" s="45">
        <v>61.81</v>
      </c>
      <c r="AO18" s="45">
        <v>64.42</v>
      </c>
      <c r="AP18" s="45">
        <v>62.14</v>
      </c>
      <c r="AQ18" s="45">
        <v>61.87</v>
      </c>
      <c r="AR18" s="45">
        <v>62.89</v>
      </c>
      <c r="AS18" s="45">
        <v>65.930000000000007</v>
      </c>
      <c r="AT18" s="45">
        <v>62.58</v>
      </c>
      <c r="AU18" s="45">
        <v>62.1</v>
      </c>
      <c r="AV18" s="45">
        <v>60.09</v>
      </c>
      <c r="AW18" s="45">
        <v>61.61</v>
      </c>
      <c r="AX18" s="45">
        <v>64.400000000000006</v>
      </c>
      <c r="AY18" s="45">
        <v>66.650000000000006</v>
      </c>
      <c r="AZ18" s="45">
        <v>68.13</v>
      </c>
      <c r="BA18" s="45">
        <v>66.42</v>
      </c>
      <c r="BB18" s="45">
        <v>64.88</v>
      </c>
      <c r="BC18" s="45">
        <v>64.099999999999994</v>
      </c>
      <c r="BD18" s="45">
        <v>61.35</v>
      </c>
      <c r="BE18" s="45">
        <v>65.099999999999994</v>
      </c>
      <c r="BF18" s="45">
        <v>62.59</v>
      </c>
      <c r="BG18" s="45">
        <v>61.68</v>
      </c>
      <c r="BH18" s="45">
        <v>60.71</v>
      </c>
      <c r="BI18" s="45">
        <v>63.18</v>
      </c>
      <c r="BJ18" s="45">
        <v>63.48</v>
      </c>
      <c r="BK18" s="45">
        <v>64.05</v>
      </c>
      <c r="BL18" s="45">
        <v>65.81</v>
      </c>
      <c r="BM18" s="45">
        <v>61.95</v>
      </c>
      <c r="BN18" s="45">
        <v>64.63</v>
      </c>
      <c r="BO18" s="45">
        <v>67.97</v>
      </c>
      <c r="BQ18" s="22">
        <v>31</v>
      </c>
      <c r="BR18" s="22">
        <v>31</v>
      </c>
      <c r="BS18" s="22">
        <v>31</v>
      </c>
      <c r="BT18" s="22">
        <v>31</v>
      </c>
      <c r="BU18" s="22">
        <v>31</v>
      </c>
      <c r="BV18" s="22">
        <v>31</v>
      </c>
      <c r="BW18" s="22">
        <v>31</v>
      </c>
      <c r="BX18" s="22">
        <v>31</v>
      </c>
      <c r="BY18" s="22">
        <v>31</v>
      </c>
      <c r="BZ18" s="22">
        <v>31</v>
      </c>
      <c r="CA18" s="22">
        <v>31</v>
      </c>
      <c r="CB18" s="22">
        <v>31</v>
      </c>
      <c r="CC18" s="22">
        <v>31</v>
      </c>
      <c r="CD18" s="22">
        <v>31</v>
      </c>
      <c r="CE18" s="22">
        <v>31</v>
      </c>
      <c r="CF18" s="22">
        <v>31</v>
      </c>
      <c r="CG18" s="22">
        <v>31</v>
      </c>
      <c r="CH18" s="22">
        <v>31</v>
      </c>
      <c r="CI18" s="22">
        <v>31</v>
      </c>
      <c r="CJ18" s="22">
        <v>31</v>
      </c>
      <c r="CK18" s="22">
        <v>31</v>
      </c>
      <c r="CL18" s="22">
        <v>31</v>
      </c>
      <c r="CM18" s="22">
        <v>31</v>
      </c>
      <c r="CN18" s="22">
        <v>31</v>
      </c>
      <c r="CO18" s="22">
        <v>31</v>
      </c>
      <c r="CP18" s="22">
        <v>31</v>
      </c>
      <c r="CQ18" s="22">
        <v>31</v>
      </c>
      <c r="CR18" s="22">
        <v>31</v>
      </c>
      <c r="CS18" s="22">
        <v>31</v>
      </c>
      <c r="CT18" s="22">
        <v>31</v>
      </c>
      <c r="CU18" s="22">
        <v>31</v>
      </c>
      <c r="CV18" s="22">
        <v>30</v>
      </c>
      <c r="CW18" s="22">
        <v>31</v>
      </c>
      <c r="CX18" s="22">
        <v>31</v>
      </c>
      <c r="CY18" s="22">
        <v>30</v>
      </c>
      <c r="CZ18" s="22">
        <v>31</v>
      </c>
      <c r="DA18" s="22">
        <v>31</v>
      </c>
      <c r="DB18" s="22">
        <v>31</v>
      </c>
      <c r="DC18" s="22">
        <v>31</v>
      </c>
      <c r="DD18" s="22">
        <v>31</v>
      </c>
      <c r="DE18" s="22">
        <v>31</v>
      </c>
      <c r="DF18" s="22">
        <v>31</v>
      </c>
      <c r="DG18" s="22">
        <v>31</v>
      </c>
      <c r="DH18" s="22">
        <v>31</v>
      </c>
      <c r="DI18" s="22">
        <v>31</v>
      </c>
      <c r="DJ18" s="22">
        <v>31</v>
      </c>
      <c r="DK18" s="22">
        <v>31</v>
      </c>
      <c r="DL18" s="22">
        <v>31</v>
      </c>
      <c r="DM18" s="22">
        <v>31</v>
      </c>
      <c r="DN18" s="22">
        <v>31</v>
      </c>
      <c r="DO18" s="22">
        <v>31</v>
      </c>
      <c r="DP18" s="22">
        <v>31</v>
      </c>
      <c r="DQ18" s="22">
        <v>31</v>
      </c>
      <c r="DR18" s="22">
        <v>31</v>
      </c>
      <c r="DS18" s="22">
        <v>31</v>
      </c>
      <c r="DT18" s="22">
        <v>31</v>
      </c>
      <c r="DU18" s="22">
        <v>31</v>
      </c>
      <c r="DV18" s="22">
        <v>31</v>
      </c>
      <c r="DW18" s="22">
        <v>31</v>
      </c>
      <c r="DX18" s="22">
        <v>31</v>
      </c>
    </row>
    <row r="19" spans="2:128" x14ac:dyDescent="0.25">
      <c r="B19" s="23" t="s">
        <v>472</v>
      </c>
      <c r="C19" s="52" t="s">
        <v>405</v>
      </c>
      <c r="D19" t="s">
        <v>385</v>
      </c>
      <c r="E19" s="45">
        <v>71.2</v>
      </c>
      <c r="F19" s="45">
        <v>-156.69999999999999</v>
      </c>
      <c r="G19" s="45"/>
      <c r="H19" s="45">
        <v>42.88</v>
      </c>
      <c r="I19" s="45">
        <v>44.28</v>
      </c>
      <c r="J19" s="45">
        <v>47.4</v>
      </c>
      <c r="K19" s="45">
        <v>41.2</v>
      </c>
      <c r="L19" s="45">
        <v>43.49</v>
      </c>
      <c r="M19" s="45">
        <v>43.21</v>
      </c>
      <c r="N19" s="45">
        <v>42.58</v>
      </c>
      <c r="O19" s="45">
        <v>42.25</v>
      </c>
      <c r="P19" s="45">
        <v>48.15</v>
      </c>
      <c r="Q19" s="45">
        <v>39.22</v>
      </c>
      <c r="R19" s="45">
        <v>43.06</v>
      </c>
      <c r="S19" s="45">
        <v>46.02</v>
      </c>
      <c r="T19" s="45">
        <v>51.46</v>
      </c>
      <c r="U19" s="45">
        <v>46.6</v>
      </c>
      <c r="V19" s="45">
        <v>45.16</v>
      </c>
      <c r="W19" s="45">
        <v>41</v>
      </c>
      <c r="X19" s="45">
        <v>44.09</v>
      </c>
      <c r="Y19" s="45">
        <v>43.89</v>
      </c>
      <c r="Z19" s="45">
        <v>45.56</v>
      </c>
      <c r="AA19" s="45">
        <v>50.71</v>
      </c>
      <c r="AB19" s="45">
        <v>39.46</v>
      </c>
      <c r="AC19" s="45">
        <v>45.77</v>
      </c>
      <c r="AD19" s="45">
        <v>42.46</v>
      </c>
      <c r="AE19" s="45">
        <v>43.29</v>
      </c>
      <c r="AF19" s="45">
        <v>47.09</v>
      </c>
      <c r="AG19" s="45">
        <v>44.28</v>
      </c>
      <c r="AH19" s="45">
        <v>48.51</v>
      </c>
      <c r="AI19" s="45">
        <v>44.21</v>
      </c>
      <c r="AJ19" s="45">
        <v>44.69</v>
      </c>
      <c r="AK19" s="45">
        <v>53.11</v>
      </c>
      <c r="AL19" s="45">
        <v>48.61</v>
      </c>
      <c r="AM19" s="45">
        <v>43.68</v>
      </c>
      <c r="AN19" s="45">
        <v>46.19</v>
      </c>
      <c r="AO19" s="45">
        <v>52.58</v>
      </c>
      <c r="AP19" s="45">
        <v>49.05</v>
      </c>
      <c r="AQ19" s="45">
        <v>46.59</v>
      </c>
      <c r="AR19" s="45">
        <v>48.94</v>
      </c>
      <c r="AS19" s="45">
        <v>46.97</v>
      </c>
      <c r="AT19" s="45">
        <v>50.39</v>
      </c>
      <c r="AU19" s="45">
        <v>49.48</v>
      </c>
      <c r="AV19" s="45">
        <v>43.48</v>
      </c>
      <c r="AW19" s="45">
        <v>44.54</v>
      </c>
      <c r="AX19" s="45">
        <v>45.63</v>
      </c>
      <c r="AY19" s="45">
        <v>47.09</v>
      </c>
      <c r="AZ19" s="45">
        <v>49.12</v>
      </c>
      <c r="BA19" s="45">
        <v>44.34</v>
      </c>
      <c r="BB19" s="45">
        <v>44.68</v>
      </c>
      <c r="BC19" s="45">
        <v>50.57</v>
      </c>
      <c r="BD19" s="45">
        <v>45.16</v>
      </c>
      <c r="BE19" s="45">
        <v>50.48</v>
      </c>
      <c r="BF19" s="45">
        <v>46.96</v>
      </c>
      <c r="BG19" s="45">
        <v>46.46</v>
      </c>
      <c r="BH19" s="45">
        <v>51.19</v>
      </c>
      <c r="BI19" s="45">
        <v>50.79</v>
      </c>
      <c r="BJ19" s="45">
        <v>43.08</v>
      </c>
      <c r="BK19" s="45">
        <v>45.48</v>
      </c>
      <c r="BL19" s="45">
        <v>51.07</v>
      </c>
      <c r="BM19" s="45">
        <v>52.82</v>
      </c>
      <c r="BN19" s="45">
        <v>49.22</v>
      </c>
      <c r="BO19" s="45">
        <v>53.51</v>
      </c>
      <c r="BQ19" s="22">
        <v>31</v>
      </c>
      <c r="BR19" s="22">
        <v>31</v>
      </c>
      <c r="BS19" s="22">
        <v>31</v>
      </c>
      <c r="BT19" s="22">
        <v>31</v>
      </c>
      <c r="BU19" s="22">
        <v>31</v>
      </c>
      <c r="BV19" s="22">
        <v>31</v>
      </c>
      <c r="BW19" s="22">
        <v>31</v>
      </c>
      <c r="BX19" s="22">
        <v>31</v>
      </c>
      <c r="BY19" s="22">
        <v>31</v>
      </c>
      <c r="BZ19" s="22">
        <v>31</v>
      </c>
      <c r="CA19" s="22">
        <v>31</v>
      </c>
      <c r="CB19" s="22">
        <v>31</v>
      </c>
      <c r="CC19" s="22">
        <v>31</v>
      </c>
      <c r="CD19" s="22">
        <v>31</v>
      </c>
      <c r="CE19" s="22">
        <v>31</v>
      </c>
      <c r="CF19" s="22">
        <v>31</v>
      </c>
      <c r="CG19" s="22">
        <v>31</v>
      </c>
      <c r="CH19" s="22">
        <v>31</v>
      </c>
      <c r="CI19" s="22">
        <v>31</v>
      </c>
      <c r="CJ19" s="22">
        <v>31</v>
      </c>
      <c r="CK19" s="22">
        <v>31</v>
      </c>
      <c r="CL19" s="22">
        <v>31</v>
      </c>
      <c r="CM19" s="22">
        <v>31</v>
      </c>
      <c r="CN19" s="22">
        <v>31</v>
      </c>
      <c r="CO19" s="22">
        <v>31</v>
      </c>
      <c r="CP19" s="22">
        <v>31</v>
      </c>
      <c r="CQ19" s="22">
        <v>31</v>
      </c>
      <c r="CR19" s="22">
        <v>31</v>
      </c>
      <c r="CS19" s="22">
        <v>31</v>
      </c>
      <c r="CT19" s="22">
        <v>31</v>
      </c>
      <c r="CU19" s="22">
        <v>31</v>
      </c>
      <c r="CV19" s="22">
        <v>31</v>
      </c>
      <c r="CW19" s="22">
        <v>31</v>
      </c>
      <c r="CX19" s="22">
        <v>31</v>
      </c>
      <c r="CY19" s="22">
        <v>31</v>
      </c>
      <c r="CZ19" s="22">
        <v>31</v>
      </c>
      <c r="DA19" s="22">
        <v>31</v>
      </c>
      <c r="DB19" s="22">
        <v>31</v>
      </c>
      <c r="DC19" s="22">
        <v>31</v>
      </c>
      <c r="DD19" s="22">
        <v>31</v>
      </c>
      <c r="DE19" s="22">
        <v>31</v>
      </c>
      <c r="DF19" s="22">
        <v>31</v>
      </c>
      <c r="DG19" s="22">
        <v>31</v>
      </c>
      <c r="DH19" s="22">
        <v>31</v>
      </c>
      <c r="DI19" s="22">
        <v>31</v>
      </c>
      <c r="DJ19" s="22">
        <v>31</v>
      </c>
      <c r="DK19" s="22">
        <v>31</v>
      </c>
      <c r="DL19" s="22">
        <v>31</v>
      </c>
      <c r="DM19" s="22">
        <v>31</v>
      </c>
      <c r="DN19" s="22">
        <v>31</v>
      </c>
      <c r="DO19" s="22">
        <v>31</v>
      </c>
      <c r="DP19" s="22">
        <v>31</v>
      </c>
      <c r="DQ19" s="22">
        <v>31</v>
      </c>
      <c r="DR19" s="22">
        <v>31</v>
      </c>
      <c r="DS19" s="22">
        <v>31</v>
      </c>
      <c r="DT19" s="22">
        <v>31</v>
      </c>
      <c r="DU19" s="22">
        <v>31</v>
      </c>
      <c r="DV19" s="22">
        <v>31</v>
      </c>
      <c r="DW19" s="22">
        <v>31</v>
      </c>
      <c r="DX19" s="22">
        <v>31</v>
      </c>
    </row>
    <row r="20" spans="2:128" x14ac:dyDescent="0.25">
      <c r="B20" s="23" t="s">
        <v>473</v>
      </c>
      <c r="C20" s="52" t="s">
        <v>406</v>
      </c>
      <c r="D20" t="s">
        <v>385</v>
      </c>
      <c r="E20" s="45">
        <v>57</v>
      </c>
      <c r="F20" s="45">
        <v>-135.30000000000001</v>
      </c>
      <c r="G20" s="45"/>
      <c r="H20" s="45">
        <v>60.35</v>
      </c>
      <c r="I20" s="45">
        <v>61.05</v>
      </c>
      <c r="J20" s="45">
        <v>60.7</v>
      </c>
      <c r="K20" s="45">
        <v>61.19</v>
      </c>
      <c r="L20" s="45">
        <v>58.87</v>
      </c>
      <c r="M20" s="45">
        <v>61.25</v>
      </c>
      <c r="N20" s="45">
        <v>60.48</v>
      </c>
      <c r="O20" s="45">
        <v>60.7</v>
      </c>
      <c r="P20" s="45">
        <v>62.23</v>
      </c>
      <c r="Q20" s="45">
        <v>57.57</v>
      </c>
      <c r="R20" s="45">
        <v>58.09</v>
      </c>
      <c r="S20" s="45">
        <v>61.85</v>
      </c>
      <c r="T20" s="45">
        <v>62.48</v>
      </c>
      <c r="U20" s="45">
        <v>60.39</v>
      </c>
      <c r="V20" s="45">
        <v>61.86</v>
      </c>
      <c r="W20" s="45">
        <v>61.05</v>
      </c>
      <c r="X20" s="45">
        <v>64.89</v>
      </c>
      <c r="Y20" s="45">
        <v>63.26</v>
      </c>
      <c r="Z20" s="45">
        <v>60.58</v>
      </c>
      <c r="AA20" s="45">
        <v>63.31</v>
      </c>
      <c r="AB20" s="45">
        <v>60.5</v>
      </c>
      <c r="AC20" s="45">
        <v>60.81</v>
      </c>
      <c r="AD20" s="45">
        <v>59.58</v>
      </c>
      <c r="AE20" s="45">
        <v>63.29</v>
      </c>
      <c r="AF20" s="45">
        <v>59.56</v>
      </c>
      <c r="AG20" s="45">
        <v>59.87</v>
      </c>
      <c r="AH20" s="45">
        <v>58.47</v>
      </c>
      <c r="AI20" s="45">
        <v>60.29</v>
      </c>
      <c r="AJ20" s="45">
        <v>59.81</v>
      </c>
      <c r="AK20" s="45">
        <v>62.68</v>
      </c>
      <c r="AL20" s="45">
        <v>63.49</v>
      </c>
      <c r="AM20" s="45">
        <v>58.65</v>
      </c>
      <c r="AN20" s="45">
        <v>59.19</v>
      </c>
      <c r="AO20" s="45">
        <v>63.41</v>
      </c>
      <c r="AP20" s="45">
        <v>61.38</v>
      </c>
      <c r="AQ20" s="45">
        <v>59.19</v>
      </c>
      <c r="AR20" s="45">
        <v>60.62</v>
      </c>
      <c r="AS20" s="45">
        <v>61.37</v>
      </c>
      <c r="AT20" s="45">
        <v>59.87</v>
      </c>
      <c r="AU20" s="45">
        <v>58.29</v>
      </c>
      <c r="AV20" s="45">
        <v>59.11</v>
      </c>
      <c r="AW20" s="45">
        <v>58.9</v>
      </c>
      <c r="AX20" s="45">
        <v>57.84</v>
      </c>
      <c r="AY20" s="45">
        <v>61.85</v>
      </c>
      <c r="AZ20" s="45">
        <v>62.19</v>
      </c>
      <c r="BA20" s="45">
        <v>61.58</v>
      </c>
      <c r="BB20" s="45">
        <v>60.57</v>
      </c>
      <c r="BC20" s="45">
        <v>60.23</v>
      </c>
      <c r="BD20" s="45">
        <v>57.75</v>
      </c>
      <c r="BE20" s="45">
        <v>63.31</v>
      </c>
      <c r="BF20" s="45">
        <v>58.38</v>
      </c>
      <c r="BG20" s="45">
        <v>59.91</v>
      </c>
      <c r="BH20" s="45">
        <v>57.12</v>
      </c>
      <c r="BI20" s="45">
        <v>63.11</v>
      </c>
      <c r="BJ20" s="45">
        <v>61.38</v>
      </c>
      <c r="BK20" s="45">
        <v>61.58</v>
      </c>
      <c r="BL20" s="45">
        <v>63.3</v>
      </c>
      <c r="BM20" s="45">
        <v>61.42</v>
      </c>
      <c r="BN20" s="45">
        <v>62.69</v>
      </c>
      <c r="BO20" s="45">
        <v>63.65</v>
      </c>
      <c r="BQ20" s="22">
        <v>31</v>
      </c>
      <c r="BR20" s="22">
        <v>31</v>
      </c>
      <c r="BS20" s="22">
        <v>31</v>
      </c>
      <c r="BT20" s="22">
        <v>31</v>
      </c>
      <c r="BU20" s="22">
        <v>31</v>
      </c>
      <c r="BV20" s="22">
        <v>31</v>
      </c>
      <c r="BW20" s="22">
        <v>31</v>
      </c>
      <c r="BX20" s="22">
        <v>31</v>
      </c>
      <c r="BY20" s="22">
        <v>31</v>
      </c>
      <c r="BZ20" s="22">
        <v>31</v>
      </c>
      <c r="CA20" s="22">
        <v>31</v>
      </c>
      <c r="CB20" s="22">
        <v>31</v>
      </c>
      <c r="CC20" s="22">
        <v>31</v>
      </c>
      <c r="CD20" s="22">
        <v>31</v>
      </c>
      <c r="CE20" s="22">
        <v>31</v>
      </c>
      <c r="CF20" s="22">
        <v>31</v>
      </c>
      <c r="CG20" s="22">
        <v>31</v>
      </c>
      <c r="CH20" s="22">
        <v>31</v>
      </c>
      <c r="CI20" s="22">
        <v>31</v>
      </c>
      <c r="CJ20" s="22">
        <v>31</v>
      </c>
      <c r="CK20" s="22">
        <v>31</v>
      </c>
      <c r="CL20" s="22">
        <v>31</v>
      </c>
      <c r="CM20" s="22">
        <v>31</v>
      </c>
      <c r="CN20" s="22">
        <v>31</v>
      </c>
      <c r="CO20" s="22">
        <v>31</v>
      </c>
      <c r="CP20" s="22">
        <v>31</v>
      </c>
      <c r="CQ20" s="22">
        <v>31</v>
      </c>
      <c r="CR20" s="22">
        <v>31</v>
      </c>
      <c r="CS20" s="22">
        <v>31</v>
      </c>
      <c r="CT20" s="22">
        <v>31</v>
      </c>
      <c r="CU20" s="22">
        <v>31</v>
      </c>
      <c r="CV20" s="22">
        <v>31</v>
      </c>
      <c r="CW20" s="22">
        <v>31</v>
      </c>
      <c r="CX20" s="22">
        <v>31</v>
      </c>
      <c r="CY20" s="22">
        <v>31</v>
      </c>
      <c r="CZ20" s="22">
        <v>31</v>
      </c>
      <c r="DA20" s="22">
        <v>31</v>
      </c>
      <c r="DB20" s="22">
        <v>30</v>
      </c>
      <c r="DC20" s="22">
        <v>31</v>
      </c>
      <c r="DD20" s="22">
        <v>31</v>
      </c>
      <c r="DE20" s="22">
        <v>31</v>
      </c>
      <c r="DF20" s="22">
        <v>31</v>
      </c>
      <c r="DG20" s="22">
        <v>31</v>
      </c>
      <c r="DH20" s="22">
        <v>31</v>
      </c>
      <c r="DI20" s="22">
        <v>31</v>
      </c>
      <c r="DJ20" s="22">
        <v>31</v>
      </c>
      <c r="DK20" s="22">
        <v>31</v>
      </c>
      <c r="DL20" s="22">
        <v>31</v>
      </c>
      <c r="DM20" s="22">
        <v>31</v>
      </c>
      <c r="DN20" s="22">
        <v>31</v>
      </c>
      <c r="DO20" s="22">
        <v>31</v>
      </c>
      <c r="DP20" s="22">
        <v>31</v>
      </c>
      <c r="DQ20" s="22">
        <v>31</v>
      </c>
      <c r="DR20" s="22">
        <v>31</v>
      </c>
      <c r="DS20" s="22">
        <v>31</v>
      </c>
      <c r="DT20" s="22">
        <v>31</v>
      </c>
      <c r="DU20" s="22">
        <v>31</v>
      </c>
      <c r="DV20" s="22">
        <v>31</v>
      </c>
      <c r="DW20" s="22">
        <v>31</v>
      </c>
      <c r="DX20" s="22">
        <v>31</v>
      </c>
    </row>
    <row r="21" spans="2:128" x14ac:dyDescent="0.25">
      <c r="B21" s="23" t="s">
        <v>474</v>
      </c>
      <c r="C21" s="52" t="s">
        <v>403</v>
      </c>
      <c r="D21" t="s">
        <v>385</v>
      </c>
      <c r="E21" s="45">
        <v>60.4</v>
      </c>
      <c r="F21" s="45">
        <v>-145.4</v>
      </c>
      <c r="G21" s="45"/>
      <c r="H21" s="45">
        <v>59.46</v>
      </c>
      <c r="I21" s="45">
        <v>59.68</v>
      </c>
      <c r="J21" s="45">
        <v>60.23</v>
      </c>
      <c r="K21" s="45">
        <v>60.61</v>
      </c>
      <c r="L21" s="45">
        <v>61.77</v>
      </c>
      <c r="M21" s="45">
        <v>58.81</v>
      </c>
      <c r="N21" s="45">
        <v>60.83</v>
      </c>
      <c r="O21" s="45">
        <v>61.68</v>
      </c>
      <c r="P21" s="45">
        <v>63.18</v>
      </c>
      <c r="Q21" s="45">
        <v>60.59</v>
      </c>
      <c r="R21" s="45">
        <v>60.31</v>
      </c>
      <c r="S21" s="45">
        <v>60.93</v>
      </c>
      <c r="T21" s="45">
        <v>66.41</v>
      </c>
      <c r="U21" s="45">
        <v>56.97</v>
      </c>
      <c r="V21" s="45">
        <v>60.14</v>
      </c>
      <c r="W21" s="45">
        <v>62.94</v>
      </c>
      <c r="X21" s="45">
        <v>63.39</v>
      </c>
      <c r="Y21" s="45">
        <v>65.84</v>
      </c>
      <c r="Z21" s="45">
        <v>59.67</v>
      </c>
      <c r="AA21" s="45">
        <v>63.74</v>
      </c>
      <c r="AB21" s="45">
        <v>64.739999999999995</v>
      </c>
      <c r="AC21" s="45">
        <v>59.62</v>
      </c>
      <c r="AD21" s="45">
        <v>61.09</v>
      </c>
      <c r="AE21" s="45">
        <v>62.48</v>
      </c>
      <c r="AF21" s="45">
        <v>60.96</v>
      </c>
      <c r="AG21" s="45">
        <v>58.58</v>
      </c>
      <c r="AH21" s="45">
        <v>61.02</v>
      </c>
      <c r="AI21" s="45">
        <v>62.49</v>
      </c>
      <c r="AJ21" s="45">
        <v>60.6</v>
      </c>
      <c r="AK21" s="45">
        <v>66.540000000000006</v>
      </c>
      <c r="AL21" s="45">
        <v>60.48</v>
      </c>
      <c r="AM21" s="45">
        <v>58.16</v>
      </c>
      <c r="AN21" s="45">
        <v>59.27</v>
      </c>
      <c r="AO21" s="45">
        <v>65.11</v>
      </c>
      <c r="AP21" s="45">
        <v>62.43</v>
      </c>
      <c r="AQ21" s="45">
        <v>61.59</v>
      </c>
      <c r="AR21" s="45">
        <v>63.05</v>
      </c>
      <c r="AS21" s="45">
        <v>61.91</v>
      </c>
      <c r="AT21" s="45">
        <v>60.95</v>
      </c>
      <c r="AU21" s="45">
        <v>64.349999999999994</v>
      </c>
      <c r="AV21" s="45">
        <v>58.87</v>
      </c>
      <c r="AW21" s="45">
        <v>59</v>
      </c>
      <c r="AX21" s="45">
        <v>61.36</v>
      </c>
      <c r="AY21" s="45">
        <v>63.2</v>
      </c>
      <c r="AZ21" s="45">
        <v>65.58</v>
      </c>
      <c r="BA21" s="45">
        <v>62.37</v>
      </c>
      <c r="BB21" s="45">
        <v>59.55</v>
      </c>
      <c r="BC21" s="45">
        <v>60.84</v>
      </c>
      <c r="BD21" s="45">
        <v>58.49</v>
      </c>
      <c r="BE21" s="45">
        <v>62.97</v>
      </c>
      <c r="BF21" s="45">
        <v>56.85</v>
      </c>
      <c r="BG21" s="45">
        <v>62.03</v>
      </c>
      <c r="BH21" s="45">
        <v>56</v>
      </c>
      <c r="BI21" s="45">
        <v>61.6</v>
      </c>
      <c r="BJ21" s="45">
        <v>62.79</v>
      </c>
      <c r="BK21" s="45">
        <v>62.61</v>
      </c>
      <c r="BL21" s="45">
        <v>64.31</v>
      </c>
      <c r="BM21" s="45">
        <v>61.65</v>
      </c>
      <c r="BN21" s="45">
        <v>61.65</v>
      </c>
      <c r="BO21" s="45">
        <v>65.97</v>
      </c>
      <c r="BQ21" s="22">
        <v>31</v>
      </c>
      <c r="BR21" s="22">
        <v>31</v>
      </c>
      <c r="BS21" s="22">
        <v>31</v>
      </c>
      <c r="BT21" s="22">
        <v>31</v>
      </c>
      <c r="BU21" s="22">
        <v>31</v>
      </c>
      <c r="BV21" s="22">
        <v>31</v>
      </c>
      <c r="BW21" s="22">
        <v>31</v>
      </c>
      <c r="BX21" s="22">
        <v>31</v>
      </c>
      <c r="BY21" s="22">
        <v>31</v>
      </c>
      <c r="BZ21" s="22">
        <v>31</v>
      </c>
      <c r="CA21" s="22">
        <v>31</v>
      </c>
      <c r="CB21" s="22">
        <v>31</v>
      </c>
      <c r="CC21" s="22">
        <v>31</v>
      </c>
      <c r="CD21" s="22">
        <v>31</v>
      </c>
      <c r="CE21" s="22">
        <v>31</v>
      </c>
      <c r="CF21" s="22">
        <v>31</v>
      </c>
      <c r="CG21" s="22">
        <v>31</v>
      </c>
      <c r="CH21" s="22">
        <v>31</v>
      </c>
      <c r="CI21" s="22">
        <v>31</v>
      </c>
      <c r="CJ21" s="22">
        <v>31</v>
      </c>
      <c r="CK21" s="22">
        <v>31</v>
      </c>
      <c r="CL21" s="22">
        <v>23</v>
      </c>
      <c r="CM21" s="22">
        <v>31</v>
      </c>
      <c r="CN21" s="22">
        <v>31</v>
      </c>
      <c r="CO21" s="22">
        <v>31</v>
      </c>
      <c r="CP21" s="22">
        <v>31</v>
      </c>
      <c r="CQ21" s="22">
        <v>31</v>
      </c>
      <c r="CR21" s="22">
        <v>31</v>
      </c>
      <c r="CS21" s="22">
        <v>31</v>
      </c>
      <c r="CT21" s="22">
        <v>31</v>
      </c>
      <c r="CU21" s="22">
        <v>31</v>
      </c>
      <c r="CV21" s="22">
        <v>31</v>
      </c>
      <c r="CW21" s="22">
        <v>31</v>
      </c>
      <c r="CX21" s="22">
        <v>31</v>
      </c>
      <c r="CY21" s="22">
        <v>31</v>
      </c>
      <c r="CZ21" s="22">
        <v>31</v>
      </c>
      <c r="DA21" s="22">
        <v>31</v>
      </c>
      <c r="DB21" s="22">
        <v>31</v>
      </c>
      <c r="DC21" s="22">
        <v>31</v>
      </c>
      <c r="DD21" s="22">
        <v>31</v>
      </c>
      <c r="DE21" s="22">
        <v>31</v>
      </c>
      <c r="DF21" s="22">
        <v>31</v>
      </c>
      <c r="DG21" s="22">
        <v>31</v>
      </c>
      <c r="DH21" s="22">
        <v>31</v>
      </c>
      <c r="DI21" s="22">
        <v>31</v>
      </c>
      <c r="DJ21" s="22">
        <v>31</v>
      </c>
      <c r="DK21" s="22">
        <v>31</v>
      </c>
      <c r="DL21" s="22">
        <v>31</v>
      </c>
      <c r="DM21" s="22">
        <v>31</v>
      </c>
      <c r="DN21" s="22">
        <v>31</v>
      </c>
      <c r="DO21" s="22">
        <v>31</v>
      </c>
      <c r="DP21" s="22">
        <v>31</v>
      </c>
      <c r="DQ21" s="22">
        <v>31</v>
      </c>
      <c r="DR21" s="22">
        <v>31</v>
      </c>
      <c r="DS21" s="22">
        <v>31</v>
      </c>
      <c r="DT21" s="22">
        <v>31</v>
      </c>
      <c r="DU21" s="22">
        <v>31</v>
      </c>
      <c r="DV21" s="22">
        <v>31</v>
      </c>
      <c r="DW21" s="22">
        <v>31</v>
      </c>
      <c r="DX21" s="22">
        <v>31</v>
      </c>
    </row>
    <row r="22" spans="2:128" x14ac:dyDescent="0.25">
      <c r="B22" s="23" t="s">
        <v>475</v>
      </c>
      <c r="C22" s="52" t="s">
        <v>390</v>
      </c>
      <c r="D22" t="s">
        <v>385</v>
      </c>
      <c r="E22" s="45">
        <v>62.1</v>
      </c>
      <c r="F22" s="45">
        <v>-145.4</v>
      </c>
      <c r="G22" s="45"/>
      <c r="H22" s="45">
        <v>64.88</v>
      </c>
      <c r="I22" s="45">
        <v>66.48</v>
      </c>
      <c r="J22" s="45">
        <v>70.2</v>
      </c>
      <c r="K22" s="45">
        <v>68.62</v>
      </c>
      <c r="L22" s="45">
        <v>65.8</v>
      </c>
      <c r="M22" s="45">
        <v>66.97</v>
      </c>
      <c r="N22" s="45">
        <v>69.459999999999994</v>
      </c>
      <c r="O22" s="45">
        <v>69.28</v>
      </c>
      <c r="P22" s="45">
        <v>68.19</v>
      </c>
      <c r="Q22" s="45">
        <v>66.12</v>
      </c>
      <c r="R22" s="45">
        <v>64.36</v>
      </c>
      <c r="S22" s="45">
        <v>67.989999999999995</v>
      </c>
      <c r="T22" s="45">
        <v>71.62</v>
      </c>
      <c r="U22" s="45">
        <v>68.180000000000007</v>
      </c>
      <c r="V22" s="45">
        <v>67.33</v>
      </c>
      <c r="W22" s="45">
        <v>67.92</v>
      </c>
      <c r="X22" s="45">
        <v>68.94</v>
      </c>
      <c r="Y22" s="45">
        <v>70.83</v>
      </c>
      <c r="Z22" s="45">
        <v>68.53</v>
      </c>
      <c r="AA22" s="45">
        <v>67.989999999999995</v>
      </c>
      <c r="AB22" s="45">
        <v>67.37</v>
      </c>
      <c r="AC22" s="45">
        <v>63.51</v>
      </c>
      <c r="AD22" s="45">
        <v>69.72</v>
      </c>
      <c r="AE22" s="45">
        <v>68.95</v>
      </c>
      <c r="AF22" s="45">
        <v>65.510000000000005</v>
      </c>
      <c r="AG22" s="45">
        <v>68.489999999999995</v>
      </c>
      <c r="AH22" s="45">
        <v>67.739999999999995</v>
      </c>
      <c r="AI22" s="45">
        <v>68.48</v>
      </c>
      <c r="AJ22" s="45">
        <v>68.23</v>
      </c>
      <c r="AK22" s="45">
        <v>73.17</v>
      </c>
      <c r="AL22" s="45">
        <v>73.540000000000006</v>
      </c>
      <c r="AM22" s="45">
        <v>66.099999999999994</v>
      </c>
      <c r="AN22" s="45">
        <v>67.709999999999994</v>
      </c>
      <c r="AO22" s="45">
        <v>72.790000000000006</v>
      </c>
      <c r="AP22" s="45">
        <v>69.83</v>
      </c>
      <c r="AQ22" s="45">
        <v>66.27</v>
      </c>
      <c r="AR22" s="45">
        <v>69.13</v>
      </c>
      <c r="AS22" s="45">
        <v>70.5</v>
      </c>
      <c r="AT22" s="45">
        <v>68.209999999999994</v>
      </c>
      <c r="AU22" s="45">
        <v>68.86</v>
      </c>
      <c r="AV22" s="45">
        <v>66.510000000000005</v>
      </c>
      <c r="AW22" s="45">
        <v>64.47</v>
      </c>
      <c r="AX22" s="45">
        <v>69.39</v>
      </c>
      <c r="AY22" s="45">
        <v>70.77</v>
      </c>
      <c r="AZ22" s="45">
        <v>72.44</v>
      </c>
      <c r="BA22" s="45">
        <v>66.650000000000006</v>
      </c>
      <c r="BB22" s="45">
        <v>69.959999999999994</v>
      </c>
      <c r="BC22" s="45">
        <v>69.98</v>
      </c>
      <c r="BD22" s="45">
        <v>63.29</v>
      </c>
      <c r="BE22" s="45">
        <v>74.010000000000005</v>
      </c>
      <c r="BF22" s="45">
        <v>64.53</v>
      </c>
      <c r="BG22" s="45">
        <v>67.47</v>
      </c>
      <c r="BH22" s="45">
        <v>64.78</v>
      </c>
      <c r="BI22" s="45">
        <v>73.39</v>
      </c>
      <c r="BJ22" s="45">
        <v>68.69</v>
      </c>
      <c r="BK22" s="45">
        <v>70.87</v>
      </c>
      <c r="BL22" s="45">
        <v>72.22</v>
      </c>
      <c r="BM22" s="45">
        <v>70.17</v>
      </c>
      <c r="BN22" s="45">
        <v>72.680000000000007</v>
      </c>
      <c r="BO22" s="45">
        <v>76</v>
      </c>
      <c r="BQ22" s="22">
        <v>31</v>
      </c>
      <c r="BR22" s="22">
        <v>31</v>
      </c>
      <c r="BS22" s="22">
        <v>31</v>
      </c>
      <c r="BT22" s="22">
        <v>31</v>
      </c>
      <c r="BU22" s="22">
        <v>31</v>
      </c>
      <c r="BV22" s="22">
        <v>31</v>
      </c>
      <c r="BW22" s="22">
        <v>31</v>
      </c>
      <c r="BX22" s="22">
        <v>31</v>
      </c>
      <c r="BY22" s="22">
        <v>31</v>
      </c>
      <c r="BZ22" s="22">
        <v>31</v>
      </c>
      <c r="CA22" s="22">
        <v>31</v>
      </c>
      <c r="CB22" s="22">
        <v>31</v>
      </c>
      <c r="CC22" s="22">
        <v>31</v>
      </c>
      <c r="CD22" s="22">
        <v>31</v>
      </c>
      <c r="CE22" s="22">
        <v>31</v>
      </c>
      <c r="CF22" s="22">
        <v>31</v>
      </c>
      <c r="CG22" s="22">
        <v>31</v>
      </c>
      <c r="CH22" s="22">
        <v>31</v>
      </c>
      <c r="CI22" s="22">
        <v>30</v>
      </c>
      <c r="CJ22" s="22">
        <v>31</v>
      </c>
      <c r="CK22" s="22">
        <v>31</v>
      </c>
      <c r="CL22" s="22">
        <v>31</v>
      </c>
      <c r="CM22" s="22">
        <v>31</v>
      </c>
      <c r="CN22" s="22">
        <v>31</v>
      </c>
      <c r="CO22" s="22">
        <v>31</v>
      </c>
      <c r="CP22" s="22">
        <v>31</v>
      </c>
      <c r="CQ22" s="22">
        <v>31</v>
      </c>
      <c r="CR22" s="22">
        <v>31</v>
      </c>
      <c r="CS22" s="22">
        <v>31</v>
      </c>
      <c r="CT22" s="22">
        <v>31</v>
      </c>
      <c r="CU22" s="22">
        <v>31</v>
      </c>
      <c r="CV22" s="22">
        <v>31</v>
      </c>
      <c r="CW22" s="22">
        <v>31</v>
      </c>
      <c r="CX22" s="22">
        <v>31</v>
      </c>
      <c r="CY22" s="22">
        <v>31</v>
      </c>
      <c r="CZ22" s="22">
        <v>31</v>
      </c>
      <c r="DA22" s="22">
        <v>31</v>
      </c>
      <c r="DB22" s="22">
        <v>31</v>
      </c>
      <c r="DC22" s="22">
        <v>31</v>
      </c>
      <c r="DD22" s="22">
        <v>31</v>
      </c>
      <c r="DE22" s="22">
        <v>31</v>
      </c>
      <c r="DF22" s="22">
        <v>31</v>
      </c>
      <c r="DG22" s="22">
        <v>31</v>
      </c>
      <c r="DH22" s="22">
        <v>31</v>
      </c>
      <c r="DI22" s="22">
        <v>31</v>
      </c>
      <c r="DJ22" s="22">
        <v>31</v>
      </c>
      <c r="DK22" s="22">
        <v>31</v>
      </c>
      <c r="DL22" s="22">
        <v>31</v>
      </c>
      <c r="DM22" s="22">
        <v>31</v>
      </c>
      <c r="DN22" s="22">
        <v>31</v>
      </c>
      <c r="DO22" s="22">
        <v>31</v>
      </c>
      <c r="DP22" s="22">
        <v>31</v>
      </c>
      <c r="DQ22" s="22">
        <v>31</v>
      </c>
      <c r="DR22" s="22">
        <v>31</v>
      </c>
      <c r="DS22" s="22">
        <v>31</v>
      </c>
      <c r="DT22" s="22">
        <v>31</v>
      </c>
      <c r="DU22" s="22">
        <v>31</v>
      </c>
      <c r="DV22" s="22">
        <v>31</v>
      </c>
      <c r="DW22" s="22">
        <v>31</v>
      </c>
      <c r="DX22" s="22">
        <v>31</v>
      </c>
    </row>
    <row r="23" spans="2:128" x14ac:dyDescent="0.25">
      <c r="B23" s="23" t="s">
        <v>476</v>
      </c>
      <c r="C23" s="52" t="s">
        <v>391</v>
      </c>
      <c r="D23" t="s">
        <v>385</v>
      </c>
      <c r="E23" s="45">
        <v>62.3</v>
      </c>
      <c r="F23" s="45">
        <v>-150</v>
      </c>
      <c r="G23" s="45"/>
      <c r="H23" s="45">
        <v>65.38</v>
      </c>
      <c r="I23" s="45">
        <v>64.900000000000006</v>
      </c>
      <c r="J23" s="45">
        <v>69.72</v>
      </c>
      <c r="K23" s="45">
        <v>67.67</v>
      </c>
      <c r="L23" s="45">
        <v>68.73</v>
      </c>
      <c r="M23" s="45">
        <v>66.66</v>
      </c>
      <c r="N23" s="45">
        <v>67.569999999999993</v>
      </c>
      <c r="O23" s="45">
        <v>67.97</v>
      </c>
      <c r="P23" s="45">
        <v>68.98</v>
      </c>
      <c r="Q23" s="45">
        <v>67.16</v>
      </c>
      <c r="R23" s="45">
        <v>64.52</v>
      </c>
      <c r="S23" s="45">
        <v>66.430000000000007</v>
      </c>
      <c r="T23" s="45">
        <v>73.540000000000006</v>
      </c>
      <c r="U23" s="45">
        <v>67.150000000000006</v>
      </c>
      <c r="V23" s="45">
        <v>66.709999999999994</v>
      </c>
      <c r="W23" s="45">
        <v>66.8</v>
      </c>
      <c r="X23" s="45">
        <v>68.709999999999994</v>
      </c>
      <c r="Y23" s="45">
        <v>72.47</v>
      </c>
      <c r="Z23" s="45">
        <v>65.45</v>
      </c>
      <c r="AA23" s="45">
        <v>69.27</v>
      </c>
      <c r="AB23" s="45">
        <v>66.489999999999995</v>
      </c>
      <c r="AC23" s="45">
        <v>63.24</v>
      </c>
      <c r="AD23" s="45">
        <v>65.290000000000006</v>
      </c>
      <c r="AE23" s="45">
        <v>67.680000000000007</v>
      </c>
      <c r="AF23" s="45">
        <v>65.19</v>
      </c>
      <c r="AG23" s="45">
        <v>68.63</v>
      </c>
      <c r="AH23" s="45">
        <v>67.84</v>
      </c>
      <c r="AI23" s="45">
        <v>65.489999999999995</v>
      </c>
      <c r="AJ23" s="45">
        <v>68.86</v>
      </c>
      <c r="AK23" s="45">
        <v>70.02</v>
      </c>
      <c r="AL23" s="45">
        <v>71.3</v>
      </c>
      <c r="AM23" s="45">
        <v>66.23</v>
      </c>
      <c r="AN23" s="45">
        <v>67.989999999999995</v>
      </c>
      <c r="AO23" s="45">
        <v>72.650000000000006</v>
      </c>
      <c r="AP23" s="45">
        <v>68.33</v>
      </c>
      <c r="AQ23" s="45">
        <v>67.900000000000006</v>
      </c>
      <c r="AR23" s="45">
        <v>67.88</v>
      </c>
      <c r="AS23" s="45">
        <v>72.87</v>
      </c>
      <c r="AT23" s="45">
        <v>65.819999999999993</v>
      </c>
      <c r="AU23" s="45">
        <v>66.98</v>
      </c>
      <c r="AV23" s="45">
        <v>64.23</v>
      </c>
      <c r="AW23" s="45">
        <v>64.349999999999994</v>
      </c>
      <c r="AX23" s="45">
        <v>71.459999999999994</v>
      </c>
      <c r="AY23" s="45">
        <v>72.959999999999994</v>
      </c>
      <c r="AZ23" s="45">
        <v>72.53</v>
      </c>
      <c r="BA23" s="45">
        <v>71.11</v>
      </c>
      <c r="BB23" s="45">
        <v>67.790000000000006</v>
      </c>
      <c r="BC23" s="45">
        <v>66.819999999999993</v>
      </c>
      <c r="BD23" s="45">
        <v>63.24</v>
      </c>
      <c r="BE23" s="45">
        <v>72.48</v>
      </c>
      <c r="BF23" s="45">
        <v>62.76</v>
      </c>
      <c r="BG23" s="45">
        <v>66.77</v>
      </c>
      <c r="BH23" s="45">
        <v>64.64</v>
      </c>
      <c r="BI23" s="45">
        <v>71.19</v>
      </c>
      <c r="BJ23" s="45">
        <v>68.709999999999994</v>
      </c>
      <c r="BK23" s="45">
        <v>68.44</v>
      </c>
      <c r="BL23" s="45">
        <v>70.459999999999994</v>
      </c>
      <c r="BM23" s="45">
        <v>70.069999999999993</v>
      </c>
      <c r="BN23" s="45">
        <v>70.959999999999994</v>
      </c>
      <c r="BO23" s="45">
        <v>75.709999999999994</v>
      </c>
      <c r="BQ23" s="22">
        <v>31</v>
      </c>
      <c r="BR23" s="22">
        <v>31</v>
      </c>
      <c r="BS23" s="22">
        <v>31</v>
      </c>
      <c r="BT23" s="22">
        <v>31</v>
      </c>
      <c r="BU23" s="22">
        <v>31</v>
      </c>
      <c r="BV23" s="22">
        <v>31</v>
      </c>
      <c r="BW23" s="22">
        <v>31</v>
      </c>
      <c r="BX23" s="22">
        <v>31</v>
      </c>
      <c r="BY23" s="22">
        <v>31</v>
      </c>
      <c r="BZ23" s="22">
        <v>31</v>
      </c>
      <c r="CA23" s="22">
        <v>31</v>
      </c>
      <c r="CB23" s="22">
        <v>31</v>
      </c>
      <c r="CC23" s="22">
        <v>31</v>
      </c>
      <c r="CD23" s="22">
        <v>31</v>
      </c>
      <c r="CE23" s="22">
        <v>31</v>
      </c>
      <c r="CF23" s="22">
        <v>31</v>
      </c>
      <c r="CG23" s="22">
        <v>31</v>
      </c>
      <c r="CH23" s="22">
        <v>31</v>
      </c>
      <c r="CI23" s="22">
        <v>31</v>
      </c>
      <c r="CJ23" s="22">
        <v>31</v>
      </c>
      <c r="CK23" s="22">
        <v>31</v>
      </c>
      <c r="CL23" s="22">
        <v>31</v>
      </c>
      <c r="CM23" s="22">
        <v>31</v>
      </c>
      <c r="CN23" s="22">
        <v>31</v>
      </c>
      <c r="CO23" s="22">
        <v>31</v>
      </c>
      <c r="CP23" s="22">
        <v>31</v>
      </c>
      <c r="CQ23" s="22">
        <v>31</v>
      </c>
      <c r="CR23" s="22">
        <v>31</v>
      </c>
      <c r="CS23" s="22">
        <v>31</v>
      </c>
      <c r="CT23" s="22">
        <v>31</v>
      </c>
      <c r="CU23" s="22">
        <v>31</v>
      </c>
      <c r="CV23" s="22">
        <v>31</v>
      </c>
      <c r="CW23" s="22">
        <v>31</v>
      </c>
      <c r="CX23" s="22">
        <v>31</v>
      </c>
      <c r="CY23" s="22">
        <v>31</v>
      </c>
      <c r="CZ23" s="22">
        <v>31</v>
      </c>
      <c r="DA23" s="22">
        <v>31</v>
      </c>
      <c r="DB23" s="22">
        <v>31</v>
      </c>
      <c r="DC23" s="22">
        <v>31</v>
      </c>
      <c r="DD23" s="22">
        <v>31</v>
      </c>
      <c r="DE23" s="22">
        <v>31</v>
      </c>
      <c r="DF23" s="22">
        <v>31</v>
      </c>
      <c r="DG23" s="22">
        <v>31</v>
      </c>
      <c r="DH23" s="22">
        <v>31</v>
      </c>
      <c r="DI23" s="22">
        <v>31</v>
      </c>
      <c r="DJ23" s="22">
        <v>31</v>
      </c>
      <c r="DK23" s="22">
        <v>31</v>
      </c>
      <c r="DL23" s="22">
        <v>31</v>
      </c>
      <c r="DM23" s="22">
        <v>31</v>
      </c>
      <c r="DN23" s="22">
        <v>31</v>
      </c>
      <c r="DO23" s="22">
        <v>31</v>
      </c>
      <c r="DP23" s="22">
        <v>31</v>
      </c>
      <c r="DQ23" s="22">
        <v>31</v>
      </c>
      <c r="DR23" s="22">
        <v>31</v>
      </c>
      <c r="DS23" s="22">
        <v>31</v>
      </c>
      <c r="DT23" s="22">
        <v>31</v>
      </c>
      <c r="DU23" s="22">
        <v>31</v>
      </c>
      <c r="DV23" s="22">
        <v>31</v>
      </c>
      <c r="DW23" s="22">
        <v>31</v>
      </c>
      <c r="DX23" s="22">
        <v>31</v>
      </c>
    </row>
    <row r="24" spans="2:128" x14ac:dyDescent="0.25">
      <c r="B24" s="23" t="s">
        <v>478</v>
      </c>
      <c r="C24" s="52" t="s">
        <v>404</v>
      </c>
      <c r="D24" t="s">
        <v>385</v>
      </c>
      <c r="E24" s="45">
        <v>62.9</v>
      </c>
      <c r="F24" s="45">
        <v>-141.9</v>
      </c>
      <c r="G24" s="45"/>
      <c r="H24" s="45">
        <v>67.010000000000005</v>
      </c>
      <c r="I24" s="45">
        <v>68.81</v>
      </c>
      <c r="J24" s="45">
        <v>70.209999999999994</v>
      </c>
      <c r="K24" s="45">
        <v>68.03</v>
      </c>
      <c r="L24" s="45">
        <v>66.17</v>
      </c>
      <c r="M24" s="45">
        <v>67.53</v>
      </c>
      <c r="N24" s="45">
        <v>70.88</v>
      </c>
      <c r="O24" s="45">
        <v>68.95</v>
      </c>
      <c r="P24" s="45">
        <v>71.61</v>
      </c>
      <c r="Q24" s="45">
        <v>64.930000000000007</v>
      </c>
      <c r="R24" s="45">
        <v>67.13</v>
      </c>
      <c r="S24" s="45">
        <v>70.180000000000007</v>
      </c>
      <c r="T24" s="45">
        <v>70.61</v>
      </c>
      <c r="U24" s="45">
        <v>69.58</v>
      </c>
      <c r="V24" s="45">
        <v>68.099999999999994</v>
      </c>
      <c r="W24" s="45">
        <v>70.599999999999994</v>
      </c>
      <c r="X24" s="45">
        <v>71.61</v>
      </c>
      <c r="Y24" s="45">
        <v>70.349999999999994</v>
      </c>
      <c r="Z24" s="45">
        <v>72.25</v>
      </c>
      <c r="AA24" s="45">
        <v>68.08</v>
      </c>
      <c r="AB24" s="45">
        <v>68.739999999999995</v>
      </c>
      <c r="AC24" s="45">
        <v>66.680000000000007</v>
      </c>
      <c r="AD24" s="45">
        <v>71.349999999999994</v>
      </c>
      <c r="AE24" s="45">
        <v>68.89</v>
      </c>
      <c r="AF24" s="45">
        <v>65.53</v>
      </c>
      <c r="AG24" s="45">
        <v>67.19</v>
      </c>
      <c r="AH24" s="45">
        <v>68.98</v>
      </c>
      <c r="AI24" s="45">
        <v>68.709999999999994</v>
      </c>
      <c r="AJ24" s="45">
        <v>68.39</v>
      </c>
      <c r="AK24" s="45">
        <v>73.36</v>
      </c>
      <c r="AL24" s="45">
        <v>73.61</v>
      </c>
      <c r="AM24" s="45">
        <v>67.739999999999995</v>
      </c>
      <c r="AN24" s="45">
        <v>70.319999999999993</v>
      </c>
      <c r="AO24" s="45">
        <v>72.63</v>
      </c>
      <c r="AP24" s="45">
        <v>72.94</v>
      </c>
      <c r="AQ24" s="45">
        <v>68.739999999999995</v>
      </c>
      <c r="AR24" s="45">
        <v>69.81</v>
      </c>
      <c r="AS24" s="45">
        <v>70.260000000000005</v>
      </c>
      <c r="AT24" s="45">
        <v>71.39</v>
      </c>
      <c r="AU24" s="45">
        <v>70.319999999999993</v>
      </c>
      <c r="AV24" s="45">
        <v>68.64</v>
      </c>
      <c r="AW24" s="45">
        <v>67.83</v>
      </c>
      <c r="AX24" s="45">
        <v>69.36</v>
      </c>
      <c r="AY24" s="45">
        <v>72.08</v>
      </c>
      <c r="AZ24" s="45">
        <v>71.5</v>
      </c>
      <c r="BA24" s="45">
        <v>66.22</v>
      </c>
      <c r="BB24" s="45">
        <v>70.22</v>
      </c>
      <c r="BC24" s="45">
        <v>71.900000000000006</v>
      </c>
      <c r="BD24" s="45">
        <v>64.260000000000005</v>
      </c>
      <c r="BE24" s="45">
        <v>74.900000000000006</v>
      </c>
      <c r="BF24" s="45">
        <v>68.680000000000007</v>
      </c>
      <c r="BG24" s="45">
        <v>68.67</v>
      </c>
      <c r="BH24" s="45">
        <v>68.599999999999994</v>
      </c>
      <c r="BI24" s="45">
        <v>71.22</v>
      </c>
      <c r="BJ24" s="45">
        <v>68.260000000000005</v>
      </c>
      <c r="BK24" s="45">
        <v>69.94</v>
      </c>
      <c r="BL24" s="45">
        <v>70.819999999999993</v>
      </c>
      <c r="BM24" s="45">
        <v>71.760000000000005</v>
      </c>
      <c r="BN24" s="45">
        <v>73.650000000000006</v>
      </c>
      <c r="BO24" s="45">
        <v>73.94</v>
      </c>
      <c r="BQ24" s="22">
        <v>31</v>
      </c>
      <c r="BR24" s="22">
        <v>31</v>
      </c>
      <c r="BS24" s="22">
        <v>31</v>
      </c>
      <c r="BT24" s="22">
        <v>31</v>
      </c>
      <c r="BU24" s="22">
        <v>31</v>
      </c>
      <c r="BV24" s="22">
        <v>31</v>
      </c>
      <c r="BW24" s="22">
        <v>31</v>
      </c>
      <c r="BX24" s="22">
        <v>31</v>
      </c>
      <c r="BY24" s="22">
        <v>31</v>
      </c>
      <c r="BZ24" s="22">
        <v>31</v>
      </c>
      <c r="CA24" s="22">
        <v>31</v>
      </c>
      <c r="CB24" s="22">
        <v>31</v>
      </c>
      <c r="CC24" s="22">
        <v>31</v>
      </c>
      <c r="CD24" s="22">
        <v>31</v>
      </c>
      <c r="CE24" s="22">
        <v>31</v>
      </c>
      <c r="CF24" s="22">
        <v>31</v>
      </c>
      <c r="CG24" s="22">
        <v>31</v>
      </c>
      <c r="CH24" s="22">
        <v>31</v>
      </c>
      <c r="CI24" s="22">
        <v>31</v>
      </c>
      <c r="CJ24" s="22">
        <v>31</v>
      </c>
      <c r="CK24" s="22">
        <v>31</v>
      </c>
      <c r="CL24" s="22">
        <v>31</v>
      </c>
      <c r="CM24" s="22">
        <v>31</v>
      </c>
      <c r="CN24" s="22">
        <v>31</v>
      </c>
      <c r="CO24" s="22">
        <v>31</v>
      </c>
      <c r="CP24" s="22">
        <v>31</v>
      </c>
      <c r="CQ24" s="22">
        <v>31</v>
      </c>
      <c r="CR24" s="22">
        <v>31</v>
      </c>
      <c r="CS24" s="22">
        <v>31</v>
      </c>
      <c r="CT24" s="22">
        <v>31</v>
      </c>
      <c r="CU24" s="22">
        <v>31</v>
      </c>
      <c r="CV24" s="22">
        <v>31</v>
      </c>
      <c r="CW24" s="22">
        <v>31</v>
      </c>
      <c r="CX24" s="22">
        <v>31</v>
      </c>
      <c r="CY24" s="22">
        <v>31</v>
      </c>
      <c r="CZ24" s="22">
        <v>31</v>
      </c>
      <c r="DA24" s="22">
        <v>31</v>
      </c>
      <c r="DB24" s="22">
        <v>31</v>
      </c>
      <c r="DC24" s="22">
        <v>31</v>
      </c>
      <c r="DD24" s="22">
        <v>31</v>
      </c>
      <c r="DE24" s="22">
        <v>31</v>
      </c>
      <c r="DF24" s="22">
        <v>31</v>
      </c>
      <c r="DG24" s="22">
        <v>31</v>
      </c>
      <c r="DH24" s="22">
        <v>31</v>
      </c>
      <c r="DI24" s="22">
        <v>31</v>
      </c>
      <c r="DJ24" s="22">
        <v>31</v>
      </c>
      <c r="DK24" s="22">
        <v>31</v>
      </c>
      <c r="DL24" s="22">
        <v>31</v>
      </c>
      <c r="DM24" s="22">
        <v>31</v>
      </c>
      <c r="DN24" s="22">
        <v>31</v>
      </c>
      <c r="DO24" s="22">
        <v>31</v>
      </c>
      <c r="DP24" s="22">
        <v>31</v>
      </c>
      <c r="DQ24" s="22">
        <v>31</v>
      </c>
      <c r="DR24" s="22">
        <v>31</v>
      </c>
      <c r="DS24" s="22">
        <v>31</v>
      </c>
      <c r="DT24" s="22">
        <v>31</v>
      </c>
      <c r="DU24" s="22">
        <v>29</v>
      </c>
      <c r="DV24" s="22">
        <v>31</v>
      </c>
      <c r="DW24" s="22">
        <v>31</v>
      </c>
      <c r="DX24" s="22">
        <v>31</v>
      </c>
    </row>
    <row r="25" spans="2:128" x14ac:dyDescent="0.25">
      <c r="B25" s="23" t="s">
        <v>479</v>
      </c>
      <c r="C25" s="52" t="s">
        <v>439</v>
      </c>
      <c r="D25" t="s">
        <v>385</v>
      </c>
      <c r="E25" s="45">
        <v>60.1</v>
      </c>
      <c r="F25" s="45">
        <v>-149.4</v>
      </c>
      <c r="G25" s="45"/>
      <c r="H25" s="45">
        <v>62.82</v>
      </c>
      <c r="I25" s="45">
        <v>61.52</v>
      </c>
      <c r="J25" s="45">
        <v>62.47</v>
      </c>
      <c r="K25" s="45">
        <v>64.81</v>
      </c>
      <c r="L25" s="45">
        <v>63.42</v>
      </c>
      <c r="M25" s="45">
        <v>60.68</v>
      </c>
      <c r="N25" s="45">
        <v>63.53</v>
      </c>
      <c r="O25" s="45">
        <v>64.61</v>
      </c>
      <c r="P25" s="45">
        <v>66.12</v>
      </c>
      <c r="Q25" s="45">
        <v>63.7</v>
      </c>
      <c r="R25" s="45">
        <v>60.88</v>
      </c>
      <c r="S25" s="45">
        <v>60.93</v>
      </c>
      <c r="T25" s="45">
        <v>67.38</v>
      </c>
      <c r="U25" s="45">
        <v>60.19</v>
      </c>
      <c r="V25" s="45">
        <v>62.97</v>
      </c>
      <c r="W25" s="45">
        <v>64.180000000000007</v>
      </c>
      <c r="X25" s="45">
        <v>61.94</v>
      </c>
      <c r="Y25" s="45">
        <v>65</v>
      </c>
      <c r="Z25" s="45">
        <v>59.3</v>
      </c>
      <c r="AA25" s="45">
        <v>0</v>
      </c>
      <c r="AB25" s="45">
        <v>62.64</v>
      </c>
      <c r="AC25" s="45">
        <v>59.96</v>
      </c>
      <c r="AD25" s="45">
        <v>60.19</v>
      </c>
      <c r="AE25" s="45">
        <v>63.6</v>
      </c>
      <c r="AF25" s="45">
        <v>62.48</v>
      </c>
      <c r="AG25" s="45">
        <v>60.72</v>
      </c>
      <c r="AH25" s="45">
        <v>61.25</v>
      </c>
      <c r="AI25" s="45">
        <v>61.71</v>
      </c>
      <c r="AJ25" s="45">
        <v>60.32</v>
      </c>
      <c r="AK25" s="45">
        <v>62.57</v>
      </c>
      <c r="AL25" s="45">
        <v>59.5</v>
      </c>
      <c r="AM25" s="45">
        <v>57.83</v>
      </c>
      <c r="AN25" s="45">
        <v>58.83</v>
      </c>
      <c r="AO25" s="45">
        <v>64.48</v>
      </c>
      <c r="AP25" s="45">
        <v>60.53</v>
      </c>
      <c r="AQ25" s="45">
        <v>58.6</v>
      </c>
      <c r="AR25" s="45">
        <v>61.04</v>
      </c>
      <c r="AS25" s="45">
        <v>62.57</v>
      </c>
      <c r="AT25" s="45">
        <v>62.26</v>
      </c>
      <c r="AU25" s="45">
        <v>64.39</v>
      </c>
      <c r="AV25" s="45">
        <v>59.88</v>
      </c>
      <c r="AW25" s="45">
        <v>60.78</v>
      </c>
      <c r="AX25" s="45">
        <v>62.2</v>
      </c>
      <c r="AY25" s="45">
        <v>63.81</v>
      </c>
      <c r="AZ25" s="45">
        <v>64.8</v>
      </c>
      <c r="BA25" s="45">
        <v>64.650000000000006</v>
      </c>
      <c r="BB25" s="45">
        <v>60.09</v>
      </c>
      <c r="BC25" s="45">
        <v>61.2</v>
      </c>
      <c r="BD25" s="45">
        <v>58.59</v>
      </c>
      <c r="BE25" s="45">
        <v>62.26</v>
      </c>
      <c r="BF25" s="45">
        <v>57.19</v>
      </c>
      <c r="BG25" s="45">
        <v>62.68</v>
      </c>
      <c r="BH25" s="45">
        <v>58.17</v>
      </c>
      <c r="BI25" s="45">
        <v>65.33</v>
      </c>
      <c r="BJ25" s="45">
        <v>64.19</v>
      </c>
      <c r="BK25" s="45">
        <v>64.430000000000007</v>
      </c>
      <c r="BL25" s="45">
        <v>66.680000000000007</v>
      </c>
      <c r="BM25" s="45">
        <v>62.49</v>
      </c>
      <c r="BN25" s="45">
        <v>61.91</v>
      </c>
      <c r="BO25" s="45">
        <v>66.62</v>
      </c>
      <c r="BQ25" s="22">
        <v>31</v>
      </c>
      <c r="BR25" s="22">
        <v>31</v>
      </c>
      <c r="BS25" s="22">
        <v>31</v>
      </c>
      <c r="BT25" s="22">
        <v>31</v>
      </c>
      <c r="BU25" s="22">
        <v>31</v>
      </c>
      <c r="BV25" s="22">
        <v>31</v>
      </c>
      <c r="BW25" s="22">
        <v>31</v>
      </c>
      <c r="BX25" s="22">
        <v>31</v>
      </c>
      <c r="BY25" s="22">
        <v>31</v>
      </c>
      <c r="BZ25" s="22">
        <v>31</v>
      </c>
      <c r="CA25" s="22">
        <v>31</v>
      </c>
      <c r="CB25" s="22">
        <v>31</v>
      </c>
      <c r="CC25" s="22">
        <v>31</v>
      </c>
      <c r="CD25" s="22">
        <v>31</v>
      </c>
      <c r="CE25" s="22">
        <v>31</v>
      </c>
      <c r="CF25" s="22">
        <v>30</v>
      </c>
      <c r="CG25" s="22">
        <v>31</v>
      </c>
      <c r="CH25" s="22">
        <v>31</v>
      </c>
      <c r="CI25" s="22">
        <v>31</v>
      </c>
      <c r="CJ25" s="22">
        <v>0</v>
      </c>
      <c r="CK25" s="22">
        <v>31</v>
      </c>
      <c r="CL25" s="22">
        <v>31</v>
      </c>
      <c r="CM25" s="22">
        <v>31</v>
      </c>
      <c r="CN25" s="22">
        <v>31</v>
      </c>
      <c r="CO25" s="22">
        <v>31</v>
      </c>
      <c r="CP25" s="22">
        <v>31</v>
      </c>
      <c r="CQ25" s="22">
        <v>31</v>
      </c>
      <c r="CR25" s="22">
        <v>31</v>
      </c>
      <c r="CS25" s="22">
        <v>31</v>
      </c>
      <c r="CT25" s="22">
        <v>31</v>
      </c>
      <c r="CU25" s="22">
        <v>31</v>
      </c>
      <c r="CV25" s="22">
        <v>31</v>
      </c>
      <c r="CW25" s="22">
        <v>31</v>
      </c>
      <c r="CX25" s="22">
        <v>31</v>
      </c>
      <c r="CY25" s="22">
        <v>31</v>
      </c>
      <c r="CZ25" s="22">
        <v>29</v>
      </c>
      <c r="DA25" s="22">
        <v>29</v>
      </c>
      <c r="DB25" s="22">
        <v>31</v>
      </c>
      <c r="DC25" s="22">
        <v>31</v>
      </c>
      <c r="DD25" s="22">
        <v>31</v>
      </c>
      <c r="DE25" s="22">
        <v>31</v>
      </c>
      <c r="DF25" s="22">
        <v>31</v>
      </c>
      <c r="DG25" s="22">
        <v>31</v>
      </c>
      <c r="DH25" s="22">
        <v>31</v>
      </c>
      <c r="DI25" s="22">
        <v>31</v>
      </c>
      <c r="DJ25" s="22">
        <v>31</v>
      </c>
      <c r="DK25" s="22">
        <v>31</v>
      </c>
      <c r="DL25" s="22">
        <v>31</v>
      </c>
      <c r="DM25" s="22">
        <v>31</v>
      </c>
      <c r="DN25" s="22">
        <v>31</v>
      </c>
      <c r="DO25" s="22">
        <v>31</v>
      </c>
      <c r="DP25" s="22">
        <v>31</v>
      </c>
      <c r="DQ25" s="22">
        <v>31</v>
      </c>
      <c r="DR25" s="22">
        <v>31</v>
      </c>
      <c r="DS25" s="22">
        <v>31</v>
      </c>
      <c r="DT25" s="22">
        <v>31</v>
      </c>
      <c r="DU25" s="22">
        <v>31</v>
      </c>
      <c r="DV25" s="22">
        <v>31</v>
      </c>
      <c r="DW25" s="22">
        <v>31</v>
      </c>
      <c r="DX25" s="22">
        <v>31</v>
      </c>
    </row>
    <row r="26" spans="2:128" x14ac:dyDescent="0.25">
      <c r="B26" s="23" t="s">
        <v>461</v>
      </c>
      <c r="C26" s="52" t="s">
        <v>384</v>
      </c>
      <c r="D26" t="s">
        <v>385</v>
      </c>
      <c r="E26" s="45">
        <v>58.6</v>
      </c>
      <c r="F26" s="45">
        <v>-156.6</v>
      </c>
      <c r="G26" s="45"/>
      <c r="H26" s="45">
        <v>64.239999999999995</v>
      </c>
      <c r="I26" s="45">
        <v>58.74</v>
      </c>
      <c r="J26" s="45">
        <v>66.72</v>
      </c>
      <c r="K26" s="45">
        <v>63.87</v>
      </c>
      <c r="L26" s="45">
        <v>63.8</v>
      </c>
      <c r="M26" s="45">
        <v>61.31</v>
      </c>
      <c r="N26" s="45">
        <v>60.36</v>
      </c>
      <c r="O26" s="45">
        <v>62.25</v>
      </c>
      <c r="P26" s="45">
        <v>63.59</v>
      </c>
      <c r="Q26" s="45">
        <v>60.7</v>
      </c>
      <c r="R26" s="45">
        <v>60.2</v>
      </c>
      <c r="S26" s="45">
        <v>63.12</v>
      </c>
      <c r="T26" s="45">
        <v>64.38</v>
      </c>
      <c r="U26" s="45">
        <v>63.01</v>
      </c>
      <c r="V26" s="45">
        <v>64.31</v>
      </c>
      <c r="W26" s="45">
        <v>64.33</v>
      </c>
      <c r="X26" s="45">
        <v>62.47</v>
      </c>
      <c r="Y26" s="45">
        <v>62.23</v>
      </c>
      <c r="Z26" s="45">
        <v>62.29</v>
      </c>
      <c r="AA26" s="45">
        <v>66.27</v>
      </c>
      <c r="AB26" s="45">
        <v>63.2</v>
      </c>
      <c r="AC26" s="45">
        <v>62.4</v>
      </c>
      <c r="AD26" s="45">
        <v>58.39</v>
      </c>
      <c r="AE26" s="45">
        <v>66.53</v>
      </c>
      <c r="AF26" s="45">
        <v>61.75</v>
      </c>
      <c r="AG26" s="45">
        <v>62.57</v>
      </c>
      <c r="AH26" s="45">
        <v>62.52</v>
      </c>
      <c r="AI26" s="45">
        <v>64.02</v>
      </c>
      <c r="AJ26" s="45">
        <v>65.47</v>
      </c>
      <c r="AK26" s="45">
        <v>64.3</v>
      </c>
      <c r="AL26" s="45">
        <v>65.03</v>
      </c>
      <c r="AM26" s="45">
        <v>63.13</v>
      </c>
      <c r="AN26" s="45">
        <v>63.63</v>
      </c>
      <c r="AO26" s="45">
        <v>68.2</v>
      </c>
      <c r="AP26" s="45">
        <v>62.77</v>
      </c>
      <c r="AQ26" s="45">
        <v>65.36</v>
      </c>
      <c r="AR26" s="45">
        <v>63.65</v>
      </c>
      <c r="AS26" s="45">
        <v>69.59</v>
      </c>
      <c r="AT26" s="45">
        <v>64.150000000000006</v>
      </c>
      <c r="AU26" s="45">
        <v>62.16</v>
      </c>
      <c r="AV26" s="45">
        <v>61.8</v>
      </c>
      <c r="AW26" s="45">
        <v>61.45</v>
      </c>
      <c r="AX26" s="45">
        <v>63.77</v>
      </c>
      <c r="AY26" s="45">
        <v>65.16</v>
      </c>
      <c r="AZ26" s="45">
        <v>68.900000000000006</v>
      </c>
      <c r="BA26" s="45">
        <v>65.89</v>
      </c>
      <c r="BB26" s="45">
        <v>62.9</v>
      </c>
      <c r="BC26" s="45">
        <v>63.14</v>
      </c>
      <c r="BD26" s="45">
        <v>60.36</v>
      </c>
      <c r="BE26" s="45">
        <v>66.69</v>
      </c>
      <c r="BF26" s="45">
        <v>57.55</v>
      </c>
      <c r="BG26" s="45">
        <v>59.26</v>
      </c>
      <c r="BH26" s="45">
        <v>59.09</v>
      </c>
      <c r="BI26" s="45">
        <v>67.55</v>
      </c>
      <c r="BJ26" s="45">
        <v>67.13</v>
      </c>
      <c r="BK26" s="45">
        <v>64.900000000000006</v>
      </c>
      <c r="BL26" s="45">
        <v>67.75</v>
      </c>
      <c r="BM26" s="45">
        <v>66.510000000000005</v>
      </c>
      <c r="BN26" s="45">
        <v>65.33</v>
      </c>
      <c r="BO26" s="45">
        <v>71.62</v>
      </c>
      <c r="BQ26" s="22">
        <v>31</v>
      </c>
      <c r="BR26" s="22">
        <v>31</v>
      </c>
      <c r="BS26" s="22">
        <v>31</v>
      </c>
      <c r="BT26" s="22">
        <v>31</v>
      </c>
      <c r="BU26" s="22">
        <v>31</v>
      </c>
      <c r="BV26" s="22">
        <v>31</v>
      </c>
      <c r="BW26" s="22">
        <v>31</v>
      </c>
      <c r="BX26" s="22">
        <v>31</v>
      </c>
      <c r="BY26" s="22">
        <v>31</v>
      </c>
      <c r="BZ26" s="22">
        <v>31</v>
      </c>
      <c r="CA26" s="22">
        <v>31</v>
      </c>
      <c r="CB26" s="22">
        <v>31</v>
      </c>
      <c r="CC26" s="22">
        <v>31</v>
      </c>
      <c r="CD26" s="22">
        <v>31</v>
      </c>
      <c r="CE26" s="22">
        <v>31</v>
      </c>
      <c r="CF26" s="22">
        <v>31</v>
      </c>
      <c r="CG26" s="22">
        <v>31</v>
      </c>
      <c r="CH26" s="22">
        <v>31</v>
      </c>
      <c r="CI26" s="22">
        <v>31</v>
      </c>
      <c r="CJ26" s="22">
        <v>31</v>
      </c>
      <c r="CK26" s="22">
        <v>31</v>
      </c>
      <c r="CL26" s="22">
        <v>31</v>
      </c>
      <c r="CM26" s="22">
        <v>31</v>
      </c>
      <c r="CN26" s="22">
        <v>31</v>
      </c>
      <c r="CO26" s="22">
        <v>31</v>
      </c>
      <c r="CP26" s="22">
        <v>31</v>
      </c>
      <c r="CQ26" s="22">
        <v>31</v>
      </c>
      <c r="CR26" s="22">
        <v>31</v>
      </c>
      <c r="CS26" s="22">
        <v>31</v>
      </c>
      <c r="CT26" s="22">
        <v>31</v>
      </c>
      <c r="CU26" s="22">
        <v>31</v>
      </c>
      <c r="CV26" s="22">
        <v>31</v>
      </c>
      <c r="CW26" s="22">
        <v>31</v>
      </c>
      <c r="CX26" s="22">
        <v>31</v>
      </c>
      <c r="CY26" s="22">
        <v>31</v>
      </c>
      <c r="CZ26" s="22">
        <v>31</v>
      </c>
      <c r="DA26" s="22">
        <v>31</v>
      </c>
      <c r="DB26" s="22">
        <v>31</v>
      </c>
      <c r="DC26" s="22">
        <v>31</v>
      </c>
      <c r="DD26" s="22">
        <v>31</v>
      </c>
      <c r="DE26" s="22">
        <v>31</v>
      </c>
      <c r="DF26" s="22">
        <v>31</v>
      </c>
      <c r="DG26" s="22">
        <v>31</v>
      </c>
      <c r="DH26" s="22">
        <v>31</v>
      </c>
      <c r="DI26" s="22">
        <v>31</v>
      </c>
      <c r="DJ26" s="22">
        <v>31</v>
      </c>
      <c r="DK26" s="22">
        <v>31</v>
      </c>
      <c r="DL26" s="22">
        <v>31</v>
      </c>
      <c r="DM26" s="22">
        <v>31</v>
      </c>
      <c r="DN26" s="22">
        <v>31</v>
      </c>
      <c r="DO26" s="22">
        <v>31</v>
      </c>
      <c r="DP26" s="22">
        <v>31</v>
      </c>
      <c r="DQ26" s="22">
        <v>31</v>
      </c>
      <c r="DR26" s="22">
        <v>31</v>
      </c>
      <c r="DS26" s="22">
        <v>31</v>
      </c>
      <c r="DT26" s="22">
        <v>31</v>
      </c>
      <c r="DU26" s="22">
        <v>31</v>
      </c>
      <c r="DV26" s="22">
        <v>31</v>
      </c>
      <c r="DW26" s="22">
        <v>31</v>
      </c>
      <c r="DX26" s="22">
        <v>30</v>
      </c>
    </row>
    <row r="27" spans="2:128" x14ac:dyDescent="0.25">
      <c r="B27" s="23" t="s">
        <v>462</v>
      </c>
      <c r="C27" s="52" t="s">
        <v>5864</v>
      </c>
      <c r="D27" t="s">
        <v>385</v>
      </c>
      <c r="E27" s="45">
        <v>59.6</v>
      </c>
      <c r="F27" s="45">
        <v>-151.4</v>
      </c>
      <c r="G27" s="45"/>
      <c r="H27" s="45">
        <v>60.67</v>
      </c>
      <c r="I27" s="45">
        <v>59.74</v>
      </c>
      <c r="J27" s="45">
        <v>60.82</v>
      </c>
      <c r="K27" s="45">
        <v>61.05</v>
      </c>
      <c r="L27" s="45">
        <v>60.22</v>
      </c>
      <c r="M27" s="45">
        <v>57.61</v>
      </c>
      <c r="N27" s="45">
        <v>59.42</v>
      </c>
      <c r="O27" s="45">
        <v>63.02</v>
      </c>
      <c r="P27" s="45">
        <v>61.97</v>
      </c>
      <c r="Q27" s="45">
        <v>60.24</v>
      </c>
      <c r="R27" s="45">
        <v>58.16</v>
      </c>
      <c r="S27" s="45">
        <v>59.18</v>
      </c>
      <c r="T27" s="45">
        <v>60.68</v>
      </c>
      <c r="U27" s="45">
        <v>59.89</v>
      </c>
      <c r="V27" s="45">
        <v>61.36</v>
      </c>
      <c r="W27" s="45">
        <v>60.6</v>
      </c>
      <c r="X27" s="45">
        <v>61.97</v>
      </c>
      <c r="Y27" s="45">
        <v>62.74</v>
      </c>
      <c r="Z27" s="45">
        <v>59.58</v>
      </c>
      <c r="AA27" s="45">
        <v>62.32</v>
      </c>
      <c r="AB27" s="45">
        <v>59.39</v>
      </c>
      <c r="AC27" s="45">
        <v>60.7</v>
      </c>
      <c r="AD27" s="45">
        <v>58</v>
      </c>
      <c r="AE27" s="45">
        <v>60.56</v>
      </c>
      <c r="AF27" s="45">
        <v>59.25</v>
      </c>
      <c r="AG27" s="45">
        <v>59.12</v>
      </c>
      <c r="AH27" s="45">
        <v>60.72</v>
      </c>
      <c r="AI27" s="45">
        <v>61.42</v>
      </c>
      <c r="AJ27" s="45">
        <v>62.03</v>
      </c>
      <c r="AK27" s="45">
        <v>62.44</v>
      </c>
      <c r="AL27" s="45">
        <v>61.52</v>
      </c>
      <c r="AM27" s="45">
        <v>60.12</v>
      </c>
      <c r="AN27" s="45">
        <v>61.5</v>
      </c>
      <c r="AO27" s="45">
        <v>64.260000000000005</v>
      </c>
      <c r="AP27" s="45">
        <v>61.28</v>
      </c>
      <c r="AQ27" s="45">
        <v>61.16</v>
      </c>
      <c r="AR27" s="45">
        <v>61.94</v>
      </c>
      <c r="AS27" s="45">
        <v>64.38</v>
      </c>
      <c r="AT27" s="45">
        <v>60.68</v>
      </c>
      <c r="AU27" s="45">
        <v>61</v>
      </c>
      <c r="AV27" s="45">
        <v>59.33</v>
      </c>
      <c r="AW27" s="45">
        <v>60.06</v>
      </c>
      <c r="AX27" s="45">
        <v>62.55</v>
      </c>
      <c r="AY27" s="45">
        <v>64.11</v>
      </c>
      <c r="AZ27" s="45">
        <v>65.13</v>
      </c>
      <c r="BA27" s="45">
        <v>65.06</v>
      </c>
      <c r="BB27" s="45">
        <v>59.87</v>
      </c>
      <c r="BC27" s="45">
        <v>59.81</v>
      </c>
      <c r="BD27" s="45">
        <v>58</v>
      </c>
      <c r="BE27" s="45">
        <v>61.31</v>
      </c>
      <c r="BF27" s="45">
        <v>57.39</v>
      </c>
      <c r="BG27" s="45">
        <v>60.25</v>
      </c>
      <c r="BH27" s="45">
        <v>56.47</v>
      </c>
      <c r="BI27" s="45">
        <v>65.180000000000007</v>
      </c>
      <c r="BJ27" s="45">
        <v>65.02</v>
      </c>
      <c r="BK27" s="45">
        <v>62.91</v>
      </c>
      <c r="BL27" s="45">
        <v>63.83</v>
      </c>
      <c r="BM27" s="45">
        <v>63.84</v>
      </c>
      <c r="BN27" s="45">
        <v>63.35</v>
      </c>
      <c r="BO27" s="45">
        <v>65.459999999999994</v>
      </c>
      <c r="BQ27" s="22">
        <v>31</v>
      </c>
      <c r="BR27" s="22">
        <v>31</v>
      </c>
      <c r="BS27" s="22">
        <v>31</v>
      </c>
      <c r="BT27" s="22">
        <v>31</v>
      </c>
      <c r="BU27" s="22">
        <v>31</v>
      </c>
      <c r="BV27" s="22">
        <v>31</v>
      </c>
      <c r="BW27" s="22">
        <v>31</v>
      </c>
      <c r="BX27" s="22">
        <v>31</v>
      </c>
      <c r="BY27" s="22">
        <v>31</v>
      </c>
      <c r="BZ27" s="22">
        <v>31</v>
      </c>
      <c r="CA27" s="22">
        <v>31</v>
      </c>
      <c r="CB27" s="22">
        <v>31</v>
      </c>
      <c r="CC27" s="22">
        <v>31</v>
      </c>
      <c r="CD27" s="22">
        <v>31</v>
      </c>
      <c r="CE27" s="22">
        <v>31</v>
      </c>
      <c r="CF27" s="22">
        <v>31</v>
      </c>
      <c r="CG27" s="22">
        <v>31</v>
      </c>
      <c r="CH27" s="22">
        <v>31</v>
      </c>
      <c r="CI27" s="22">
        <v>31</v>
      </c>
      <c r="CJ27" s="22">
        <v>31</v>
      </c>
      <c r="CK27" s="22">
        <v>31</v>
      </c>
      <c r="CL27" s="22">
        <v>31</v>
      </c>
      <c r="CM27" s="22">
        <v>31</v>
      </c>
      <c r="CN27" s="22">
        <v>31</v>
      </c>
      <c r="CO27" s="22">
        <v>31</v>
      </c>
      <c r="CP27" s="22">
        <v>31</v>
      </c>
      <c r="CQ27" s="22">
        <v>31</v>
      </c>
      <c r="CR27" s="22">
        <v>31</v>
      </c>
      <c r="CS27" s="22">
        <v>31</v>
      </c>
      <c r="CT27" s="22">
        <v>31</v>
      </c>
      <c r="CU27" s="22">
        <v>31</v>
      </c>
      <c r="CV27" s="22">
        <v>31</v>
      </c>
      <c r="CW27" s="22">
        <v>31</v>
      </c>
      <c r="CX27" s="22">
        <v>31</v>
      </c>
      <c r="CY27" s="22">
        <v>31</v>
      </c>
      <c r="CZ27" s="22">
        <v>31</v>
      </c>
      <c r="DA27" s="22">
        <v>31</v>
      </c>
      <c r="DB27" s="22">
        <v>31</v>
      </c>
      <c r="DC27" s="22">
        <v>31</v>
      </c>
      <c r="DD27" s="22">
        <v>31</v>
      </c>
      <c r="DE27" s="22">
        <v>31</v>
      </c>
      <c r="DF27" s="22">
        <v>31</v>
      </c>
      <c r="DG27" s="22">
        <v>31</v>
      </c>
      <c r="DH27" s="22">
        <v>31</v>
      </c>
      <c r="DI27" s="22">
        <v>31</v>
      </c>
      <c r="DJ27" s="22">
        <v>31</v>
      </c>
      <c r="DK27" s="22">
        <v>31</v>
      </c>
      <c r="DL27" s="22">
        <v>31</v>
      </c>
      <c r="DM27" s="22">
        <v>31</v>
      </c>
      <c r="DN27" s="22">
        <v>31</v>
      </c>
      <c r="DO27" s="22">
        <v>31</v>
      </c>
      <c r="DP27" s="22">
        <v>31</v>
      </c>
      <c r="DQ27" s="22">
        <v>31</v>
      </c>
      <c r="DR27" s="22">
        <v>31</v>
      </c>
      <c r="DS27" s="22">
        <v>31</v>
      </c>
      <c r="DT27" s="22">
        <v>31</v>
      </c>
      <c r="DU27" s="22">
        <v>31</v>
      </c>
      <c r="DV27" s="22">
        <v>31</v>
      </c>
      <c r="DW27" s="22">
        <v>31</v>
      </c>
      <c r="DX27" s="22">
        <v>30</v>
      </c>
    </row>
    <row r="28" spans="2:128" x14ac:dyDescent="0.25">
      <c r="B28" s="23" t="s">
        <v>471</v>
      </c>
      <c r="C28" s="52" t="s">
        <v>5869</v>
      </c>
      <c r="D28" t="s">
        <v>385</v>
      </c>
      <c r="E28" s="45">
        <v>64.5</v>
      </c>
      <c r="F28" s="45">
        <v>-165.4</v>
      </c>
      <c r="G28" s="45"/>
      <c r="H28" s="45">
        <v>61.55</v>
      </c>
      <c r="I28" s="45">
        <v>52.37</v>
      </c>
      <c r="J28" s="45">
        <v>58.3</v>
      </c>
      <c r="K28" s="45">
        <v>53.01</v>
      </c>
      <c r="L28" s="45">
        <v>59.46</v>
      </c>
      <c r="M28" s="45">
        <v>50.99</v>
      </c>
      <c r="N28" s="45">
        <v>54.67</v>
      </c>
      <c r="O28" s="45">
        <v>52.42</v>
      </c>
      <c r="P28" s="45">
        <v>61.55</v>
      </c>
      <c r="Q28" s="45">
        <v>56.21</v>
      </c>
      <c r="R28" s="45">
        <v>55.44</v>
      </c>
      <c r="S28" s="45">
        <v>57.06</v>
      </c>
      <c r="T28" s="45">
        <v>63.34</v>
      </c>
      <c r="U28" s="45">
        <v>50.58</v>
      </c>
      <c r="V28" s="45">
        <v>58.4</v>
      </c>
      <c r="W28" s="45">
        <v>59.85</v>
      </c>
      <c r="X28" s="45">
        <v>55.68</v>
      </c>
      <c r="Y28" s="45">
        <v>65.17</v>
      </c>
      <c r="Z28" s="45">
        <v>61.39</v>
      </c>
      <c r="AA28" s="45">
        <v>55.42</v>
      </c>
      <c r="AB28" s="45">
        <v>60.28</v>
      </c>
      <c r="AC28" s="45">
        <v>54.34</v>
      </c>
      <c r="AD28" s="45">
        <v>62.33</v>
      </c>
      <c r="AE28" s="45">
        <v>63.6</v>
      </c>
      <c r="AF28" s="45">
        <v>56.22</v>
      </c>
      <c r="AG28" s="45">
        <v>58.94</v>
      </c>
      <c r="AH28" s="45">
        <v>58.99</v>
      </c>
      <c r="AI28" s="45">
        <v>58.35</v>
      </c>
      <c r="AJ28" s="45">
        <v>60.87</v>
      </c>
      <c r="AK28" s="45">
        <v>53.6</v>
      </c>
      <c r="AL28" s="45">
        <v>61.37</v>
      </c>
      <c r="AM28" s="45">
        <v>62.87</v>
      </c>
      <c r="AN28" s="45">
        <v>58.93</v>
      </c>
      <c r="AO28" s="45">
        <v>62</v>
      </c>
      <c r="AP28" s="45">
        <v>56.88</v>
      </c>
      <c r="AQ28" s="45">
        <v>55.39</v>
      </c>
      <c r="AR28" s="45">
        <v>58.28</v>
      </c>
      <c r="AS28" s="45">
        <v>57.54</v>
      </c>
      <c r="AT28" s="45">
        <v>59.06</v>
      </c>
      <c r="AU28" s="45">
        <v>53.41</v>
      </c>
      <c r="AV28" s="45">
        <v>56.09</v>
      </c>
      <c r="AW28" s="45">
        <v>53.12</v>
      </c>
      <c r="AX28" s="45">
        <v>57.65</v>
      </c>
      <c r="AY28" s="45">
        <v>53.95</v>
      </c>
      <c r="AZ28" s="45">
        <v>61.6</v>
      </c>
      <c r="BA28" s="45">
        <v>58.44</v>
      </c>
      <c r="BB28" s="45">
        <v>54.71</v>
      </c>
      <c r="BC28" s="45">
        <v>62.73</v>
      </c>
      <c r="BD28" s="45">
        <v>54.87</v>
      </c>
      <c r="BE28" s="45">
        <v>60.59</v>
      </c>
      <c r="BF28" s="45">
        <v>58.07</v>
      </c>
      <c r="BG28" s="45">
        <v>53.57</v>
      </c>
      <c r="BH28" s="45">
        <v>56.54</v>
      </c>
      <c r="BI28" s="45">
        <v>56.28</v>
      </c>
      <c r="BJ28" s="45">
        <v>57.05</v>
      </c>
      <c r="BK28" s="45">
        <v>60.65</v>
      </c>
      <c r="BL28" s="45">
        <v>57</v>
      </c>
      <c r="BM28" s="45">
        <v>58.73</v>
      </c>
      <c r="BN28" s="45">
        <v>59</v>
      </c>
      <c r="BO28" s="45">
        <v>59.17</v>
      </c>
      <c r="BQ28" s="22">
        <v>31</v>
      </c>
      <c r="BR28" s="22">
        <v>31</v>
      </c>
      <c r="BS28" s="22">
        <v>31</v>
      </c>
      <c r="BT28" s="22">
        <v>31</v>
      </c>
      <c r="BU28" s="22">
        <v>31</v>
      </c>
      <c r="BV28" s="22">
        <v>31</v>
      </c>
      <c r="BW28" s="22">
        <v>31</v>
      </c>
      <c r="BX28" s="22">
        <v>31</v>
      </c>
      <c r="BY28" s="22">
        <v>31</v>
      </c>
      <c r="BZ28" s="22">
        <v>31</v>
      </c>
      <c r="CA28" s="22">
        <v>31</v>
      </c>
      <c r="CB28" s="22">
        <v>31</v>
      </c>
      <c r="CC28" s="22">
        <v>31</v>
      </c>
      <c r="CD28" s="22">
        <v>31</v>
      </c>
      <c r="CE28" s="22">
        <v>31</v>
      </c>
      <c r="CF28" s="22">
        <v>31</v>
      </c>
      <c r="CG28" s="22">
        <v>31</v>
      </c>
      <c r="CH28" s="22">
        <v>31</v>
      </c>
      <c r="CI28" s="22">
        <v>31</v>
      </c>
      <c r="CJ28" s="22">
        <v>31</v>
      </c>
      <c r="CK28" s="22">
        <v>31</v>
      </c>
      <c r="CL28" s="22">
        <v>31</v>
      </c>
      <c r="CM28" s="22">
        <v>31</v>
      </c>
      <c r="CN28" s="22">
        <v>31</v>
      </c>
      <c r="CO28" s="22">
        <v>31</v>
      </c>
      <c r="CP28" s="22">
        <v>31</v>
      </c>
      <c r="CQ28" s="22">
        <v>31</v>
      </c>
      <c r="CR28" s="22">
        <v>31</v>
      </c>
      <c r="CS28" s="22">
        <v>31</v>
      </c>
      <c r="CT28" s="22">
        <v>31</v>
      </c>
      <c r="CU28" s="22">
        <v>31</v>
      </c>
      <c r="CV28" s="22">
        <v>31</v>
      </c>
      <c r="CW28" s="22">
        <v>31</v>
      </c>
      <c r="CX28" s="22">
        <v>31</v>
      </c>
      <c r="CY28" s="22">
        <v>31</v>
      </c>
      <c r="CZ28" s="22">
        <v>31</v>
      </c>
      <c r="DA28" s="22">
        <v>31</v>
      </c>
      <c r="DB28" s="22">
        <v>31</v>
      </c>
      <c r="DC28" s="22">
        <v>31</v>
      </c>
      <c r="DD28" s="22">
        <v>31</v>
      </c>
      <c r="DE28" s="22">
        <v>31</v>
      </c>
      <c r="DF28" s="22">
        <v>31</v>
      </c>
      <c r="DG28" s="22">
        <v>31</v>
      </c>
      <c r="DH28" s="22">
        <v>31</v>
      </c>
      <c r="DI28" s="22">
        <v>31</v>
      </c>
      <c r="DJ28" s="22">
        <v>31</v>
      </c>
      <c r="DK28" s="22">
        <v>31</v>
      </c>
      <c r="DL28" s="22">
        <v>31</v>
      </c>
      <c r="DM28" s="22">
        <v>31</v>
      </c>
      <c r="DN28" s="22">
        <v>31</v>
      </c>
      <c r="DO28" s="22">
        <v>31</v>
      </c>
      <c r="DP28" s="22">
        <v>31</v>
      </c>
      <c r="DQ28" s="22">
        <v>31</v>
      </c>
      <c r="DR28" s="22">
        <v>31</v>
      </c>
      <c r="DS28" s="22">
        <v>31</v>
      </c>
      <c r="DT28" s="22">
        <v>31</v>
      </c>
      <c r="DU28" s="22">
        <v>31</v>
      </c>
      <c r="DV28" s="22">
        <v>31</v>
      </c>
      <c r="DW28" s="22">
        <v>31</v>
      </c>
      <c r="DX28" s="22">
        <v>30</v>
      </c>
    </row>
    <row r="29" spans="2:128" x14ac:dyDescent="0.25">
      <c r="B29" s="23" t="s">
        <v>468</v>
      </c>
      <c r="C29" s="52" t="s">
        <v>5866</v>
      </c>
      <c r="D29" t="s">
        <v>385</v>
      </c>
      <c r="E29" s="45">
        <v>66.900000000000006</v>
      </c>
      <c r="F29" s="45">
        <v>-151.5</v>
      </c>
      <c r="G29" s="45"/>
      <c r="H29" s="45">
        <v>70.77</v>
      </c>
      <c r="I29" s="45">
        <v>66.44</v>
      </c>
      <c r="J29" s="45">
        <v>70.75</v>
      </c>
      <c r="K29" s="45">
        <v>65.180000000000007</v>
      </c>
      <c r="L29" s="45">
        <v>70.73</v>
      </c>
      <c r="M29" s="45">
        <v>68.069999999999993</v>
      </c>
      <c r="N29" s="45">
        <v>67.739999999999995</v>
      </c>
      <c r="O29" s="45">
        <v>65.569999999999993</v>
      </c>
      <c r="P29" s="45">
        <v>74.58</v>
      </c>
      <c r="Q29" s="45">
        <v>66.790000000000006</v>
      </c>
      <c r="R29" s="45">
        <v>68.66</v>
      </c>
      <c r="S29" s="45">
        <v>68.739999999999995</v>
      </c>
      <c r="T29" s="45">
        <v>74</v>
      </c>
      <c r="U29" s="45">
        <v>66.12</v>
      </c>
      <c r="V29" s="45">
        <v>69.739999999999995</v>
      </c>
      <c r="W29" s="45">
        <v>73.77</v>
      </c>
      <c r="X29" s="45">
        <v>68.349999999999994</v>
      </c>
      <c r="Y29" s="45">
        <v>74.86</v>
      </c>
      <c r="Z29" s="45">
        <v>73.709999999999994</v>
      </c>
      <c r="AA29" s="45">
        <v>69.14</v>
      </c>
      <c r="AB29" s="45">
        <v>70.36</v>
      </c>
      <c r="AC29" s="45">
        <v>61.16</v>
      </c>
      <c r="AD29" s="45">
        <v>68.959999999999994</v>
      </c>
      <c r="AE29" s="45">
        <v>71.430000000000007</v>
      </c>
      <c r="AF29" s="45">
        <v>67.319999999999993</v>
      </c>
      <c r="AG29" s="45">
        <v>71.5</v>
      </c>
      <c r="AH29" s="45">
        <v>69.569999999999993</v>
      </c>
      <c r="AI29" s="45">
        <v>70.86</v>
      </c>
      <c r="AJ29" s="45">
        <v>71.7</v>
      </c>
      <c r="AK29" s="45">
        <v>68.260000000000005</v>
      </c>
      <c r="AL29" s="45">
        <v>73.98</v>
      </c>
      <c r="AM29" s="45">
        <v>68.61</v>
      </c>
      <c r="AN29" s="45">
        <v>74.349999999999994</v>
      </c>
      <c r="AO29" s="45">
        <v>74.930000000000007</v>
      </c>
      <c r="AP29" s="45">
        <v>72.569999999999993</v>
      </c>
      <c r="AQ29" s="45">
        <v>69.7</v>
      </c>
      <c r="AR29" s="45">
        <v>67.89</v>
      </c>
      <c r="AS29" s="45">
        <v>70.78</v>
      </c>
      <c r="AT29" s="45">
        <v>70.209999999999994</v>
      </c>
      <c r="AU29" s="45">
        <v>71.98</v>
      </c>
      <c r="AV29" s="45">
        <v>66.510000000000005</v>
      </c>
      <c r="AW29" s="45">
        <v>67.08</v>
      </c>
      <c r="AX29" s="45">
        <v>69.09</v>
      </c>
      <c r="AY29" s="45">
        <v>64.88</v>
      </c>
      <c r="AZ29" s="45">
        <v>73.77</v>
      </c>
      <c r="BA29" s="45">
        <v>69.45</v>
      </c>
      <c r="BB29" s="45">
        <v>65.19</v>
      </c>
      <c r="BC29" s="45">
        <v>75.12</v>
      </c>
      <c r="BD29" s="45">
        <v>67.23</v>
      </c>
      <c r="BE29" s="45">
        <v>74.34</v>
      </c>
      <c r="BF29" s="45">
        <v>67.3</v>
      </c>
      <c r="BG29" s="45">
        <v>67.87</v>
      </c>
      <c r="BH29" s="45">
        <v>66.819999999999993</v>
      </c>
      <c r="BI29" s="45">
        <v>69.540000000000006</v>
      </c>
      <c r="BJ29" s="45">
        <v>65.599999999999994</v>
      </c>
      <c r="BK29" s="45">
        <v>72.62</v>
      </c>
      <c r="BL29" s="45">
        <v>71.48</v>
      </c>
      <c r="BM29" s="45">
        <v>76.09</v>
      </c>
      <c r="BN29" s="45">
        <v>72.319999999999993</v>
      </c>
      <c r="BO29" s="45">
        <v>74.09</v>
      </c>
      <c r="BQ29" s="22">
        <v>31</v>
      </c>
      <c r="BR29" s="22">
        <v>31</v>
      </c>
      <c r="BS29" s="22">
        <v>31</v>
      </c>
      <c r="BT29" s="22">
        <v>31</v>
      </c>
      <c r="BU29" s="22">
        <v>31</v>
      </c>
      <c r="BV29" s="22">
        <v>31</v>
      </c>
      <c r="BW29" s="22">
        <v>31</v>
      </c>
      <c r="BX29" s="22">
        <v>31</v>
      </c>
      <c r="BY29" s="22">
        <v>31</v>
      </c>
      <c r="BZ29" s="22">
        <v>31</v>
      </c>
      <c r="CA29" s="22">
        <v>31</v>
      </c>
      <c r="CB29" s="22">
        <v>31</v>
      </c>
      <c r="CC29" s="22">
        <v>31</v>
      </c>
      <c r="CD29" s="22">
        <v>31</v>
      </c>
      <c r="CE29" s="22">
        <v>31</v>
      </c>
      <c r="CF29" s="22">
        <v>31</v>
      </c>
      <c r="CG29" s="22">
        <v>31</v>
      </c>
      <c r="CH29" s="22">
        <v>31</v>
      </c>
      <c r="CI29" s="22">
        <v>31</v>
      </c>
      <c r="CJ29" s="22">
        <v>31</v>
      </c>
      <c r="CK29" s="22">
        <v>31</v>
      </c>
      <c r="CL29" s="22">
        <v>31</v>
      </c>
      <c r="CM29" s="22">
        <v>31</v>
      </c>
      <c r="CN29" s="22">
        <v>31</v>
      </c>
      <c r="CO29" s="22">
        <v>31</v>
      </c>
      <c r="CP29" s="22">
        <v>31</v>
      </c>
      <c r="CQ29" s="22">
        <v>31</v>
      </c>
      <c r="CR29" s="22">
        <v>31</v>
      </c>
      <c r="CS29" s="22">
        <v>31</v>
      </c>
      <c r="CT29" s="22">
        <v>31</v>
      </c>
      <c r="CU29" s="22">
        <v>31</v>
      </c>
      <c r="CV29" s="22">
        <v>31</v>
      </c>
      <c r="CW29" s="22">
        <v>31</v>
      </c>
      <c r="CX29" s="22">
        <v>31</v>
      </c>
      <c r="CY29" s="22">
        <v>31</v>
      </c>
      <c r="CZ29" s="22">
        <v>31</v>
      </c>
      <c r="DA29" s="22">
        <v>31</v>
      </c>
      <c r="DB29" s="22">
        <v>31</v>
      </c>
      <c r="DC29" s="22">
        <v>31</v>
      </c>
      <c r="DD29" s="22">
        <v>31</v>
      </c>
      <c r="DE29" s="22">
        <v>31</v>
      </c>
      <c r="DF29" s="22">
        <v>31</v>
      </c>
      <c r="DG29" s="22">
        <v>31</v>
      </c>
      <c r="DH29" s="22">
        <v>31</v>
      </c>
      <c r="DI29" s="22">
        <v>31</v>
      </c>
      <c r="DJ29" s="22">
        <v>31</v>
      </c>
      <c r="DK29" s="22">
        <v>31</v>
      </c>
      <c r="DL29" s="22">
        <v>31</v>
      </c>
      <c r="DM29" s="22">
        <v>31</v>
      </c>
      <c r="DN29" s="22">
        <v>31</v>
      </c>
      <c r="DO29" s="22">
        <v>31</v>
      </c>
      <c r="DP29" s="22">
        <v>31</v>
      </c>
      <c r="DQ29" s="22">
        <v>31</v>
      </c>
      <c r="DR29" s="22">
        <v>31</v>
      </c>
      <c r="DS29" s="22">
        <v>31</v>
      </c>
      <c r="DT29" s="22">
        <v>31</v>
      </c>
      <c r="DU29" s="22">
        <v>31</v>
      </c>
      <c r="DV29" s="22">
        <v>31</v>
      </c>
      <c r="DW29" s="22">
        <v>31</v>
      </c>
      <c r="DX29" s="22">
        <v>28</v>
      </c>
    </row>
    <row r="30" spans="2:128" x14ac:dyDescent="0.25">
      <c r="B30" s="23" t="s">
        <v>469</v>
      </c>
      <c r="C30" s="52" t="s">
        <v>5867</v>
      </c>
      <c r="D30" t="s">
        <v>385</v>
      </c>
      <c r="E30" s="45">
        <v>60.7</v>
      </c>
      <c r="F30" s="45">
        <v>-161.80000000000001</v>
      </c>
      <c r="G30" s="45"/>
      <c r="H30" s="45">
        <v>64.34</v>
      </c>
      <c r="I30" s="45">
        <v>58</v>
      </c>
      <c r="J30" s="45">
        <v>67.760000000000005</v>
      </c>
      <c r="K30" s="45">
        <v>61.9</v>
      </c>
      <c r="L30" s="45">
        <v>64.89</v>
      </c>
      <c r="M30" s="45">
        <v>58.66</v>
      </c>
      <c r="N30" s="45">
        <v>59.77</v>
      </c>
      <c r="O30" s="45">
        <v>59.59</v>
      </c>
      <c r="P30" s="45">
        <v>66.03</v>
      </c>
      <c r="Q30" s="45">
        <v>59.8</v>
      </c>
      <c r="R30" s="45">
        <v>58.04</v>
      </c>
      <c r="S30" s="45">
        <v>59.7</v>
      </c>
      <c r="T30" s="45">
        <v>66.02</v>
      </c>
      <c r="U30" s="45">
        <v>61.06</v>
      </c>
      <c r="V30" s="45">
        <v>62.54</v>
      </c>
      <c r="W30" s="45">
        <v>64.55</v>
      </c>
      <c r="X30" s="45">
        <v>63.17</v>
      </c>
      <c r="Y30" s="45">
        <v>63.42</v>
      </c>
      <c r="Z30" s="45">
        <v>61.41</v>
      </c>
      <c r="AA30" s="45">
        <v>60.59</v>
      </c>
      <c r="AB30" s="45">
        <v>61.48</v>
      </c>
      <c r="AC30" s="45">
        <v>59.47</v>
      </c>
      <c r="AD30" s="45">
        <v>59.08</v>
      </c>
      <c r="AE30" s="45">
        <v>60.04</v>
      </c>
      <c r="AF30" s="45">
        <v>62.04</v>
      </c>
      <c r="AG30" s="45">
        <v>66.81</v>
      </c>
      <c r="AH30" s="45">
        <v>62.14</v>
      </c>
      <c r="AI30" s="45">
        <v>63.1</v>
      </c>
      <c r="AJ30" s="45">
        <v>69.349999999999994</v>
      </c>
      <c r="AK30" s="45">
        <v>60.77</v>
      </c>
      <c r="AL30" s="45">
        <v>65.97</v>
      </c>
      <c r="AM30" s="45">
        <v>65.95</v>
      </c>
      <c r="AN30" s="45">
        <v>65.78</v>
      </c>
      <c r="AO30" s="45">
        <v>65.180000000000007</v>
      </c>
      <c r="AP30" s="45">
        <v>62.12</v>
      </c>
      <c r="AQ30" s="45">
        <v>63.76</v>
      </c>
      <c r="AR30" s="45">
        <v>63.55</v>
      </c>
      <c r="AS30" s="45">
        <v>67.31</v>
      </c>
      <c r="AT30" s="45">
        <v>65.28</v>
      </c>
      <c r="AU30" s="45">
        <v>59.65</v>
      </c>
      <c r="AV30" s="45">
        <v>60.46</v>
      </c>
      <c r="AW30" s="45">
        <v>58.77</v>
      </c>
      <c r="AX30" s="45">
        <v>62.84</v>
      </c>
      <c r="AY30" s="45">
        <v>64.349999999999994</v>
      </c>
      <c r="AZ30" s="45">
        <v>70.22</v>
      </c>
      <c r="BA30" s="45">
        <v>66.290000000000006</v>
      </c>
      <c r="BB30" s="45">
        <v>64.48</v>
      </c>
      <c r="BC30" s="45">
        <v>63.87</v>
      </c>
      <c r="BD30" s="45">
        <v>59.85</v>
      </c>
      <c r="BE30" s="45">
        <v>64.17</v>
      </c>
      <c r="BF30" s="45">
        <v>59.13</v>
      </c>
      <c r="BG30" s="45">
        <v>57.39</v>
      </c>
      <c r="BH30" s="45">
        <v>58.38</v>
      </c>
      <c r="BI30" s="45">
        <v>63.55</v>
      </c>
      <c r="BJ30" s="45">
        <v>63.88</v>
      </c>
      <c r="BK30" s="45">
        <v>64.16</v>
      </c>
      <c r="BL30" s="45">
        <v>66.48</v>
      </c>
      <c r="BM30" s="45">
        <v>65.5</v>
      </c>
      <c r="BN30" s="45">
        <v>64.06</v>
      </c>
      <c r="BO30" s="45">
        <v>68.650000000000006</v>
      </c>
      <c r="BQ30" s="22">
        <v>31</v>
      </c>
      <c r="BR30" s="22">
        <v>31</v>
      </c>
      <c r="BS30" s="22">
        <v>31</v>
      </c>
      <c r="BT30" s="22">
        <v>31</v>
      </c>
      <c r="BU30" s="22">
        <v>31</v>
      </c>
      <c r="BV30" s="22">
        <v>31</v>
      </c>
      <c r="BW30" s="22">
        <v>31</v>
      </c>
      <c r="BX30" s="22">
        <v>31</v>
      </c>
      <c r="BY30" s="22">
        <v>31</v>
      </c>
      <c r="BZ30" s="22">
        <v>31</v>
      </c>
      <c r="CA30" s="22">
        <v>31</v>
      </c>
      <c r="CB30" s="22">
        <v>31</v>
      </c>
      <c r="CC30" s="22">
        <v>31</v>
      </c>
      <c r="CD30" s="22">
        <v>31</v>
      </c>
      <c r="CE30" s="22">
        <v>31</v>
      </c>
      <c r="CF30" s="22">
        <v>31</v>
      </c>
      <c r="CG30" s="22">
        <v>31</v>
      </c>
      <c r="CH30" s="22">
        <v>31</v>
      </c>
      <c r="CI30" s="22">
        <v>31</v>
      </c>
      <c r="CJ30" s="22">
        <v>31</v>
      </c>
      <c r="CK30" s="22">
        <v>31</v>
      </c>
      <c r="CL30" s="22">
        <v>31</v>
      </c>
      <c r="CM30" s="22">
        <v>31</v>
      </c>
      <c r="CN30" s="22">
        <v>31</v>
      </c>
      <c r="CO30" s="22">
        <v>31</v>
      </c>
      <c r="CP30" s="22">
        <v>31</v>
      </c>
      <c r="CQ30" s="22">
        <v>31</v>
      </c>
      <c r="CR30" s="22">
        <v>31</v>
      </c>
      <c r="CS30" s="22">
        <v>31</v>
      </c>
      <c r="CT30" s="22">
        <v>31</v>
      </c>
      <c r="CU30" s="22">
        <v>31</v>
      </c>
      <c r="CV30" s="22">
        <v>31</v>
      </c>
      <c r="CW30" s="22">
        <v>31</v>
      </c>
      <c r="CX30" s="22">
        <v>31</v>
      </c>
      <c r="CY30" s="22">
        <v>31</v>
      </c>
      <c r="CZ30" s="22">
        <v>31</v>
      </c>
      <c r="DA30" s="22">
        <v>31</v>
      </c>
      <c r="DB30" s="22">
        <v>31</v>
      </c>
      <c r="DC30" s="22">
        <v>31</v>
      </c>
      <c r="DD30" s="22">
        <v>31</v>
      </c>
      <c r="DE30" s="22">
        <v>31</v>
      </c>
      <c r="DF30" s="22">
        <v>31</v>
      </c>
      <c r="DG30" s="22">
        <v>31</v>
      </c>
      <c r="DH30" s="22">
        <v>31</v>
      </c>
      <c r="DI30" s="22">
        <v>31</v>
      </c>
      <c r="DJ30" s="22">
        <v>31</v>
      </c>
      <c r="DK30" s="22">
        <v>31</v>
      </c>
      <c r="DL30" s="22">
        <v>31</v>
      </c>
      <c r="DM30" s="22">
        <v>31</v>
      </c>
      <c r="DN30" s="22">
        <v>31</v>
      </c>
      <c r="DO30" s="22">
        <v>31</v>
      </c>
      <c r="DP30" s="22">
        <v>31</v>
      </c>
      <c r="DQ30" s="22">
        <v>31</v>
      </c>
      <c r="DR30" s="22">
        <v>31</v>
      </c>
      <c r="DS30" s="22">
        <v>31</v>
      </c>
      <c r="DT30" s="22">
        <v>31</v>
      </c>
      <c r="DU30" s="22">
        <v>31</v>
      </c>
      <c r="DV30" s="22">
        <v>31</v>
      </c>
      <c r="DW30" s="22">
        <v>31</v>
      </c>
      <c r="DX30" s="22">
        <v>28</v>
      </c>
    </row>
    <row r="31" spans="2:128" x14ac:dyDescent="0.25">
      <c r="B31" s="23" t="s">
        <v>477</v>
      </c>
      <c r="C31" s="52" t="s">
        <v>409</v>
      </c>
      <c r="D31" t="s">
        <v>385</v>
      </c>
      <c r="E31" s="45">
        <v>63.7</v>
      </c>
      <c r="F31" s="45">
        <v>-148.9</v>
      </c>
      <c r="G31" s="45"/>
      <c r="H31" s="45">
        <v>65.849999999999994</v>
      </c>
      <c r="I31" s="45">
        <v>65.260000000000005</v>
      </c>
      <c r="J31" s="45">
        <v>69.23</v>
      </c>
      <c r="K31" s="45">
        <v>65.33</v>
      </c>
      <c r="L31" s="45">
        <v>66.319999999999993</v>
      </c>
      <c r="M31" s="45">
        <v>64.27</v>
      </c>
      <c r="N31" s="45">
        <v>68.319999999999993</v>
      </c>
      <c r="O31" s="45">
        <v>64.73</v>
      </c>
      <c r="P31" s="45">
        <v>71.17</v>
      </c>
      <c r="Q31" s="45">
        <v>64.989999999999995</v>
      </c>
      <c r="R31" s="45">
        <v>63.95</v>
      </c>
      <c r="S31" s="45">
        <v>64.44</v>
      </c>
      <c r="T31" s="45">
        <v>70.36</v>
      </c>
      <c r="U31" s="45">
        <v>65.760000000000005</v>
      </c>
      <c r="V31" s="45">
        <v>65.650000000000006</v>
      </c>
      <c r="W31" s="45">
        <v>67.66</v>
      </c>
      <c r="X31" s="45">
        <v>69.03</v>
      </c>
      <c r="Y31" s="45">
        <v>70.2</v>
      </c>
      <c r="Z31" s="45">
        <v>67.45</v>
      </c>
      <c r="AA31" s="45">
        <v>65.790000000000006</v>
      </c>
      <c r="AB31" s="45">
        <v>65.64</v>
      </c>
      <c r="AC31" s="45">
        <v>60.61</v>
      </c>
      <c r="AD31" s="45">
        <v>66.81</v>
      </c>
      <c r="AE31" s="45">
        <v>66.39</v>
      </c>
      <c r="AF31" s="45">
        <v>63.33</v>
      </c>
      <c r="AG31" s="45">
        <v>67.91</v>
      </c>
      <c r="AH31" s="45">
        <v>67.290000000000006</v>
      </c>
      <c r="AI31" s="45">
        <v>67.400000000000006</v>
      </c>
      <c r="AJ31" s="45">
        <v>70.17</v>
      </c>
      <c r="AK31" s="45">
        <v>69.81</v>
      </c>
      <c r="AL31" s="45">
        <v>71.23</v>
      </c>
      <c r="AM31" s="45">
        <v>64.28</v>
      </c>
      <c r="AN31" s="45">
        <v>66.97</v>
      </c>
      <c r="AO31" s="45">
        <v>70.89</v>
      </c>
      <c r="AP31" s="45">
        <v>70.099999999999994</v>
      </c>
      <c r="AQ31" s="45">
        <v>66.77</v>
      </c>
      <c r="AR31" s="45">
        <v>67.3</v>
      </c>
      <c r="AS31" s="45">
        <v>69.14</v>
      </c>
      <c r="AT31" s="45">
        <v>64.52</v>
      </c>
      <c r="AU31" s="45">
        <v>65.33</v>
      </c>
      <c r="AV31" s="45">
        <v>61.93</v>
      </c>
      <c r="AW31" s="45">
        <v>61.16</v>
      </c>
      <c r="AX31" s="45">
        <v>65.209999999999994</v>
      </c>
      <c r="AY31" s="45">
        <v>66.2</v>
      </c>
      <c r="AZ31" s="45">
        <v>70.25</v>
      </c>
      <c r="BA31" s="45">
        <v>69.010000000000005</v>
      </c>
      <c r="BB31" s="45">
        <v>64.97</v>
      </c>
      <c r="BC31" s="45">
        <v>70.48</v>
      </c>
      <c r="BD31" s="45">
        <v>61.5</v>
      </c>
      <c r="BE31" s="45">
        <v>71.48</v>
      </c>
      <c r="BF31" s="45">
        <v>62.79</v>
      </c>
      <c r="BG31" s="45">
        <v>64.040000000000006</v>
      </c>
      <c r="BH31" s="45">
        <v>64.150000000000006</v>
      </c>
      <c r="BI31" s="45">
        <v>67.14</v>
      </c>
      <c r="BJ31" s="45">
        <v>63.37</v>
      </c>
      <c r="BK31" s="45">
        <v>65.25</v>
      </c>
      <c r="BL31" s="45">
        <v>65.25</v>
      </c>
      <c r="BM31" s="45">
        <v>68.650000000000006</v>
      </c>
      <c r="BN31" s="45">
        <v>69.36</v>
      </c>
      <c r="BO31" s="45">
        <v>71.27</v>
      </c>
      <c r="BQ31" s="22">
        <v>31</v>
      </c>
      <c r="BR31" s="22">
        <v>31</v>
      </c>
      <c r="BS31" s="22">
        <v>31</v>
      </c>
      <c r="BT31" s="22">
        <v>31</v>
      </c>
      <c r="BU31" s="22">
        <v>31</v>
      </c>
      <c r="BV31" s="22">
        <v>31</v>
      </c>
      <c r="BW31" s="22">
        <v>30</v>
      </c>
      <c r="BX31" s="22">
        <v>31</v>
      </c>
      <c r="BY31" s="22">
        <v>31</v>
      </c>
      <c r="BZ31" s="22">
        <v>30</v>
      </c>
      <c r="CA31" s="22">
        <v>29</v>
      </c>
      <c r="CB31" s="22">
        <v>31</v>
      </c>
      <c r="CC31" s="22">
        <v>31</v>
      </c>
      <c r="CD31" s="22">
        <v>30</v>
      </c>
      <c r="CE31" s="22">
        <v>31</v>
      </c>
      <c r="CF31" s="22">
        <v>30</v>
      </c>
      <c r="CG31" s="22">
        <v>27</v>
      </c>
      <c r="CH31" s="22">
        <v>30</v>
      </c>
      <c r="CI31" s="22">
        <v>31</v>
      </c>
      <c r="CJ31" s="22">
        <v>31</v>
      </c>
      <c r="CK31" s="22">
        <v>31</v>
      </c>
      <c r="CL31" s="22">
        <v>31</v>
      </c>
      <c r="CM31" s="22">
        <v>31</v>
      </c>
      <c r="CN31" s="22">
        <v>31</v>
      </c>
      <c r="CO31" s="22">
        <v>31</v>
      </c>
      <c r="CP31" s="22">
        <v>31</v>
      </c>
      <c r="CQ31" s="22">
        <v>31</v>
      </c>
      <c r="CR31" s="22">
        <v>31</v>
      </c>
      <c r="CS31" s="22">
        <v>31</v>
      </c>
      <c r="CT31" s="22">
        <v>31</v>
      </c>
      <c r="CU31" s="22">
        <v>31</v>
      </c>
      <c r="CV31" s="22">
        <v>31</v>
      </c>
      <c r="CW31" s="22">
        <v>31</v>
      </c>
      <c r="CX31" s="22">
        <v>30</v>
      </c>
      <c r="CY31" s="22">
        <v>31</v>
      </c>
      <c r="CZ31" s="22">
        <v>31</v>
      </c>
      <c r="DA31" s="22">
        <v>31</v>
      </c>
      <c r="DB31" s="22">
        <v>31</v>
      </c>
      <c r="DC31" s="22">
        <v>31</v>
      </c>
      <c r="DD31" s="22">
        <v>31</v>
      </c>
      <c r="DE31" s="22">
        <v>31</v>
      </c>
      <c r="DF31" s="22">
        <v>31</v>
      </c>
      <c r="DG31" s="22">
        <v>31</v>
      </c>
      <c r="DH31" s="22">
        <v>31</v>
      </c>
      <c r="DI31" s="22">
        <v>31</v>
      </c>
      <c r="DJ31" s="22">
        <v>31</v>
      </c>
      <c r="DK31" s="22">
        <v>31</v>
      </c>
      <c r="DL31" s="22">
        <v>31</v>
      </c>
      <c r="DM31" s="22">
        <v>31</v>
      </c>
      <c r="DN31" s="22">
        <v>31</v>
      </c>
      <c r="DO31" s="22">
        <v>31</v>
      </c>
      <c r="DP31" s="22">
        <v>31</v>
      </c>
      <c r="DQ31" s="22">
        <v>31</v>
      </c>
      <c r="DR31" s="22">
        <v>31</v>
      </c>
      <c r="DS31" s="22">
        <v>31</v>
      </c>
      <c r="DT31" s="22">
        <v>31</v>
      </c>
      <c r="DU31" s="22">
        <v>31</v>
      </c>
      <c r="DV31" s="22">
        <v>31</v>
      </c>
      <c r="DW31" s="22">
        <v>31</v>
      </c>
      <c r="DX31" s="22">
        <v>25</v>
      </c>
    </row>
    <row r="32" spans="2:128" x14ac:dyDescent="0.25">
      <c r="B32" s="3"/>
      <c r="D32" s="3"/>
      <c r="E32" s="45"/>
      <c r="F32" s="45"/>
      <c r="G32" s="45"/>
      <c r="H32" s="45"/>
    </row>
    <row r="33" spans="2:67" x14ac:dyDescent="0.25">
      <c r="B33" s="3"/>
      <c r="D33" s="3"/>
      <c r="E33" s="3"/>
      <c r="F33" s="3" t="s">
        <v>5978</v>
      </c>
      <c r="G33" s="3"/>
      <c r="H33" s="45">
        <f t="shared" ref="H33:AM33" si="0">AVERAGE(H12:H31)</f>
        <v>63.166499999999999</v>
      </c>
      <c r="I33" s="45">
        <f t="shared" si="0"/>
        <v>62.270499999999991</v>
      </c>
      <c r="J33" s="45">
        <f t="shared" si="0"/>
        <v>64.87</v>
      </c>
      <c r="K33" s="45">
        <f t="shared" si="0"/>
        <v>62.697500000000005</v>
      </c>
      <c r="L33" s="45">
        <f t="shared" si="0"/>
        <v>62.826499999999989</v>
      </c>
      <c r="M33" s="45">
        <f t="shared" si="0"/>
        <v>61.739499999999985</v>
      </c>
      <c r="N33" s="45">
        <f t="shared" si="0"/>
        <v>63.218499999999992</v>
      </c>
      <c r="O33" s="45">
        <f t="shared" si="0"/>
        <v>62.842999999999996</v>
      </c>
      <c r="P33" s="45">
        <f t="shared" si="0"/>
        <v>66.296499999999995</v>
      </c>
      <c r="Q33" s="45">
        <f t="shared" si="0"/>
        <v>61.974500000000013</v>
      </c>
      <c r="R33" s="45">
        <f t="shared" si="0"/>
        <v>61.520500000000006</v>
      </c>
      <c r="S33" s="45">
        <f t="shared" si="0"/>
        <v>63.167500000000004</v>
      </c>
      <c r="T33" s="45">
        <f t="shared" si="0"/>
        <v>67.045999999999992</v>
      </c>
      <c r="U33" s="45">
        <f t="shared" si="0"/>
        <v>61.732000000000006</v>
      </c>
      <c r="V33" s="45">
        <f t="shared" si="0"/>
        <v>63.071000000000005</v>
      </c>
      <c r="W33" s="45">
        <f t="shared" si="0"/>
        <v>64.043499999999995</v>
      </c>
      <c r="X33" s="45">
        <f t="shared" si="0"/>
        <v>64.400999999999996</v>
      </c>
      <c r="Y33" s="45">
        <f t="shared" si="0"/>
        <v>65.966500000000011</v>
      </c>
      <c r="Z33" s="45">
        <f t="shared" si="0"/>
        <v>63.640000000000008</v>
      </c>
      <c r="AA33" s="45">
        <f t="shared" si="0"/>
        <v>61.381500000000003</v>
      </c>
      <c r="AB33" s="45">
        <f t="shared" si="0"/>
        <v>63.037000000000013</v>
      </c>
      <c r="AC33" s="45">
        <f t="shared" si="0"/>
        <v>61.188499999999998</v>
      </c>
      <c r="AD33" s="45">
        <f t="shared" si="0"/>
        <v>62.970999999999989</v>
      </c>
      <c r="AE33" s="45">
        <f t="shared" si="0"/>
        <v>64.460499999999996</v>
      </c>
      <c r="AF33" s="45">
        <f t="shared" si="0"/>
        <v>62.033500000000004</v>
      </c>
      <c r="AG33" s="45">
        <f t="shared" si="0"/>
        <v>63.432000000000002</v>
      </c>
      <c r="AH33" s="45">
        <f t="shared" si="0"/>
        <v>63.489999999999995</v>
      </c>
      <c r="AI33" s="45">
        <f t="shared" si="0"/>
        <v>63.815999999999995</v>
      </c>
      <c r="AJ33" s="45">
        <f t="shared" si="0"/>
        <v>64.253500000000003</v>
      </c>
      <c r="AK33" s="45">
        <f t="shared" si="0"/>
        <v>65.892999999999986</v>
      </c>
      <c r="AL33" s="45">
        <f t="shared" si="0"/>
        <v>66.324999999999989</v>
      </c>
      <c r="AM33" s="45">
        <f t="shared" si="0"/>
        <v>62.524500000000003</v>
      </c>
      <c r="AN33" s="45">
        <f t="shared" ref="AN33:BO33" si="1">AVERAGE(AN12:AN31)</f>
        <v>64.207999999999998</v>
      </c>
      <c r="AO33" s="45">
        <f t="shared" si="1"/>
        <v>67.765000000000015</v>
      </c>
      <c r="AP33" s="45">
        <f t="shared" si="1"/>
        <v>64.864999999999981</v>
      </c>
      <c r="AQ33" s="45">
        <f t="shared" si="1"/>
        <v>63.680500000000009</v>
      </c>
      <c r="AR33" s="45">
        <f t="shared" si="1"/>
        <v>64.349999999999994</v>
      </c>
      <c r="AS33" s="45">
        <f t="shared" si="1"/>
        <v>65.748500000000007</v>
      </c>
      <c r="AT33" s="45">
        <f t="shared" si="1"/>
        <v>63.944999999999993</v>
      </c>
      <c r="AU33" s="45">
        <f t="shared" si="1"/>
        <v>63.547000000000004</v>
      </c>
      <c r="AV33" s="45">
        <f t="shared" si="1"/>
        <v>61.269000000000005</v>
      </c>
      <c r="AW33" s="45">
        <f t="shared" si="1"/>
        <v>61.076499999999996</v>
      </c>
      <c r="AX33" s="45">
        <f t="shared" si="1"/>
        <v>63.629499999999993</v>
      </c>
      <c r="AY33" s="45">
        <f t="shared" si="1"/>
        <v>64.867000000000019</v>
      </c>
      <c r="AZ33" s="45">
        <f t="shared" si="1"/>
        <v>67.469499999999982</v>
      </c>
      <c r="BA33" s="45">
        <f t="shared" si="1"/>
        <v>64.697000000000003</v>
      </c>
      <c r="BB33" s="45">
        <f t="shared" si="1"/>
        <v>62.957000000000008</v>
      </c>
      <c r="BC33" s="45">
        <f t="shared" si="1"/>
        <v>64.674000000000007</v>
      </c>
      <c r="BD33" s="45">
        <f t="shared" si="1"/>
        <v>60.23</v>
      </c>
      <c r="BE33" s="45">
        <f t="shared" si="1"/>
        <v>67.096999999999994</v>
      </c>
      <c r="BF33" s="45">
        <f t="shared" si="1"/>
        <v>61.436</v>
      </c>
      <c r="BG33" s="45">
        <f t="shared" si="1"/>
        <v>62.232499999999995</v>
      </c>
      <c r="BH33" s="45">
        <f t="shared" si="1"/>
        <v>61.115000000000009</v>
      </c>
      <c r="BI33" s="45">
        <f t="shared" si="1"/>
        <v>66.016499999999994</v>
      </c>
      <c r="BJ33" s="45">
        <f t="shared" si="1"/>
        <v>63.893000000000008</v>
      </c>
      <c r="BK33" s="45">
        <f t="shared" si="1"/>
        <v>65.112000000000023</v>
      </c>
      <c r="BL33" s="45">
        <f t="shared" si="1"/>
        <v>66.150000000000006</v>
      </c>
      <c r="BM33" s="45">
        <f t="shared" si="1"/>
        <v>65.557999999999993</v>
      </c>
      <c r="BN33" s="45">
        <f t="shared" si="1"/>
        <v>66.563999999999993</v>
      </c>
      <c r="BO33" s="54">
        <f t="shared" si="1"/>
        <v>68.885000000000019</v>
      </c>
    </row>
    <row r="34" spans="2:67" x14ac:dyDescent="0.25">
      <c r="B34" s="3"/>
      <c r="D34" s="3"/>
      <c r="E34" s="3"/>
      <c r="F34" s="3"/>
      <c r="G34" s="3"/>
      <c r="H34" s="45"/>
    </row>
    <row r="35" spans="2:67" x14ac:dyDescent="0.25">
      <c r="B35" s="3"/>
      <c r="D35" s="3"/>
      <c r="E35" s="3"/>
      <c r="F35" s="3" t="s">
        <v>5979</v>
      </c>
      <c r="G35" s="3"/>
      <c r="H35" s="45">
        <f>AVERAGE(H33:AL33)</f>
        <v>63.508790322580644</v>
      </c>
    </row>
    <row r="40" spans="2:67" x14ac:dyDescent="0.25">
      <c r="I40" t="s">
        <v>454</v>
      </c>
      <c r="J40" t="s">
        <v>455</v>
      </c>
    </row>
    <row r="41" spans="2:67" x14ac:dyDescent="0.25">
      <c r="H41">
        <v>1960</v>
      </c>
      <c r="I41" s="45">
        <v>63.166499999999999</v>
      </c>
      <c r="J41" s="45">
        <v>63.508790322580644</v>
      </c>
    </row>
    <row r="42" spans="2:67" x14ac:dyDescent="0.25">
      <c r="H42">
        <v>1961</v>
      </c>
      <c r="I42" s="45">
        <v>62.270499999999991</v>
      </c>
      <c r="J42" s="45">
        <v>63.508790322580644</v>
      </c>
    </row>
    <row r="43" spans="2:67" x14ac:dyDescent="0.25">
      <c r="H43">
        <v>1962</v>
      </c>
      <c r="I43" s="45">
        <v>64.87</v>
      </c>
      <c r="J43" s="45">
        <v>63.508790322580644</v>
      </c>
    </row>
    <row r="44" spans="2:67" x14ac:dyDescent="0.25">
      <c r="H44">
        <v>1963</v>
      </c>
      <c r="I44" s="45">
        <v>62.697500000000005</v>
      </c>
      <c r="J44" s="45">
        <v>63.508790322580644</v>
      </c>
    </row>
    <row r="45" spans="2:67" x14ac:dyDescent="0.25">
      <c r="H45">
        <v>1964</v>
      </c>
      <c r="I45" s="45">
        <v>62.826499999999989</v>
      </c>
      <c r="J45" s="45">
        <v>63.508790322580644</v>
      </c>
    </row>
    <row r="46" spans="2:67" x14ac:dyDescent="0.25">
      <c r="H46">
        <v>1965</v>
      </c>
      <c r="I46" s="45">
        <v>61.739499999999985</v>
      </c>
      <c r="J46" s="45">
        <v>63.508790322580644</v>
      </c>
    </row>
    <row r="47" spans="2:67" x14ac:dyDescent="0.25">
      <c r="H47">
        <v>1966</v>
      </c>
      <c r="I47" s="45">
        <v>63.218499999999992</v>
      </c>
      <c r="J47" s="45">
        <v>63.508790322580644</v>
      </c>
    </row>
    <row r="48" spans="2:67" x14ac:dyDescent="0.25">
      <c r="H48">
        <v>1967</v>
      </c>
      <c r="I48" s="45">
        <v>62.842999999999996</v>
      </c>
      <c r="J48" s="45">
        <v>63.508790322580644</v>
      </c>
    </row>
    <row r="49" spans="8:10" x14ac:dyDescent="0.25">
      <c r="H49">
        <v>1968</v>
      </c>
      <c r="I49" s="45">
        <v>66.296499999999995</v>
      </c>
      <c r="J49" s="45">
        <v>63.508790322580644</v>
      </c>
    </row>
    <row r="50" spans="8:10" x14ac:dyDescent="0.25">
      <c r="H50">
        <v>1969</v>
      </c>
      <c r="I50" s="45">
        <v>61.974500000000013</v>
      </c>
      <c r="J50" s="45">
        <v>63.508790322580644</v>
      </c>
    </row>
    <row r="51" spans="8:10" x14ac:dyDescent="0.25">
      <c r="H51">
        <v>1970</v>
      </c>
      <c r="I51" s="45">
        <v>61.520500000000006</v>
      </c>
      <c r="J51" s="45">
        <v>63.508790322580644</v>
      </c>
    </row>
    <row r="52" spans="8:10" x14ac:dyDescent="0.25">
      <c r="H52">
        <v>1971</v>
      </c>
      <c r="I52" s="45">
        <v>63.167500000000004</v>
      </c>
      <c r="J52" s="45">
        <v>63.508790322580644</v>
      </c>
    </row>
    <row r="53" spans="8:10" x14ac:dyDescent="0.25">
      <c r="H53">
        <v>1972</v>
      </c>
      <c r="I53" s="45">
        <v>67.045999999999992</v>
      </c>
      <c r="J53" s="45">
        <v>63.508790322580644</v>
      </c>
    </row>
    <row r="54" spans="8:10" x14ac:dyDescent="0.25">
      <c r="H54">
        <v>1973</v>
      </c>
      <c r="I54" s="45">
        <v>61.732000000000006</v>
      </c>
      <c r="J54" s="45">
        <v>63.508790322580644</v>
      </c>
    </row>
    <row r="55" spans="8:10" x14ac:dyDescent="0.25">
      <c r="H55">
        <v>1974</v>
      </c>
      <c r="I55" s="45">
        <v>63.071000000000005</v>
      </c>
      <c r="J55" s="45">
        <v>63.508790322580644</v>
      </c>
    </row>
    <row r="56" spans="8:10" x14ac:dyDescent="0.25">
      <c r="H56">
        <v>1975</v>
      </c>
      <c r="I56" s="45">
        <v>64.043499999999995</v>
      </c>
      <c r="J56" s="45">
        <v>63.508790322580644</v>
      </c>
    </row>
    <row r="57" spans="8:10" x14ac:dyDescent="0.25">
      <c r="H57">
        <v>1976</v>
      </c>
      <c r="I57" s="45">
        <v>64.400999999999996</v>
      </c>
      <c r="J57" s="45">
        <v>63.508790322580644</v>
      </c>
    </row>
    <row r="58" spans="8:10" x14ac:dyDescent="0.25">
      <c r="H58">
        <v>1977</v>
      </c>
      <c r="I58" s="45">
        <v>65.966500000000011</v>
      </c>
      <c r="J58" s="45">
        <v>63.508790322580644</v>
      </c>
    </row>
    <row r="59" spans="8:10" x14ac:dyDescent="0.25">
      <c r="H59">
        <v>1978</v>
      </c>
      <c r="I59" s="45">
        <v>63.640000000000008</v>
      </c>
      <c r="J59" s="45">
        <v>63.508790322580644</v>
      </c>
    </row>
    <row r="60" spans="8:10" x14ac:dyDescent="0.25">
      <c r="H60">
        <v>1979</v>
      </c>
      <c r="I60" s="45">
        <v>61.381500000000003</v>
      </c>
      <c r="J60" s="45">
        <v>63.508790322580644</v>
      </c>
    </row>
    <row r="61" spans="8:10" x14ac:dyDescent="0.25">
      <c r="H61">
        <v>1980</v>
      </c>
      <c r="I61" s="45">
        <v>63.037000000000013</v>
      </c>
      <c r="J61" s="45">
        <v>63.508790322580644</v>
      </c>
    </row>
    <row r="62" spans="8:10" x14ac:dyDescent="0.25">
      <c r="H62">
        <v>1981</v>
      </c>
      <c r="I62" s="45">
        <v>61.188499999999998</v>
      </c>
      <c r="J62" s="45">
        <v>63.508790322580644</v>
      </c>
    </row>
    <row r="63" spans="8:10" x14ac:dyDescent="0.25">
      <c r="H63">
        <v>1982</v>
      </c>
      <c r="I63" s="45">
        <v>62.970999999999989</v>
      </c>
      <c r="J63" s="45">
        <v>63.508790322580644</v>
      </c>
    </row>
    <row r="64" spans="8:10" x14ac:dyDescent="0.25">
      <c r="H64">
        <v>1983</v>
      </c>
      <c r="I64" s="45">
        <v>64.460499999999996</v>
      </c>
      <c r="J64" s="45">
        <v>63.508790322580644</v>
      </c>
    </row>
    <row r="65" spans="8:10" x14ac:dyDescent="0.25">
      <c r="H65">
        <v>1984</v>
      </c>
      <c r="I65" s="45">
        <v>62.033500000000004</v>
      </c>
      <c r="J65" s="45">
        <v>63.508790322580644</v>
      </c>
    </row>
    <row r="66" spans="8:10" x14ac:dyDescent="0.25">
      <c r="H66">
        <v>1985</v>
      </c>
      <c r="I66" s="45">
        <v>63.432000000000002</v>
      </c>
      <c r="J66" s="45">
        <v>63.508790322580644</v>
      </c>
    </row>
    <row r="67" spans="8:10" x14ac:dyDescent="0.25">
      <c r="H67">
        <v>1986</v>
      </c>
      <c r="I67" s="45">
        <v>63.489999999999995</v>
      </c>
      <c r="J67" s="45">
        <v>63.508790322580644</v>
      </c>
    </row>
    <row r="68" spans="8:10" x14ac:dyDescent="0.25">
      <c r="H68">
        <v>1987</v>
      </c>
      <c r="I68" s="45">
        <v>63.815999999999995</v>
      </c>
      <c r="J68" s="45">
        <v>63.508790322580644</v>
      </c>
    </row>
    <row r="69" spans="8:10" x14ac:dyDescent="0.25">
      <c r="H69">
        <v>1988</v>
      </c>
      <c r="I69" s="45">
        <v>64.253500000000003</v>
      </c>
      <c r="J69" s="45">
        <v>63.508790322580644</v>
      </c>
    </row>
    <row r="70" spans="8:10" x14ac:dyDescent="0.25">
      <c r="H70">
        <v>1989</v>
      </c>
      <c r="I70" s="45">
        <v>65.892999999999986</v>
      </c>
      <c r="J70" s="45">
        <v>63.508790322580644</v>
      </c>
    </row>
    <row r="71" spans="8:10" x14ac:dyDescent="0.25">
      <c r="H71">
        <v>1990</v>
      </c>
      <c r="I71" s="45">
        <v>66.324999999999989</v>
      </c>
      <c r="J71" s="45">
        <v>63.508790322580644</v>
      </c>
    </row>
    <row r="72" spans="8:10" x14ac:dyDescent="0.25">
      <c r="H72">
        <v>1991</v>
      </c>
      <c r="I72" s="45">
        <v>62.524500000000003</v>
      </c>
      <c r="J72" s="45">
        <v>63.508790322580644</v>
      </c>
    </row>
    <row r="73" spans="8:10" x14ac:dyDescent="0.25">
      <c r="H73">
        <v>1992</v>
      </c>
      <c r="I73" s="45">
        <v>64.207999999999998</v>
      </c>
      <c r="J73" s="45">
        <v>63.508790322580644</v>
      </c>
    </row>
    <row r="74" spans="8:10" x14ac:dyDescent="0.25">
      <c r="H74">
        <v>1993</v>
      </c>
      <c r="I74" s="45">
        <v>67.765000000000015</v>
      </c>
      <c r="J74" s="45">
        <v>63.508790322580644</v>
      </c>
    </row>
    <row r="75" spans="8:10" x14ac:dyDescent="0.25">
      <c r="H75">
        <v>1994</v>
      </c>
      <c r="I75" s="45">
        <v>64.864999999999981</v>
      </c>
      <c r="J75" s="45">
        <v>63.508790322580644</v>
      </c>
    </row>
    <row r="76" spans="8:10" x14ac:dyDescent="0.25">
      <c r="H76">
        <v>1995</v>
      </c>
      <c r="I76" s="45">
        <v>63.680500000000009</v>
      </c>
      <c r="J76" s="45">
        <v>63.508790322580644</v>
      </c>
    </row>
    <row r="77" spans="8:10" x14ac:dyDescent="0.25">
      <c r="H77">
        <v>1996</v>
      </c>
      <c r="I77" s="45">
        <v>64.349999999999994</v>
      </c>
      <c r="J77" s="45">
        <v>63.508790322580644</v>
      </c>
    </row>
    <row r="78" spans="8:10" x14ac:dyDescent="0.25">
      <c r="H78">
        <v>1997</v>
      </c>
      <c r="I78" s="45">
        <v>65.748500000000007</v>
      </c>
      <c r="J78" s="45">
        <v>63.508790322580644</v>
      </c>
    </row>
    <row r="79" spans="8:10" x14ac:dyDescent="0.25">
      <c r="H79">
        <v>1998</v>
      </c>
      <c r="I79" s="45">
        <v>63.944999999999993</v>
      </c>
      <c r="J79" s="45">
        <v>63.508790322580644</v>
      </c>
    </row>
    <row r="80" spans="8:10" x14ac:dyDescent="0.25">
      <c r="H80">
        <v>1999</v>
      </c>
      <c r="I80" s="45">
        <v>63.547000000000004</v>
      </c>
      <c r="J80" s="45">
        <v>63.508790322580644</v>
      </c>
    </row>
    <row r="81" spans="8:10" x14ac:dyDescent="0.25">
      <c r="H81">
        <v>2000</v>
      </c>
      <c r="I81" s="45">
        <v>61.269000000000005</v>
      </c>
      <c r="J81" s="45">
        <v>63.508790322580644</v>
      </c>
    </row>
    <row r="82" spans="8:10" x14ac:dyDescent="0.25">
      <c r="H82">
        <v>2001</v>
      </c>
      <c r="I82" s="45">
        <v>61.076499999999996</v>
      </c>
      <c r="J82" s="45">
        <v>63.508790322580644</v>
      </c>
    </row>
    <row r="83" spans="8:10" x14ac:dyDescent="0.25">
      <c r="H83">
        <v>2002</v>
      </c>
      <c r="I83" s="45">
        <v>63.629499999999993</v>
      </c>
      <c r="J83" s="45">
        <v>63.508790322580644</v>
      </c>
    </row>
    <row r="84" spans="8:10" x14ac:dyDescent="0.25">
      <c r="H84">
        <v>2003</v>
      </c>
      <c r="I84" s="45">
        <v>64.867000000000019</v>
      </c>
      <c r="J84" s="45">
        <v>63.508790322580644</v>
      </c>
    </row>
    <row r="85" spans="8:10" x14ac:dyDescent="0.25">
      <c r="H85">
        <v>2004</v>
      </c>
      <c r="I85" s="45">
        <v>67.469499999999982</v>
      </c>
      <c r="J85" s="45">
        <v>63.508790322580644</v>
      </c>
    </row>
    <row r="86" spans="8:10" x14ac:dyDescent="0.25">
      <c r="H86">
        <v>2005</v>
      </c>
      <c r="I86" s="45">
        <v>64.697000000000003</v>
      </c>
      <c r="J86" s="45">
        <v>63.508790322580644</v>
      </c>
    </row>
    <row r="87" spans="8:10" x14ac:dyDescent="0.25">
      <c r="H87">
        <v>2006</v>
      </c>
      <c r="I87" s="45">
        <v>62.957000000000008</v>
      </c>
      <c r="J87" s="45">
        <v>63.508790322580644</v>
      </c>
    </row>
    <row r="88" spans="8:10" x14ac:dyDescent="0.25">
      <c r="H88">
        <v>2007</v>
      </c>
      <c r="I88" s="45">
        <v>64.674000000000007</v>
      </c>
      <c r="J88" s="45">
        <v>63.508790322580644</v>
      </c>
    </row>
    <row r="89" spans="8:10" x14ac:dyDescent="0.25">
      <c r="H89">
        <v>2008</v>
      </c>
      <c r="I89" s="45">
        <v>60.23</v>
      </c>
      <c r="J89" s="45">
        <v>63.508790322580644</v>
      </c>
    </row>
    <row r="90" spans="8:10" x14ac:dyDescent="0.25">
      <c r="H90">
        <v>2009</v>
      </c>
      <c r="I90" s="45">
        <v>67.096999999999994</v>
      </c>
      <c r="J90" s="45">
        <v>63.508790322580644</v>
      </c>
    </row>
    <row r="91" spans="8:10" x14ac:dyDescent="0.25">
      <c r="H91">
        <v>2010</v>
      </c>
      <c r="I91" s="45">
        <v>61.436</v>
      </c>
      <c r="J91" s="45">
        <v>63.508790322580644</v>
      </c>
    </row>
    <row r="92" spans="8:10" x14ac:dyDescent="0.25">
      <c r="H92">
        <v>2011</v>
      </c>
      <c r="I92" s="45">
        <v>62.232499999999995</v>
      </c>
      <c r="J92" s="45">
        <v>63.508790322580644</v>
      </c>
    </row>
    <row r="93" spans="8:10" x14ac:dyDescent="0.25">
      <c r="H93">
        <v>2012</v>
      </c>
      <c r="I93" s="45">
        <v>61.115000000000009</v>
      </c>
      <c r="J93" s="45">
        <v>63.508790322580644</v>
      </c>
    </row>
    <row r="94" spans="8:10" x14ac:dyDescent="0.25">
      <c r="H94">
        <v>2013</v>
      </c>
      <c r="I94" s="45">
        <v>66.016499999999994</v>
      </c>
      <c r="J94" s="45">
        <v>63.508790322580644</v>
      </c>
    </row>
    <row r="95" spans="8:10" x14ac:dyDescent="0.25">
      <c r="H95">
        <v>2014</v>
      </c>
      <c r="I95" s="45">
        <v>63.893000000000008</v>
      </c>
      <c r="J95" s="45">
        <v>63.508790322580644</v>
      </c>
    </row>
    <row r="96" spans="8:10" x14ac:dyDescent="0.25">
      <c r="H96">
        <v>2015</v>
      </c>
      <c r="I96" s="45">
        <v>65.112000000000023</v>
      </c>
      <c r="J96" s="45">
        <v>63.508790322580644</v>
      </c>
    </row>
    <row r="97" spans="8:10" x14ac:dyDescent="0.25">
      <c r="H97">
        <v>2016</v>
      </c>
      <c r="I97" s="45">
        <v>66.150000000000006</v>
      </c>
      <c r="J97" s="45">
        <v>63.508790322580644</v>
      </c>
    </row>
    <row r="98" spans="8:10" x14ac:dyDescent="0.25">
      <c r="H98">
        <v>2017</v>
      </c>
      <c r="I98" s="45">
        <v>65.557999999999993</v>
      </c>
      <c r="J98" s="45">
        <v>63.508790322580644</v>
      </c>
    </row>
    <row r="99" spans="8:10" x14ac:dyDescent="0.25">
      <c r="H99">
        <v>2018</v>
      </c>
      <c r="I99" s="45">
        <v>66.563999999999993</v>
      </c>
      <c r="J99" s="45">
        <v>63.508790322580644</v>
      </c>
    </row>
    <row r="100" spans="8:10" x14ac:dyDescent="0.25">
      <c r="H100">
        <v>2019</v>
      </c>
      <c r="I100" s="45">
        <v>68.885000000000019</v>
      </c>
      <c r="J100" s="45">
        <v>63.508790322580644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E098C-BEEA-48F7-82F9-FDBEE1B77F4E}">
  <sheetPr codeName="Sheet5"/>
  <dimension ref="B2:N1647"/>
  <sheetViews>
    <sheetView showGridLines="0" workbookViewId="0"/>
  </sheetViews>
  <sheetFormatPr defaultRowHeight="15" x14ac:dyDescent="0.25"/>
  <cols>
    <col min="1" max="1" width="3.7109375" customWidth="1"/>
    <col min="2" max="2" width="18" customWidth="1"/>
    <col min="3" max="3" width="29.7109375" style="55" customWidth="1"/>
    <col min="4" max="4" width="11.7109375" style="3" customWidth="1"/>
    <col min="5" max="5" width="11.7109375" customWidth="1"/>
    <col min="6" max="7" width="12.7109375" style="4" customWidth="1"/>
    <col min="8" max="8" width="12.7109375" style="3" customWidth="1"/>
    <col min="9" max="9" width="3.7109375" style="3" customWidth="1"/>
    <col min="10" max="12" width="12.7109375" customWidth="1"/>
    <col min="13" max="13" width="11.7109375" customWidth="1"/>
    <col min="14" max="14" width="14.5703125" customWidth="1"/>
  </cols>
  <sheetData>
    <row r="2" spans="2:13" ht="26.25" x14ac:dyDescent="0.4">
      <c r="B2" s="57" t="s">
        <v>5983</v>
      </c>
    </row>
    <row r="3" spans="2:13" ht="15.75" x14ac:dyDescent="0.25">
      <c r="B3" s="58" t="s">
        <v>448</v>
      </c>
    </row>
    <row r="4" spans="2:13" ht="15.75" x14ac:dyDescent="0.25">
      <c r="B4" s="59"/>
    </row>
    <row r="5" spans="2:13" x14ac:dyDescent="0.25">
      <c r="B5" s="56" t="s">
        <v>6067</v>
      </c>
    </row>
    <row r="6" spans="2:13" ht="15.75" x14ac:dyDescent="0.25">
      <c r="B6" s="59"/>
    </row>
    <row r="7" spans="2:13" x14ac:dyDescent="0.25">
      <c r="B7" s="56" t="s">
        <v>6052</v>
      </c>
      <c r="D7" s="7"/>
      <c r="E7" s="8"/>
      <c r="F7" s="11"/>
      <c r="G7" s="11"/>
      <c r="M7" s="13"/>
    </row>
    <row r="8" spans="2:13" x14ac:dyDescent="0.25">
      <c r="B8" s="56" t="s">
        <v>2</v>
      </c>
      <c r="D8" s="7"/>
      <c r="E8" s="7"/>
      <c r="F8" s="8"/>
      <c r="G8" s="8"/>
      <c r="H8" s="9"/>
      <c r="I8" s="9"/>
      <c r="J8" s="30"/>
    </row>
    <row r="9" spans="2:13" x14ac:dyDescent="0.25">
      <c r="B9" s="60"/>
      <c r="D9" s="7"/>
      <c r="E9" s="7"/>
      <c r="F9" s="8"/>
      <c r="G9" s="8"/>
      <c r="H9" s="9"/>
      <c r="I9" s="9"/>
      <c r="J9" s="30"/>
    </row>
    <row r="10" spans="2:13" x14ac:dyDescent="0.25">
      <c r="B10" s="56" t="s">
        <v>6068</v>
      </c>
      <c r="D10" s="7"/>
      <c r="E10" s="7"/>
      <c r="F10" s="8"/>
      <c r="G10" s="8"/>
      <c r="H10" s="9"/>
      <c r="I10" s="9"/>
    </row>
    <row r="11" spans="2:13" x14ac:dyDescent="0.25">
      <c r="B11" s="56"/>
      <c r="D11" s="7"/>
      <c r="E11" s="7"/>
      <c r="F11" s="8"/>
      <c r="G11" s="8"/>
      <c r="H11" s="9"/>
      <c r="I11" s="9"/>
    </row>
    <row r="12" spans="2:13" x14ac:dyDescent="0.25">
      <c r="B12" s="56" t="s">
        <v>6053</v>
      </c>
      <c r="D12" s="7"/>
      <c r="E12" s="7"/>
      <c r="F12" s="8"/>
      <c r="G12" s="8"/>
      <c r="H12" s="9"/>
      <c r="I12" s="9"/>
    </row>
    <row r="13" spans="2:13" x14ac:dyDescent="0.25">
      <c r="B13" s="56" t="s">
        <v>6054</v>
      </c>
      <c r="D13" s="7"/>
      <c r="E13" s="7"/>
      <c r="F13" s="8"/>
      <c r="G13" s="8"/>
      <c r="H13" s="9"/>
      <c r="I13" s="9"/>
    </row>
    <row r="14" spans="2:13" x14ac:dyDescent="0.25">
      <c r="B14" s="56" t="s">
        <v>6055</v>
      </c>
      <c r="D14" s="7"/>
      <c r="E14" s="7"/>
      <c r="F14" s="8"/>
      <c r="G14" s="8"/>
      <c r="H14" s="9"/>
      <c r="I14" s="9"/>
    </row>
    <row r="15" spans="2:13" x14ac:dyDescent="0.25">
      <c r="C15" s="56"/>
      <c r="D15" s="7"/>
      <c r="E15" s="7"/>
      <c r="F15" s="8"/>
      <c r="G15" s="8"/>
      <c r="H15" s="9"/>
      <c r="I15" s="9"/>
    </row>
    <row r="16" spans="2:13" x14ac:dyDescent="0.25">
      <c r="C16" s="60"/>
      <c r="D16" s="6"/>
      <c r="E16" s="7"/>
      <c r="F16" s="7"/>
      <c r="G16" s="7"/>
      <c r="H16" s="9"/>
      <c r="I16" s="9"/>
      <c r="J16" s="64" t="s">
        <v>6060</v>
      </c>
      <c r="K16" s="12"/>
      <c r="L16" s="30"/>
      <c r="M16" s="30"/>
    </row>
    <row r="17" spans="2:14" x14ac:dyDescent="0.25">
      <c r="C17" s="60"/>
      <c r="D17" s="6"/>
      <c r="E17" s="7"/>
      <c r="F17" s="7"/>
      <c r="G17" s="7"/>
      <c r="H17" s="9"/>
      <c r="I17" s="9"/>
      <c r="J17" s="62" t="s">
        <v>5987</v>
      </c>
      <c r="K17" s="62"/>
      <c r="L17" s="62" t="s">
        <v>382</v>
      </c>
      <c r="M17" s="63"/>
      <c r="N17" s="62" t="s">
        <v>6059</v>
      </c>
    </row>
    <row r="18" spans="2:14" x14ac:dyDescent="0.25">
      <c r="C18" s="60"/>
      <c r="D18" s="6"/>
      <c r="E18" s="7"/>
      <c r="F18" s="7"/>
      <c r="G18" s="7"/>
      <c r="H18" s="8"/>
      <c r="I18" s="8"/>
      <c r="J18" s="31" t="s">
        <v>382</v>
      </c>
      <c r="K18" s="31" t="s">
        <v>5987</v>
      </c>
      <c r="L18" s="31" t="s">
        <v>5988</v>
      </c>
      <c r="M18" s="31" t="s">
        <v>382</v>
      </c>
      <c r="N18" s="31" t="s">
        <v>6056</v>
      </c>
    </row>
    <row r="19" spans="2:14" x14ac:dyDescent="0.25">
      <c r="C19" s="56"/>
      <c r="D19" s="6"/>
      <c r="E19" s="7"/>
      <c r="F19" s="7"/>
      <c r="G19" s="7" t="s">
        <v>370</v>
      </c>
      <c r="H19" s="38" t="s">
        <v>366</v>
      </c>
      <c r="I19" s="38"/>
      <c r="J19" s="31" t="s">
        <v>5988</v>
      </c>
      <c r="K19" s="31" t="s">
        <v>373</v>
      </c>
      <c r="L19" s="31" t="s">
        <v>5989</v>
      </c>
      <c r="M19" s="31" t="s">
        <v>5990</v>
      </c>
      <c r="N19" s="31" t="s">
        <v>6057</v>
      </c>
    </row>
    <row r="20" spans="2:14" x14ac:dyDescent="0.25">
      <c r="B20" t="s">
        <v>482</v>
      </c>
      <c r="C20" s="56" t="s">
        <v>5992</v>
      </c>
      <c r="D20" s="6" t="s">
        <v>456</v>
      </c>
      <c r="E20" s="7" t="s">
        <v>375</v>
      </c>
      <c r="F20" s="7" t="s">
        <v>376</v>
      </c>
      <c r="G20" s="7" t="s">
        <v>377</v>
      </c>
      <c r="H20" s="38" t="s">
        <v>367</v>
      </c>
      <c r="I20" s="38"/>
      <c r="J20" s="31" t="s">
        <v>367</v>
      </c>
      <c r="K20" s="31" t="s">
        <v>382</v>
      </c>
      <c r="L20" s="31" t="s">
        <v>373</v>
      </c>
      <c r="M20" s="31" t="s">
        <v>5991</v>
      </c>
      <c r="N20" s="31" t="s">
        <v>6058</v>
      </c>
    </row>
    <row r="21" spans="2:14" x14ac:dyDescent="0.25">
      <c r="C21" s="61"/>
      <c r="E21" s="17"/>
      <c r="F21" s="17"/>
      <c r="G21" s="17"/>
      <c r="H21" s="19"/>
      <c r="I21" s="19"/>
      <c r="J21" s="4"/>
      <c r="K21" s="4"/>
      <c r="L21" s="4"/>
      <c r="M21" s="4"/>
    </row>
    <row r="22" spans="2:14" x14ac:dyDescent="0.25">
      <c r="B22" t="s">
        <v>1829</v>
      </c>
      <c r="C22" s="55" t="s">
        <v>4647</v>
      </c>
      <c r="D22" s="3" t="s">
        <v>6016</v>
      </c>
      <c r="E22" s="45">
        <v>39.283901214599609</v>
      </c>
      <c r="F22" s="45">
        <v>-86.770599365234375</v>
      </c>
      <c r="G22" s="22">
        <v>167.30000305175781</v>
      </c>
      <c r="H22" s="3" t="s">
        <v>5985</v>
      </c>
      <c r="J22" s="4">
        <v>73.184005737304688</v>
      </c>
      <c r="K22" s="4">
        <v>63.263172149658203</v>
      </c>
      <c r="L22" s="4">
        <v>9.9208316802978516</v>
      </c>
      <c r="M22" s="21">
        <v>0.97384107112884521</v>
      </c>
      <c r="N22">
        <v>5</v>
      </c>
    </row>
    <row r="23" spans="2:14" x14ac:dyDescent="0.25">
      <c r="B23" t="s">
        <v>2312</v>
      </c>
      <c r="C23" s="55" t="s">
        <v>5142</v>
      </c>
      <c r="D23" s="3" t="s">
        <v>6033</v>
      </c>
      <c r="E23" s="45">
        <v>42.564998626708984</v>
      </c>
      <c r="F23" s="45">
        <v>-77.717498779296875</v>
      </c>
      <c r="G23" s="22">
        <v>201.19999694824219</v>
      </c>
      <c r="H23" s="3" t="s">
        <v>5985</v>
      </c>
      <c r="J23" s="4">
        <v>76.027999877929688</v>
      </c>
      <c r="K23" s="4">
        <v>58.918498992919922</v>
      </c>
      <c r="L23" s="4">
        <v>17.109502792358398</v>
      </c>
      <c r="M23" s="21">
        <v>0.99281483888626099</v>
      </c>
      <c r="N23">
        <v>5</v>
      </c>
    </row>
    <row r="24" spans="2:14" x14ac:dyDescent="0.25">
      <c r="B24" t="s">
        <v>2363</v>
      </c>
      <c r="C24" s="55" t="s">
        <v>5185</v>
      </c>
      <c r="D24" s="3" t="s">
        <v>6027</v>
      </c>
      <c r="E24" s="45">
        <v>36.13079833984375</v>
      </c>
      <c r="F24" s="45">
        <v>-81.227500915527344</v>
      </c>
      <c r="G24" s="22">
        <v>326.10000610351563</v>
      </c>
      <c r="H24" s="3" t="s">
        <v>5985</v>
      </c>
      <c r="J24" s="4">
        <v>71.239997863769531</v>
      </c>
      <c r="K24" s="4">
        <v>65.084640502929688</v>
      </c>
      <c r="L24" s="4">
        <v>6.1553587913513184</v>
      </c>
      <c r="M24" s="21">
        <v>0.97034424543380737</v>
      </c>
      <c r="N24">
        <v>5</v>
      </c>
    </row>
    <row r="25" spans="2:14" x14ac:dyDescent="0.25">
      <c r="B25" t="s">
        <v>2390</v>
      </c>
      <c r="C25" s="55" t="s">
        <v>5209</v>
      </c>
      <c r="D25" s="3" t="s">
        <v>6034</v>
      </c>
      <c r="E25" s="45">
        <v>39.079200744628906</v>
      </c>
      <c r="F25" s="45">
        <v>-82.706398010253906</v>
      </c>
      <c r="G25" s="22">
        <v>257.60000610351563</v>
      </c>
      <c r="H25" s="3" t="s">
        <v>5985</v>
      </c>
      <c r="J25" s="4">
        <v>72.571998596191406</v>
      </c>
      <c r="K25" s="4">
        <v>61.875701904296875</v>
      </c>
      <c r="L25" s="4">
        <v>10.696294784545898</v>
      </c>
      <c r="M25" s="21">
        <v>0.98871117830276489</v>
      </c>
      <c r="N25">
        <v>5</v>
      </c>
    </row>
    <row r="26" spans="2:14" x14ac:dyDescent="0.25">
      <c r="B26" t="s">
        <v>2441</v>
      </c>
      <c r="C26" s="55" t="s">
        <v>5257</v>
      </c>
      <c r="D26" s="3" t="s">
        <v>6037</v>
      </c>
      <c r="E26" s="45">
        <v>39.799400329589844</v>
      </c>
      <c r="F26" s="45">
        <v>-79.366401672363281</v>
      </c>
      <c r="G26" s="22">
        <v>454.20001220703125</v>
      </c>
      <c r="H26" s="3" t="s">
        <v>5985</v>
      </c>
      <c r="J26" s="4">
        <v>68</v>
      </c>
      <c r="K26" s="4">
        <v>58.137275695800781</v>
      </c>
      <c r="L26" s="4">
        <v>9.8627262115478516</v>
      </c>
      <c r="M26" s="21">
        <v>0.969917893409729</v>
      </c>
      <c r="N26">
        <v>5</v>
      </c>
    </row>
    <row r="27" spans="2:14" x14ac:dyDescent="0.25">
      <c r="B27" t="s">
        <v>2451</v>
      </c>
      <c r="C27" s="55" t="s">
        <v>5265</v>
      </c>
      <c r="D27" s="3" t="s">
        <v>6037</v>
      </c>
      <c r="E27" s="45">
        <v>40.121101379394531</v>
      </c>
      <c r="F27" s="45">
        <v>-75.49420166015625</v>
      </c>
      <c r="G27" s="22">
        <v>25.899999618530273</v>
      </c>
      <c r="H27" s="3" t="s">
        <v>5985</v>
      </c>
      <c r="J27" s="4">
        <v>75.55999755859375</v>
      </c>
      <c r="K27" s="4">
        <v>64.067146301269531</v>
      </c>
      <c r="L27" s="4">
        <v>11.492853164672852</v>
      </c>
      <c r="M27" s="21">
        <v>0.98311758041381836</v>
      </c>
      <c r="N27">
        <v>5</v>
      </c>
    </row>
    <row r="28" spans="2:14" x14ac:dyDescent="0.25">
      <c r="B28" t="s">
        <v>2452</v>
      </c>
      <c r="C28" s="55" t="s">
        <v>5266</v>
      </c>
      <c r="D28" s="3" t="s">
        <v>6037</v>
      </c>
      <c r="E28" s="45">
        <v>41.330001831054688</v>
      </c>
      <c r="F28" s="45">
        <v>-77.73809814453125</v>
      </c>
      <c r="G28" s="22">
        <v>201.19999694824219</v>
      </c>
      <c r="H28" s="3" t="s">
        <v>5985</v>
      </c>
      <c r="J28" s="4">
        <v>69.44000244140625</v>
      </c>
      <c r="K28" s="4">
        <v>58.995201110839844</v>
      </c>
      <c r="L28" s="4">
        <v>10.444799423217773</v>
      </c>
      <c r="M28" s="21">
        <v>0.96247613430023193</v>
      </c>
      <c r="N28">
        <v>5</v>
      </c>
    </row>
    <row r="29" spans="2:14" x14ac:dyDescent="0.25">
      <c r="B29" t="s">
        <v>2458</v>
      </c>
      <c r="C29" s="55" t="s">
        <v>5271</v>
      </c>
      <c r="D29" s="3" t="s">
        <v>6037</v>
      </c>
      <c r="E29" s="45">
        <v>41.479198455810547</v>
      </c>
      <c r="F29" s="45">
        <v>-79.44329833984375</v>
      </c>
      <c r="G29" s="22">
        <v>365.79998779296875</v>
      </c>
      <c r="H29" s="3" t="s">
        <v>5985</v>
      </c>
      <c r="J29" s="4">
        <v>70.844001770019531</v>
      </c>
      <c r="K29" s="4">
        <v>58.065643310546875</v>
      </c>
      <c r="L29" s="4">
        <v>12.778356552124023</v>
      </c>
      <c r="M29" s="21">
        <v>0.98459184169769287</v>
      </c>
      <c r="N29">
        <v>5</v>
      </c>
    </row>
    <row r="30" spans="2:14" x14ac:dyDescent="0.25">
      <c r="B30" t="s">
        <v>2683</v>
      </c>
      <c r="C30" s="55" t="s">
        <v>5443</v>
      </c>
      <c r="D30" s="3" t="s">
        <v>6042</v>
      </c>
      <c r="E30" s="45">
        <v>36.600299835205078</v>
      </c>
      <c r="F30" s="45">
        <v>-78.301101684570313</v>
      </c>
      <c r="G30" s="22">
        <v>76.199996948242188</v>
      </c>
      <c r="H30" s="3" t="s">
        <v>5985</v>
      </c>
      <c r="J30" s="4">
        <v>79.232002258300781</v>
      </c>
      <c r="K30" s="4">
        <v>68.694107055664063</v>
      </c>
      <c r="L30" s="4">
        <v>10.537897109985352</v>
      </c>
      <c r="M30" s="21">
        <v>0.98440253734588623</v>
      </c>
      <c r="N30">
        <v>5</v>
      </c>
    </row>
    <row r="31" spans="2:14" x14ac:dyDescent="0.25">
      <c r="B31" t="s">
        <v>1583</v>
      </c>
      <c r="C31" s="55" t="s">
        <v>4460</v>
      </c>
      <c r="D31" s="3" t="s">
        <v>6004</v>
      </c>
      <c r="E31" s="45">
        <v>33.111099243164063</v>
      </c>
      <c r="F31" s="45">
        <v>-91.948097229003906</v>
      </c>
      <c r="G31" s="22">
        <v>54.900001525878906</v>
      </c>
      <c r="H31" s="3" t="s">
        <v>5985</v>
      </c>
      <c r="J31" s="4">
        <v>76.38800048828125</v>
      </c>
      <c r="K31" s="4">
        <v>69.084587097167969</v>
      </c>
      <c r="L31" s="4">
        <v>7.3034119606018066</v>
      </c>
      <c r="M31" s="21">
        <v>0.96033608913421631</v>
      </c>
      <c r="N31">
        <v>4</v>
      </c>
    </row>
    <row r="32" spans="2:14" x14ac:dyDescent="0.25">
      <c r="B32" t="s">
        <v>1721</v>
      </c>
      <c r="C32" s="55" t="s">
        <v>4594</v>
      </c>
      <c r="D32" s="3" t="s">
        <v>6010</v>
      </c>
      <c r="E32" s="45">
        <v>30.287500381469727</v>
      </c>
      <c r="F32" s="45">
        <v>-81.392799377441406</v>
      </c>
      <c r="G32" s="22">
        <v>3</v>
      </c>
      <c r="H32" s="3" t="s">
        <v>5985</v>
      </c>
      <c r="J32" s="4">
        <v>79.376007080078125</v>
      </c>
      <c r="K32" s="4">
        <v>73.995071411132813</v>
      </c>
      <c r="L32" s="4">
        <v>5.3809328079223633</v>
      </c>
      <c r="M32" s="21">
        <v>0.96029841899871826</v>
      </c>
      <c r="N32">
        <v>4</v>
      </c>
    </row>
    <row r="33" spans="2:14" x14ac:dyDescent="0.25">
      <c r="B33" t="s">
        <v>1812</v>
      </c>
      <c r="C33" s="55" t="s">
        <v>4696</v>
      </c>
      <c r="D33" s="3" t="s">
        <v>6016</v>
      </c>
      <c r="E33" s="45">
        <v>40.435600280761719</v>
      </c>
      <c r="F33" s="45">
        <v>-85.289199829101563</v>
      </c>
      <c r="G33" s="22">
        <v>281.60000610351563</v>
      </c>
      <c r="H33" s="3" t="s">
        <v>5985</v>
      </c>
      <c r="J33" s="4">
        <v>72.427993774414063</v>
      </c>
      <c r="K33" s="4">
        <v>63.061347961425781</v>
      </c>
      <c r="L33" s="4">
        <v>9.3666505813598633</v>
      </c>
      <c r="M33" s="21">
        <v>0.90347212553024292</v>
      </c>
      <c r="N33">
        <v>4</v>
      </c>
    </row>
    <row r="34" spans="2:14" x14ac:dyDescent="0.25">
      <c r="B34" t="s">
        <v>1828</v>
      </c>
      <c r="C34" s="55" t="s">
        <v>4711</v>
      </c>
      <c r="D34" s="3" t="s">
        <v>6016</v>
      </c>
      <c r="E34" s="45">
        <v>38.552799224853516</v>
      </c>
      <c r="F34" s="45">
        <v>-86.794403076171875</v>
      </c>
      <c r="G34" s="22">
        <v>145.39999389648438</v>
      </c>
      <c r="H34" s="3" t="s">
        <v>5985</v>
      </c>
      <c r="J34" s="4">
        <v>75.236000061035156</v>
      </c>
      <c r="K34" s="4">
        <v>63.997100830078125</v>
      </c>
      <c r="L34" s="4">
        <v>11.238897323608398</v>
      </c>
      <c r="M34" s="21">
        <v>0.98549479246139526</v>
      </c>
      <c r="N34">
        <v>4</v>
      </c>
    </row>
    <row r="35" spans="2:14" x14ac:dyDescent="0.25">
      <c r="B35" t="s">
        <v>1832</v>
      </c>
      <c r="C35" s="55" t="s">
        <v>4714</v>
      </c>
      <c r="D35" s="3" t="s">
        <v>6016</v>
      </c>
      <c r="E35" s="45">
        <v>40.474998474121094</v>
      </c>
      <c r="F35" s="45">
        <v>-86.991897583007813</v>
      </c>
      <c r="G35" s="22">
        <v>215.80000305175781</v>
      </c>
      <c r="H35" s="3" t="s">
        <v>5985</v>
      </c>
      <c r="J35" s="4">
        <v>72.788002014160156</v>
      </c>
      <c r="K35" s="4">
        <v>62.823204040527344</v>
      </c>
      <c r="L35" s="4">
        <v>9.9647951126098633</v>
      </c>
      <c r="M35" s="21">
        <v>0.91380149126052856</v>
      </c>
      <c r="N35">
        <v>4</v>
      </c>
    </row>
    <row r="36" spans="2:14" x14ac:dyDescent="0.25">
      <c r="B36" t="s">
        <v>2281</v>
      </c>
      <c r="C36" s="55" t="s">
        <v>5113</v>
      </c>
      <c r="D36" s="3" t="s">
        <v>6030</v>
      </c>
      <c r="E36" s="45">
        <v>38.953300476074219</v>
      </c>
      <c r="F36" s="45">
        <v>-74.93609619140625</v>
      </c>
      <c r="G36" s="22">
        <v>6.0999999046325684</v>
      </c>
      <c r="H36" s="3" t="s">
        <v>5985</v>
      </c>
      <c r="J36" s="4">
        <v>75.632003784179688</v>
      </c>
      <c r="K36" s="4">
        <v>68.036048889160156</v>
      </c>
      <c r="L36" s="4">
        <v>7.5959534645080566</v>
      </c>
      <c r="M36" s="21">
        <v>0.9363170862197876</v>
      </c>
      <c r="N36">
        <v>4</v>
      </c>
    </row>
    <row r="37" spans="2:14" x14ac:dyDescent="0.25">
      <c r="B37" t="s">
        <v>2285</v>
      </c>
      <c r="C37" s="55" t="s">
        <v>5118</v>
      </c>
      <c r="D37" s="3" t="s">
        <v>6030</v>
      </c>
      <c r="E37" s="45">
        <v>41.221401214599609</v>
      </c>
      <c r="F37" s="45">
        <v>-74.662498474121094</v>
      </c>
      <c r="G37" s="22">
        <v>203.30000305175781</v>
      </c>
      <c r="H37" s="3" t="s">
        <v>5985</v>
      </c>
      <c r="J37" s="4">
        <v>70.843994140625</v>
      </c>
      <c r="K37" s="4">
        <v>59.765472412109375</v>
      </c>
      <c r="L37" s="4">
        <v>11.078521728515625</v>
      </c>
      <c r="M37" s="21">
        <v>0.96713268756866455</v>
      </c>
      <c r="N37">
        <v>4</v>
      </c>
    </row>
    <row r="38" spans="2:14" x14ac:dyDescent="0.25">
      <c r="B38" t="s">
        <v>2307</v>
      </c>
      <c r="C38" s="55" t="s">
        <v>3411</v>
      </c>
      <c r="D38" s="3" t="s">
        <v>6033</v>
      </c>
      <c r="E38" s="45">
        <v>42.279701232910156</v>
      </c>
      <c r="F38" s="45">
        <v>-77.765602111816406</v>
      </c>
      <c r="G38" s="22">
        <v>586.4000244140625</v>
      </c>
      <c r="H38" s="3" t="s">
        <v>5985</v>
      </c>
      <c r="J38" s="4">
        <v>66.344001770019531</v>
      </c>
      <c r="K38" s="4">
        <v>54.953849792480469</v>
      </c>
      <c r="L38" s="4">
        <v>11.390149116516113</v>
      </c>
      <c r="M38" s="21">
        <v>0.95980465412139893</v>
      </c>
      <c r="N38">
        <v>4</v>
      </c>
    </row>
    <row r="39" spans="2:14" x14ac:dyDescent="0.25">
      <c r="B39" t="s">
        <v>2349</v>
      </c>
      <c r="C39" s="55" t="s">
        <v>5171</v>
      </c>
      <c r="D39" s="3" t="s">
        <v>6027</v>
      </c>
      <c r="E39" s="45">
        <v>36.163898468017578</v>
      </c>
      <c r="F39" s="45">
        <v>-81.153602600097656</v>
      </c>
      <c r="G39" s="22">
        <v>341.39999389648438</v>
      </c>
      <c r="H39" s="3" t="s">
        <v>5985</v>
      </c>
      <c r="J39" s="4">
        <v>70.195999145507813</v>
      </c>
      <c r="K39" s="4">
        <v>64.150199890136719</v>
      </c>
      <c r="L39" s="4">
        <v>6.0458006858825684</v>
      </c>
      <c r="M39" s="21">
        <v>0.94819718599319458</v>
      </c>
      <c r="N39">
        <v>4</v>
      </c>
    </row>
    <row r="40" spans="2:14" x14ac:dyDescent="0.25">
      <c r="B40" t="s">
        <v>2354</v>
      </c>
      <c r="C40" s="55" t="s">
        <v>5177</v>
      </c>
      <c r="D40" s="3" t="s">
        <v>6027</v>
      </c>
      <c r="E40" s="45">
        <v>35.760601043701172</v>
      </c>
      <c r="F40" s="45">
        <v>-79.462196350097656</v>
      </c>
      <c r="G40" s="22">
        <v>185.89999389648438</v>
      </c>
      <c r="H40" s="3" t="s">
        <v>5985</v>
      </c>
      <c r="J40" s="4">
        <v>73.760002136230469</v>
      </c>
      <c r="K40" s="4">
        <v>66.724533081054688</v>
      </c>
      <c r="L40" s="4">
        <v>7.0354738235473633</v>
      </c>
      <c r="M40" s="21">
        <v>0.95222365856170654</v>
      </c>
      <c r="N40">
        <v>4</v>
      </c>
    </row>
    <row r="41" spans="2:14" x14ac:dyDescent="0.25">
      <c r="B41" t="s">
        <v>2356</v>
      </c>
      <c r="C41" s="55" t="s">
        <v>5179</v>
      </c>
      <c r="D41" s="3" t="s">
        <v>6027</v>
      </c>
      <c r="E41" s="45">
        <v>35.884700775146484</v>
      </c>
      <c r="F41" s="45">
        <v>-77.538597106933594</v>
      </c>
      <c r="G41" s="22">
        <v>10.699999809265137</v>
      </c>
      <c r="H41" s="3" t="s">
        <v>5985</v>
      </c>
      <c r="J41" s="4">
        <v>76.38800048828125</v>
      </c>
      <c r="K41" s="4">
        <v>69.156967163085938</v>
      </c>
      <c r="L41" s="4">
        <v>7.2310361862182617</v>
      </c>
      <c r="M41" s="21">
        <v>0.9658665657043457</v>
      </c>
      <c r="N41">
        <v>4</v>
      </c>
    </row>
    <row r="42" spans="2:14" x14ac:dyDescent="0.25">
      <c r="B42" t="s">
        <v>2361</v>
      </c>
      <c r="C42" s="55" t="s">
        <v>5183</v>
      </c>
      <c r="D42" s="3" t="s">
        <v>6027</v>
      </c>
      <c r="E42" s="45">
        <v>35.852798461914063</v>
      </c>
      <c r="F42" s="45">
        <v>-77.030601501464844</v>
      </c>
      <c r="G42" s="22">
        <v>6.0999999046325684</v>
      </c>
      <c r="H42" s="3" t="s">
        <v>5985</v>
      </c>
      <c r="J42" s="4">
        <v>77.612007141113281</v>
      </c>
      <c r="K42" s="4">
        <v>69.927650451660156</v>
      </c>
      <c r="L42" s="4">
        <v>7.684356689453125</v>
      </c>
      <c r="M42" s="21">
        <v>0.97062397003173828</v>
      </c>
      <c r="N42">
        <v>4</v>
      </c>
    </row>
    <row r="43" spans="2:14" x14ac:dyDescent="0.25">
      <c r="B43" t="s">
        <v>2387</v>
      </c>
      <c r="C43" s="55" t="s">
        <v>5207</v>
      </c>
      <c r="D43" s="3" t="s">
        <v>6034</v>
      </c>
      <c r="E43" s="45">
        <v>39.610298156738281</v>
      </c>
      <c r="F43" s="45">
        <v>-82.955596923828125</v>
      </c>
      <c r="G43" s="22">
        <v>205.69999694824219</v>
      </c>
      <c r="H43" s="3" t="s">
        <v>5985</v>
      </c>
      <c r="J43" s="4">
        <v>73.975997924804688</v>
      </c>
      <c r="K43" s="4">
        <v>63.749839782714844</v>
      </c>
      <c r="L43" s="4">
        <v>10.226160049438477</v>
      </c>
      <c r="M43" s="21">
        <v>0.97148656845092773</v>
      </c>
      <c r="N43">
        <v>4</v>
      </c>
    </row>
    <row r="44" spans="2:14" x14ac:dyDescent="0.25">
      <c r="B44" t="s">
        <v>2393</v>
      </c>
      <c r="C44" s="55" t="s">
        <v>5212</v>
      </c>
      <c r="D44" s="3" t="s">
        <v>6034</v>
      </c>
      <c r="E44" s="45">
        <v>39.408599853515625</v>
      </c>
      <c r="F44" s="45">
        <v>-81.43280029296875</v>
      </c>
      <c r="G44" s="22">
        <v>185.89999389648438</v>
      </c>
      <c r="H44" s="3" t="s">
        <v>5985</v>
      </c>
      <c r="J44" s="4">
        <v>72.823997497558594</v>
      </c>
      <c r="K44" s="4">
        <v>64.266525268554688</v>
      </c>
      <c r="L44" s="4">
        <v>8.5574703216552734</v>
      </c>
      <c r="M44" s="21">
        <v>0.96871203184127808</v>
      </c>
      <c r="N44">
        <v>4</v>
      </c>
    </row>
    <row r="45" spans="2:14" x14ac:dyDescent="0.25">
      <c r="B45" t="s">
        <v>2402</v>
      </c>
      <c r="C45" s="55" t="s">
        <v>4627</v>
      </c>
      <c r="D45" s="3" t="s">
        <v>6034</v>
      </c>
      <c r="E45" s="45">
        <v>39.111400604248047</v>
      </c>
      <c r="F45" s="45">
        <v>-82.979698181152344</v>
      </c>
      <c r="G45" s="22">
        <v>174.30000305175781</v>
      </c>
      <c r="H45" s="3" t="s">
        <v>5985</v>
      </c>
      <c r="J45" s="4">
        <v>72.391998291015625</v>
      </c>
      <c r="K45" s="4">
        <v>63.088340759277344</v>
      </c>
      <c r="L45" s="4">
        <v>9.3036556243896484</v>
      </c>
      <c r="M45" s="21">
        <v>0.96027851104736328</v>
      </c>
      <c r="N45">
        <v>4</v>
      </c>
    </row>
    <row r="46" spans="2:14" x14ac:dyDescent="0.25">
      <c r="B46" t="s">
        <v>2448</v>
      </c>
      <c r="C46" s="55" t="s">
        <v>5263</v>
      </c>
      <c r="D46" s="3" t="s">
        <v>6037</v>
      </c>
      <c r="E46" s="45">
        <v>40.333301544189453</v>
      </c>
      <c r="F46" s="45">
        <v>-76.466697692871094</v>
      </c>
      <c r="G46" s="22">
        <v>137.19999694824219</v>
      </c>
      <c r="H46" s="3" t="s">
        <v>5985</v>
      </c>
      <c r="J46" s="4">
        <v>69.800003051757813</v>
      </c>
      <c r="K46" s="4">
        <v>63.10198974609375</v>
      </c>
      <c r="L46" s="4">
        <v>6.6980104446411133</v>
      </c>
      <c r="M46" s="21">
        <v>0.80310183763504028</v>
      </c>
      <c r="N46">
        <v>4</v>
      </c>
    </row>
    <row r="47" spans="2:14" x14ac:dyDescent="0.25">
      <c r="B47" t="s">
        <v>2453</v>
      </c>
      <c r="C47" s="55" t="s">
        <v>4572</v>
      </c>
      <c r="D47" s="3" t="s">
        <v>6037</v>
      </c>
      <c r="E47" s="45">
        <v>41.419700622558594</v>
      </c>
      <c r="F47" s="45">
        <v>-78.749198913574219</v>
      </c>
      <c r="G47" s="22">
        <v>414.5</v>
      </c>
      <c r="H47" s="3" t="s">
        <v>5985</v>
      </c>
      <c r="J47" s="4">
        <v>66.7760009765625</v>
      </c>
      <c r="K47" s="4">
        <v>54.839576721191406</v>
      </c>
      <c r="L47" s="4">
        <v>11.936426162719727</v>
      </c>
      <c r="M47" s="21">
        <v>0.96594029664993286</v>
      </c>
      <c r="N47">
        <v>4</v>
      </c>
    </row>
    <row r="48" spans="2:14" x14ac:dyDescent="0.25">
      <c r="B48" t="s">
        <v>2454</v>
      </c>
      <c r="C48" s="55" t="s">
        <v>5267</v>
      </c>
      <c r="D48" s="3" t="s">
        <v>6037</v>
      </c>
      <c r="E48" s="45">
        <v>40.509998321533203</v>
      </c>
      <c r="F48" s="45">
        <v>-79.545799255371094</v>
      </c>
      <c r="G48" s="22">
        <v>338</v>
      </c>
      <c r="H48" s="3" t="s">
        <v>5985</v>
      </c>
      <c r="J48" s="4">
        <v>71.204002380371094</v>
      </c>
      <c r="K48" s="4">
        <v>59.011138916015625</v>
      </c>
      <c r="L48" s="4">
        <v>12.192865371704102</v>
      </c>
      <c r="M48" s="21">
        <v>0.97635048627853394</v>
      </c>
      <c r="N48">
        <v>4</v>
      </c>
    </row>
    <row r="49" spans="2:14" x14ac:dyDescent="0.25">
      <c r="B49" t="s">
        <v>2460</v>
      </c>
      <c r="C49" s="55" t="s">
        <v>5273</v>
      </c>
      <c r="D49" s="3" t="s">
        <v>6037</v>
      </c>
      <c r="E49" s="45">
        <v>41.7510986328125</v>
      </c>
      <c r="F49" s="45">
        <v>-76.443099975585938</v>
      </c>
      <c r="G49" s="22">
        <v>231.60000610351563</v>
      </c>
      <c r="H49" s="3" t="s">
        <v>5985</v>
      </c>
      <c r="J49" s="4">
        <v>69.620002746582031</v>
      </c>
      <c r="K49" s="4">
        <v>59.279441833496094</v>
      </c>
      <c r="L49" s="4">
        <v>10.340558052062988</v>
      </c>
      <c r="M49" s="21">
        <v>0.96307575702667236</v>
      </c>
      <c r="N49">
        <v>4</v>
      </c>
    </row>
    <row r="50" spans="2:14" x14ac:dyDescent="0.25">
      <c r="B50" t="s">
        <v>2573</v>
      </c>
      <c r="C50" s="55" t="s">
        <v>5362</v>
      </c>
      <c r="D50" s="3" t="s">
        <v>6040</v>
      </c>
      <c r="E50" s="45">
        <v>34.980598449707031</v>
      </c>
      <c r="F50" s="45">
        <v>-101.92639923095703</v>
      </c>
      <c r="G50" s="22">
        <v>1094.199951171875</v>
      </c>
      <c r="H50" s="3" t="s">
        <v>5985</v>
      </c>
      <c r="J50" s="4">
        <v>73.003997802734375</v>
      </c>
      <c r="K50" s="4">
        <v>66.344223022460938</v>
      </c>
      <c r="L50" s="4">
        <v>6.6597719192504883</v>
      </c>
      <c r="M50" s="21">
        <v>0.89858311414718628</v>
      </c>
      <c r="N50">
        <v>4</v>
      </c>
    </row>
    <row r="51" spans="2:14" x14ac:dyDescent="0.25">
      <c r="B51" t="s">
        <v>2581</v>
      </c>
      <c r="C51" s="55" t="s">
        <v>5369</v>
      </c>
      <c r="D51" s="3" t="s">
        <v>6040</v>
      </c>
      <c r="E51" s="45">
        <v>33.651699066162109</v>
      </c>
      <c r="F51" s="45">
        <v>-101.24500274658203</v>
      </c>
      <c r="G51" s="22">
        <v>917.4000244140625</v>
      </c>
      <c r="H51" s="3" t="s">
        <v>5985</v>
      </c>
      <c r="J51" s="4">
        <v>73.004005432128906</v>
      </c>
      <c r="K51" s="4">
        <v>66.908782958984375</v>
      </c>
      <c r="L51" s="4">
        <v>6.0952210426330566</v>
      </c>
      <c r="M51" s="21">
        <v>0.94527846574783325</v>
      </c>
      <c r="N51">
        <v>4</v>
      </c>
    </row>
    <row r="52" spans="2:14" x14ac:dyDescent="0.25">
      <c r="B52" t="s">
        <v>2630</v>
      </c>
      <c r="C52" s="55" t="s">
        <v>3681</v>
      </c>
      <c r="D52" s="3" t="s">
        <v>6040</v>
      </c>
      <c r="E52" s="45">
        <v>34.472198486328125</v>
      </c>
      <c r="F52" s="45">
        <v>-101.30059814453125</v>
      </c>
      <c r="G52" s="22">
        <v>999.70001220703125</v>
      </c>
      <c r="H52" s="3" t="s">
        <v>5985</v>
      </c>
      <c r="J52" s="4">
        <v>72.968002319335938</v>
      </c>
      <c r="K52" s="4">
        <v>65.240325927734375</v>
      </c>
      <c r="L52" s="4">
        <v>7.7276735305786133</v>
      </c>
      <c r="M52" s="21">
        <v>0.94180411100387573</v>
      </c>
      <c r="N52">
        <v>4</v>
      </c>
    </row>
    <row r="53" spans="2:14" x14ac:dyDescent="0.25">
      <c r="B53" t="s">
        <v>2730</v>
      </c>
      <c r="C53" s="55" t="s">
        <v>5483</v>
      </c>
      <c r="D53" s="3" t="s">
        <v>6045</v>
      </c>
      <c r="E53" s="45">
        <v>38.980300903320313</v>
      </c>
      <c r="F53" s="45">
        <v>-80.220001220703125</v>
      </c>
      <c r="G53" s="22">
        <v>443.5</v>
      </c>
      <c r="H53" s="3" t="s">
        <v>5985</v>
      </c>
      <c r="J53" s="4">
        <v>69.404006958007813</v>
      </c>
      <c r="K53" s="4">
        <v>60.389732360839844</v>
      </c>
      <c r="L53" s="4">
        <v>9.0142698287963867</v>
      </c>
      <c r="M53" s="21">
        <v>0.95556926727294922</v>
      </c>
      <c r="N53">
        <v>4</v>
      </c>
    </row>
    <row r="54" spans="2:14" x14ac:dyDescent="0.25">
      <c r="B54" t="s">
        <v>2893</v>
      </c>
      <c r="C54" s="55" t="s">
        <v>5615</v>
      </c>
      <c r="D54" s="3" t="s">
        <v>6040</v>
      </c>
      <c r="E54" s="45">
        <v>28.724700927734375</v>
      </c>
      <c r="F54" s="45">
        <v>-96.25360107421875</v>
      </c>
      <c r="G54" s="22">
        <v>3.7000000476837158</v>
      </c>
      <c r="H54" s="3" t="s">
        <v>5985</v>
      </c>
      <c r="J54" s="4">
        <v>83.587997436523438</v>
      </c>
      <c r="K54" s="4">
        <v>77.688385009765625</v>
      </c>
      <c r="L54" s="4">
        <v>5.8996152877807617</v>
      </c>
      <c r="M54" s="21">
        <v>0.90892332792282104</v>
      </c>
      <c r="N54">
        <v>4</v>
      </c>
    </row>
    <row r="55" spans="2:14" x14ac:dyDescent="0.25">
      <c r="B55" t="s">
        <v>2904</v>
      </c>
      <c r="C55" s="55" t="s">
        <v>5625</v>
      </c>
      <c r="D55" s="3" t="s">
        <v>6045</v>
      </c>
      <c r="E55" s="45">
        <v>39.642799377441406</v>
      </c>
      <c r="F55" s="45">
        <v>-79.916397094726563</v>
      </c>
      <c r="G55" s="22">
        <v>378</v>
      </c>
      <c r="H55" s="3" t="s">
        <v>5985</v>
      </c>
      <c r="J55" s="4">
        <v>71.600006103515625</v>
      </c>
      <c r="K55" s="4">
        <v>63.498634338378906</v>
      </c>
      <c r="L55" s="4">
        <v>8.1013736724853516</v>
      </c>
      <c r="M55" s="21">
        <v>0.88158321380615234</v>
      </c>
      <c r="N55">
        <v>4</v>
      </c>
    </row>
    <row r="56" spans="2:14" x14ac:dyDescent="0.25">
      <c r="B56" t="s">
        <v>2905</v>
      </c>
      <c r="C56" s="55" t="s">
        <v>5626</v>
      </c>
      <c r="D56" s="3" t="s">
        <v>6042</v>
      </c>
      <c r="E56" s="45">
        <v>36.903301239013672</v>
      </c>
      <c r="F56" s="45">
        <v>-76.19219970703125</v>
      </c>
      <c r="G56" s="22">
        <v>9.1000003814697266</v>
      </c>
      <c r="H56" s="3" t="s">
        <v>5985</v>
      </c>
      <c r="J56" s="4">
        <v>79.016006469726563</v>
      </c>
      <c r="K56" s="4">
        <v>71.824943542480469</v>
      </c>
      <c r="L56" s="4">
        <v>7.1910581588745117</v>
      </c>
      <c r="M56" s="21">
        <v>0.95593225955963135</v>
      </c>
      <c r="N56">
        <v>4</v>
      </c>
    </row>
    <row r="57" spans="2:14" x14ac:dyDescent="0.25">
      <c r="B57" t="s">
        <v>2980</v>
      </c>
      <c r="C57" s="55" t="s">
        <v>5695</v>
      </c>
      <c r="D57" s="3" t="s">
        <v>6037</v>
      </c>
      <c r="E57" s="45">
        <v>40.650798797607422</v>
      </c>
      <c r="F57" s="45">
        <v>-75.449203491210938</v>
      </c>
      <c r="G57" s="22">
        <v>118.90000152587891</v>
      </c>
      <c r="H57" s="3" t="s">
        <v>5985</v>
      </c>
      <c r="J57" s="4">
        <v>73.400001525878906</v>
      </c>
      <c r="K57" s="4">
        <v>64.202392578125</v>
      </c>
      <c r="L57" s="4">
        <v>9.1976070404052734</v>
      </c>
      <c r="M57" s="21">
        <v>0.932364821434021</v>
      </c>
      <c r="N57">
        <v>4</v>
      </c>
    </row>
    <row r="58" spans="2:14" x14ac:dyDescent="0.25">
      <c r="B58" t="s">
        <v>2994</v>
      </c>
      <c r="C58" s="55" t="s">
        <v>4877</v>
      </c>
      <c r="D58" s="3" t="s">
        <v>6037</v>
      </c>
      <c r="E58" s="45">
        <v>41.243301391601563</v>
      </c>
      <c r="F58" s="45">
        <v>-76.921699523925781</v>
      </c>
      <c r="G58" s="22">
        <v>158.5</v>
      </c>
      <c r="H58" s="3" t="s">
        <v>5985</v>
      </c>
      <c r="J58" s="4">
        <v>71.995994567871094</v>
      </c>
      <c r="K58" s="4">
        <v>62.521228790283203</v>
      </c>
      <c r="L58" s="4">
        <v>9.4747676849365234</v>
      </c>
      <c r="M58" s="21">
        <v>0.92913639545440674</v>
      </c>
      <c r="N58">
        <v>4</v>
      </c>
    </row>
    <row r="59" spans="2:14" x14ac:dyDescent="0.25">
      <c r="B59" t="s">
        <v>3052</v>
      </c>
      <c r="C59" s="55" t="s">
        <v>5761</v>
      </c>
      <c r="D59" s="3" t="s">
        <v>6012</v>
      </c>
      <c r="E59" s="45">
        <v>20.899700164794922</v>
      </c>
      <c r="F59" s="45">
        <v>-156.42860412597656</v>
      </c>
      <c r="G59" s="22">
        <v>15.5</v>
      </c>
      <c r="H59" s="3" t="s">
        <v>5985</v>
      </c>
      <c r="J59" s="4">
        <v>76.208000183105469</v>
      </c>
      <c r="K59" s="4">
        <v>71.087348937988281</v>
      </c>
      <c r="L59" s="4">
        <v>5.1206541061401367</v>
      </c>
      <c r="M59" s="21">
        <v>0.91709280014038086</v>
      </c>
      <c r="N59">
        <v>4</v>
      </c>
    </row>
    <row r="60" spans="2:14" x14ac:dyDescent="0.25">
      <c r="B60" t="s">
        <v>3053</v>
      </c>
      <c r="C60" s="55" t="s">
        <v>5762</v>
      </c>
      <c r="D60" s="3" t="s">
        <v>6012</v>
      </c>
      <c r="E60" s="45">
        <v>21.32390022277832</v>
      </c>
      <c r="F60" s="45">
        <v>-157.92939758300781</v>
      </c>
      <c r="G60" s="22">
        <v>2.0999999046325684</v>
      </c>
      <c r="H60" s="3" t="s">
        <v>5985</v>
      </c>
      <c r="J60" s="4">
        <v>79.232002258300781</v>
      </c>
      <c r="K60" s="4">
        <v>74.320716857910156</v>
      </c>
      <c r="L60" s="4">
        <v>4.911285400390625</v>
      </c>
      <c r="M60" s="21">
        <v>0.97068440914154053</v>
      </c>
      <c r="N60">
        <v>4</v>
      </c>
    </row>
    <row r="61" spans="2:14" x14ac:dyDescent="0.25">
      <c r="B61" t="s">
        <v>3054</v>
      </c>
      <c r="C61" s="55" t="s">
        <v>5763</v>
      </c>
      <c r="D61" s="3" t="s">
        <v>6012</v>
      </c>
      <c r="E61" s="45">
        <v>21.154399871826172</v>
      </c>
      <c r="F61" s="45">
        <v>-157.09609985351563</v>
      </c>
      <c r="G61" s="22">
        <v>135</v>
      </c>
      <c r="H61" s="3" t="s">
        <v>5985</v>
      </c>
      <c r="J61" s="4">
        <v>76.5679931640625</v>
      </c>
      <c r="K61" s="4">
        <v>71.269599914550781</v>
      </c>
      <c r="L61" s="4">
        <v>5.2983946800231934</v>
      </c>
      <c r="M61" s="21">
        <v>0.96610176563262939</v>
      </c>
      <c r="N61">
        <v>4</v>
      </c>
    </row>
    <row r="62" spans="2:14" x14ac:dyDescent="0.25">
      <c r="B62" t="s">
        <v>3061</v>
      </c>
      <c r="C62" s="55" t="s">
        <v>5769</v>
      </c>
      <c r="D62" s="3" t="s">
        <v>6040</v>
      </c>
      <c r="E62" s="45">
        <v>33.654201507568359</v>
      </c>
      <c r="F62" s="45">
        <v>-101.8135986328125</v>
      </c>
      <c r="G62" s="22">
        <v>993.29998779296875</v>
      </c>
      <c r="H62" s="3" t="s">
        <v>5985</v>
      </c>
      <c r="J62" s="4">
        <v>74.803993225097656</v>
      </c>
      <c r="K62" s="4">
        <v>68.387107849121094</v>
      </c>
      <c r="L62" s="4">
        <v>6.4168825149536133</v>
      </c>
      <c r="M62" s="21">
        <v>0.91460859775543213</v>
      </c>
      <c r="N62">
        <v>4</v>
      </c>
    </row>
    <row r="63" spans="2:14" x14ac:dyDescent="0.25">
      <c r="B63" t="s">
        <v>3062</v>
      </c>
      <c r="C63" s="55" t="s">
        <v>5770</v>
      </c>
      <c r="D63" s="3" t="s">
        <v>6040</v>
      </c>
      <c r="E63" s="45">
        <v>31.811100006103516</v>
      </c>
      <c r="F63" s="45">
        <v>-106.37580108642578</v>
      </c>
      <c r="G63" s="22">
        <v>1194.199951171875</v>
      </c>
      <c r="H63" s="3" t="s">
        <v>5985</v>
      </c>
      <c r="J63" s="4">
        <v>78.404006958007813</v>
      </c>
      <c r="K63" s="4">
        <v>70.477226257324219</v>
      </c>
      <c r="L63" s="4">
        <v>7.9267759323120117</v>
      </c>
      <c r="M63" s="21">
        <v>0.93849879503250122</v>
      </c>
      <c r="N63">
        <v>4</v>
      </c>
    </row>
    <row r="64" spans="2:14" x14ac:dyDescent="0.25">
      <c r="B64" t="s">
        <v>459</v>
      </c>
      <c r="C64" s="55" t="s">
        <v>5863</v>
      </c>
      <c r="D64" s="3" t="s">
        <v>385</v>
      </c>
      <c r="E64" s="45">
        <v>59.51190185546875</v>
      </c>
      <c r="F64" s="45">
        <v>-139.67109680175781</v>
      </c>
      <c r="G64" s="22">
        <v>10.100000381469727</v>
      </c>
      <c r="H64" s="3" t="s">
        <v>5985</v>
      </c>
      <c r="J64" s="4">
        <v>55.579998016357422</v>
      </c>
      <c r="K64" s="4">
        <v>48.838092803955078</v>
      </c>
      <c r="L64" s="4">
        <v>6.7419066429138184</v>
      </c>
      <c r="M64" s="21">
        <v>0.96464890241622925</v>
      </c>
      <c r="N64">
        <v>4</v>
      </c>
    </row>
    <row r="65" spans="2:14" x14ac:dyDescent="0.25">
      <c r="B65" t="s">
        <v>578</v>
      </c>
      <c r="C65" s="55" t="s">
        <v>3414</v>
      </c>
      <c r="D65" s="3" t="s">
        <v>3748</v>
      </c>
      <c r="E65" s="45">
        <v>44.599998474121094</v>
      </c>
      <c r="F65" s="45">
        <v>-75.666702270507813</v>
      </c>
      <c r="G65" s="22">
        <v>96</v>
      </c>
      <c r="H65" s="3" t="s">
        <v>5985</v>
      </c>
      <c r="J65" s="4">
        <v>69.080001831054688</v>
      </c>
      <c r="K65" s="4">
        <v>61.752910614013672</v>
      </c>
      <c r="L65" s="4">
        <v>7.32708740234375</v>
      </c>
      <c r="M65" s="21">
        <v>0.77864992618560791</v>
      </c>
      <c r="N65">
        <v>3</v>
      </c>
    </row>
    <row r="66" spans="2:14" x14ac:dyDescent="0.25">
      <c r="B66" t="s">
        <v>581</v>
      </c>
      <c r="C66" s="55" t="s">
        <v>3422</v>
      </c>
      <c r="D66" s="3" t="s">
        <v>3748</v>
      </c>
      <c r="E66" s="45">
        <v>42.516700744628906</v>
      </c>
      <c r="F66" s="45">
        <v>-81.63330078125</v>
      </c>
      <c r="G66" s="22">
        <v>198</v>
      </c>
      <c r="H66" s="3" t="s">
        <v>5985</v>
      </c>
      <c r="J66" s="4">
        <v>70.159996032714844</v>
      </c>
      <c r="K66" s="4">
        <v>61.193401336669922</v>
      </c>
      <c r="L66" s="4">
        <v>8.9665956497192383</v>
      </c>
      <c r="M66" s="21">
        <v>0.83787232637405396</v>
      </c>
      <c r="N66">
        <v>3</v>
      </c>
    </row>
    <row r="67" spans="2:14" x14ac:dyDescent="0.25">
      <c r="B67" t="s">
        <v>1785</v>
      </c>
      <c r="C67" s="55" t="s">
        <v>4668</v>
      </c>
      <c r="D67" s="3" t="s">
        <v>6015</v>
      </c>
      <c r="E67" s="45">
        <v>40.912498474121094</v>
      </c>
      <c r="F67" s="45">
        <v>-89.033897399902344</v>
      </c>
      <c r="G67" s="22">
        <v>228.60000610351563</v>
      </c>
      <c r="H67" s="3" t="s">
        <v>5985</v>
      </c>
      <c r="J67" s="4">
        <v>73.183998107910156</v>
      </c>
      <c r="K67" s="4">
        <v>62.965831756591797</v>
      </c>
      <c r="L67" s="4">
        <v>10.218164443969727</v>
      </c>
      <c r="M67" s="21">
        <v>0.90359228849411011</v>
      </c>
      <c r="N67">
        <v>3</v>
      </c>
    </row>
    <row r="68" spans="2:14" x14ac:dyDescent="0.25">
      <c r="B68" t="s">
        <v>1786</v>
      </c>
      <c r="C68" s="55" t="s">
        <v>4670</v>
      </c>
      <c r="D68" s="3" t="s">
        <v>6015</v>
      </c>
      <c r="E68" s="45">
        <v>42.098098754882813</v>
      </c>
      <c r="F68" s="45">
        <v>-89.984199523925781</v>
      </c>
      <c r="G68" s="22">
        <v>195.10000610351563</v>
      </c>
      <c r="H68" s="3" t="s">
        <v>5985</v>
      </c>
      <c r="J68" s="4">
        <v>71.024002075195313</v>
      </c>
      <c r="K68" s="4">
        <v>59.850208282470703</v>
      </c>
      <c r="L68" s="4">
        <v>11.173791885375977</v>
      </c>
      <c r="M68" s="21">
        <v>0.91566294431686401</v>
      </c>
      <c r="N68">
        <v>3</v>
      </c>
    </row>
    <row r="69" spans="2:14" x14ac:dyDescent="0.25">
      <c r="B69" t="s">
        <v>1803</v>
      </c>
      <c r="C69" s="55" t="s">
        <v>4688</v>
      </c>
      <c r="D69" s="3" t="s">
        <v>6016</v>
      </c>
      <c r="E69" s="45">
        <v>41.663898468017578</v>
      </c>
      <c r="F69" s="45">
        <v>-85.018302917480469</v>
      </c>
      <c r="G69" s="22">
        <v>310.89999389648438</v>
      </c>
      <c r="H69" s="3" t="s">
        <v>5985</v>
      </c>
      <c r="J69" s="4">
        <v>69.763999938964844</v>
      </c>
      <c r="K69" s="4">
        <v>61.059764862060547</v>
      </c>
      <c r="L69" s="4">
        <v>8.7042360305786133</v>
      </c>
      <c r="M69" s="21">
        <v>0.87866276502609253</v>
      </c>
      <c r="N69">
        <v>3</v>
      </c>
    </row>
    <row r="70" spans="2:14" x14ac:dyDescent="0.25">
      <c r="B70" t="s">
        <v>1806</v>
      </c>
      <c r="C70" s="55" t="s">
        <v>4690</v>
      </c>
      <c r="D70" s="3" t="s">
        <v>6016</v>
      </c>
      <c r="E70" s="45">
        <v>39.166099548339844</v>
      </c>
      <c r="F70" s="45">
        <v>-85.922798156738281</v>
      </c>
      <c r="G70" s="22">
        <v>185.60000610351563</v>
      </c>
      <c r="H70" s="3" t="s">
        <v>5985</v>
      </c>
      <c r="J70" s="4">
        <v>73.580001831054688</v>
      </c>
      <c r="K70" s="4">
        <v>64.906455993652344</v>
      </c>
      <c r="L70" s="4">
        <v>8.6735410690307617</v>
      </c>
      <c r="M70" s="21">
        <v>0.9473603367805481</v>
      </c>
      <c r="N70">
        <v>3</v>
      </c>
    </row>
    <row r="71" spans="2:14" x14ac:dyDescent="0.25">
      <c r="B71" t="s">
        <v>1810</v>
      </c>
      <c r="C71" s="55" t="s">
        <v>3415</v>
      </c>
      <c r="D71" s="3" t="s">
        <v>6016</v>
      </c>
      <c r="E71" s="45">
        <v>39.785800933837891</v>
      </c>
      <c r="F71" s="45">
        <v>-85.761100769042969</v>
      </c>
      <c r="G71" s="22">
        <v>264.89999389648438</v>
      </c>
      <c r="H71" s="3" t="s">
        <v>5985</v>
      </c>
      <c r="J71" s="4">
        <v>72.788002014160156</v>
      </c>
      <c r="K71" s="4">
        <v>64.295860290527344</v>
      </c>
      <c r="L71" s="4">
        <v>8.4921388626098633</v>
      </c>
      <c r="M71" s="21">
        <v>0.91733777523040771</v>
      </c>
      <c r="N71">
        <v>3</v>
      </c>
    </row>
    <row r="72" spans="2:14" x14ac:dyDescent="0.25">
      <c r="B72" t="s">
        <v>1815</v>
      </c>
      <c r="C72" s="55" t="s">
        <v>4699</v>
      </c>
      <c r="D72" s="3" t="s">
        <v>6016</v>
      </c>
      <c r="E72" s="45">
        <v>40.580001831054688</v>
      </c>
      <c r="F72" s="45">
        <v>-85.658599853515625</v>
      </c>
      <c r="G72" s="22">
        <v>240.80000305175781</v>
      </c>
      <c r="H72" s="3" t="s">
        <v>5985</v>
      </c>
      <c r="J72" s="4">
        <v>72.211990356445313</v>
      </c>
      <c r="K72" s="4">
        <v>62.776802062988281</v>
      </c>
      <c r="L72" s="4">
        <v>9.4351930618286133</v>
      </c>
      <c r="M72" s="21">
        <v>0.90179902315139771</v>
      </c>
      <c r="N72">
        <v>3</v>
      </c>
    </row>
    <row r="73" spans="2:14" x14ac:dyDescent="0.25">
      <c r="B73" t="s">
        <v>1825</v>
      </c>
      <c r="C73" s="55" t="s">
        <v>3316</v>
      </c>
      <c r="D73" s="3" t="s">
        <v>6016</v>
      </c>
      <c r="E73" s="45">
        <v>41.066398620605469</v>
      </c>
      <c r="F73" s="45">
        <v>-86.209701538085938</v>
      </c>
      <c r="G73" s="22">
        <v>231.60000610351563</v>
      </c>
      <c r="H73" s="3" t="s">
        <v>5985</v>
      </c>
      <c r="J73" s="4">
        <v>72.967994689941406</v>
      </c>
      <c r="K73" s="4">
        <v>62.263416290283203</v>
      </c>
      <c r="L73" s="4">
        <v>10.704577445983887</v>
      </c>
      <c r="M73" s="21">
        <v>0.92800647020339966</v>
      </c>
      <c r="N73">
        <v>3</v>
      </c>
    </row>
    <row r="74" spans="2:14" x14ac:dyDescent="0.25">
      <c r="B74" t="s">
        <v>1826</v>
      </c>
      <c r="C74" s="55" t="s">
        <v>4682</v>
      </c>
      <c r="D74" s="3" t="s">
        <v>6016</v>
      </c>
      <c r="E74" s="45">
        <v>39.604198455810547</v>
      </c>
      <c r="F74" s="45">
        <v>-85.453300476074219</v>
      </c>
      <c r="G74" s="22">
        <v>289</v>
      </c>
      <c r="H74" s="3" t="s">
        <v>5985</v>
      </c>
      <c r="J74" s="4">
        <v>72.427993774414063</v>
      </c>
      <c r="K74" s="4">
        <v>63.162952423095703</v>
      </c>
      <c r="L74" s="4">
        <v>9.265045166015625</v>
      </c>
      <c r="M74" s="21">
        <v>0.93709373474121094</v>
      </c>
      <c r="N74">
        <v>3</v>
      </c>
    </row>
    <row r="75" spans="2:14" x14ac:dyDescent="0.25">
      <c r="B75" t="s">
        <v>1831</v>
      </c>
      <c r="C75" s="55" t="s">
        <v>4713</v>
      </c>
      <c r="D75" s="3" t="s">
        <v>6016</v>
      </c>
      <c r="E75" s="45">
        <v>41.443901062011719</v>
      </c>
      <c r="F75" s="45">
        <v>-86.929397583007813</v>
      </c>
      <c r="G75" s="22">
        <v>224</v>
      </c>
      <c r="H75" s="3" t="s">
        <v>5985</v>
      </c>
      <c r="J75" s="4">
        <v>70.987991333007813</v>
      </c>
      <c r="K75" s="4">
        <v>61.154640197753906</v>
      </c>
      <c r="L75" s="4">
        <v>9.8333559036254883</v>
      </c>
      <c r="M75" s="21">
        <v>0.90900909900665283</v>
      </c>
      <c r="N75">
        <v>3</v>
      </c>
    </row>
    <row r="76" spans="2:14" x14ac:dyDescent="0.25">
      <c r="B76" t="s">
        <v>1837</v>
      </c>
      <c r="C76" s="55" t="s">
        <v>3301</v>
      </c>
      <c r="D76" s="3" t="s">
        <v>6013</v>
      </c>
      <c r="E76" s="45">
        <v>40.806900024414063</v>
      </c>
      <c r="F76" s="45">
        <v>-94.047500610351563</v>
      </c>
      <c r="G76" s="22">
        <v>370.29998779296875</v>
      </c>
      <c r="H76" s="3" t="s">
        <v>5985</v>
      </c>
      <c r="J76" s="4">
        <v>71.779998779296875</v>
      </c>
      <c r="K76" s="4">
        <v>64.637344360351563</v>
      </c>
      <c r="L76" s="4">
        <v>7.1426572799682617</v>
      </c>
      <c r="M76" s="21">
        <v>0.8070642352104187</v>
      </c>
      <c r="N76">
        <v>3</v>
      </c>
    </row>
    <row r="77" spans="2:14" x14ac:dyDescent="0.25">
      <c r="B77" t="s">
        <v>1848</v>
      </c>
      <c r="C77" s="55" t="s">
        <v>3383</v>
      </c>
      <c r="D77" s="3" t="s">
        <v>6013</v>
      </c>
      <c r="E77" s="45">
        <v>40.988300323486328</v>
      </c>
      <c r="F77" s="45">
        <v>-94.758903503417969</v>
      </c>
      <c r="G77" s="22">
        <v>362.70001220703125</v>
      </c>
      <c r="H77" s="3" t="s">
        <v>5985</v>
      </c>
      <c r="J77" s="4">
        <v>71.779998779296875</v>
      </c>
      <c r="K77" s="4">
        <v>63.490966796875</v>
      </c>
      <c r="L77" s="4">
        <v>8.289031982421875</v>
      </c>
      <c r="M77" s="21">
        <v>0.82186460494995117</v>
      </c>
      <c r="N77">
        <v>3</v>
      </c>
    </row>
    <row r="78" spans="2:14" x14ac:dyDescent="0.25">
      <c r="B78" t="s">
        <v>1873</v>
      </c>
      <c r="C78" s="55" t="s">
        <v>4750</v>
      </c>
      <c r="D78" s="3" t="s">
        <v>6013</v>
      </c>
      <c r="E78" s="45">
        <v>40.705299377441406</v>
      </c>
      <c r="F78" s="45">
        <v>-94.2427978515625</v>
      </c>
      <c r="G78" s="22">
        <v>347.5</v>
      </c>
      <c r="H78" s="3" t="s">
        <v>5985</v>
      </c>
      <c r="J78" s="4">
        <v>72.608001708984375</v>
      </c>
      <c r="K78" s="4">
        <v>64.488441467285156</v>
      </c>
      <c r="L78" s="4">
        <v>8.1195621490478516</v>
      </c>
      <c r="M78" s="21">
        <v>0.82627904415130615</v>
      </c>
      <c r="N78">
        <v>3</v>
      </c>
    </row>
    <row r="79" spans="2:14" x14ac:dyDescent="0.25">
      <c r="B79" t="s">
        <v>1876</v>
      </c>
      <c r="C79" s="55" t="s">
        <v>3283</v>
      </c>
      <c r="D79" s="3" t="s">
        <v>6013</v>
      </c>
      <c r="E79" s="45">
        <v>41.304401397705078</v>
      </c>
      <c r="F79" s="45">
        <v>-95.3843994140625</v>
      </c>
      <c r="G79" s="22">
        <v>384</v>
      </c>
      <c r="H79" s="3" t="s">
        <v>5985</v>
      </c>
      <c r="J79" s="4">
        <v>70.591995239257813</v>
      </c>
      <c r="K79" s="4">
        <v>63.733482360839844</v>
      </c>
      <c r="L79" s="4">
        <v>6.8585143089294434</v>
      </c>
      <c r="M79" s="21">
        <v>0.77778816223144531</v>
      </c>
      <c r="N79">
        <v>3</v>
      </c>
    </row>
    <row r="80" spans="2:14" x14ac:dyDescent="0.25">
      <c r="B80" t="s">
        <v>1880</v>
      </c>
      <c r="C80" s="55" t="s">
        <v>4754</v>
      </c>
      <c r="D80" s="3" t="s">
        <v>6013</v>
      </c>
      <c r="E80" s="45">
        <v>41.00360107421875</v>
      </c>
      <c r="F80" s="45">
        <v>-95.241897583007813</v>
      </c>
      <c r="G80" s="22">
        <v>317</v>
      </c>
      <c r="H80" s="3" t="s">
        <v>5985</v>
      </c>
      <c r="J80" s="4">
        <v>73.435997009277344</v>
      </c>
      <c r="K80" s="4">
        <v>65.007301330566406</v>
      </c>
      <c r="L80" s="4">
        <v>8.4286985397338867</v>
      </c>
      <c r="M80" s="21">
        <v>0.82231628894805908</v>
      </c>
      <c r="N80">
        <v>3</v>
      </c>
    </row>
    <row r="81" spans="2:14" x14ac:dyDescent="0.25">
      <c r="B81" t="s">
        <v>1884</v>
      </c>
      <c r="C81" s="55" t="s">
        <v>4758</v>
      </c>
      <c r="D81" s="3" t="s">
        <v>6013</v>
      </c>
      <c r="E81" s="45">
        <v>40.767200469970703</v>
      </c>
      <c r="F81" s="45">
        <v>-95.379997253417969</v>
      </c>
      <c r="G81" s="22">
        <v>297.20001220703125</v>
      </c>
      <c r="H81" s="3" t="s">
        <v>5985</v>
      </c>
      <c r="J81" s="4">
        <v>73.796005249023438</v>
      </c>
      <c r="K81" s="4">
        <v>66.226943969726563</v>
      </c>
      <c r="L81" s="4">
        <v>7.569061279296875</v>
      </c>
      <c r="M81" s="21">
        <v>0.77130347490310669</v>
      </c>
      <c r="N81">
        <v>3</v>
      </c>
    </row>
    <row r="82" spans="2:14" x14ac:dyDescent="0.25">
      <c r="B82" t="s">
        <v>1896</v>
      </c>
      <c r="C82" s="55" t="s">
        <v>4384</v>
      </c>
      <c r="D82" s="3" t="s">
        <v>6017</v>
      </c>
      <c r="E82" s="45">
        <v>37.194198608398438</v>
      </c>
      <c r="F82" s="45">
        <v>-99.763298034667969</v>
      </c>
      <c r="G82" s="22">
        <v>600.5</v>
      </c>
      <c r="H82" s="3" t="s">
        <v>5985</v>
      </c>
      <c r="J82" s="4">
        <v>73.363998413085938</v>
      </c>
      <c r="K82" s="4">
        <v>66.217880249023438</v>
      </c>
      <c r="L82" s="4">
        <v>7.1461181640625</v>
      </c>
      <c r="M82" s="21">
        <v>0.85759532451629639</v>
      </c>
      <c r="N82">
        <v>3</v>
      </c>
    </row>
    <row r="83" spans="2:14" x14ac:dyDescent="0.25">
      <c r="B83" t="s">
        <v>1899</v>
      </c>
      <c r="C83" s="55" t="s">
        <v>4769</v>
      </c>
      <c r="D83" s="3" t="s">
        <v>6017</v>
      </c>
      <c r="E83" s="45">
        <v>39.457500457763672</v>
      </c>
      <c r="F83" s="45">
        <v>-98.112503051757813</v>
      </c>
      <c r="G83" s="22">
        <v>424</v>
      </c>
      <c r="H83" s="3" t="s">
        <v>5985</v>
      </c>
      <c r="J83" s="4">
        <v>73.616004943847656</v>
      </c>
      <c r="K83" s="4">
        <v>67.8358154296875</v>
      </c>
      <c r="L83" s="4">
        <v>5.7801880836486816</v>
      </c>
      <c r="M83" s="21">
        <v>0.736672043800354</v>
      </c>
      <c r="N83">
        <v>3</v>
      </c>
    </row>
    <row r="84" spans="2:14" x14ac:dyDescent="0.25">
      <c r="B84" t="s">
        <v>1912</v>
      </c>
      <c r="C84" s="55" t="s">
        <v>4779</v>
      </c>
      <c r="D84" s="3" t="s">
        <v>6017</v>
      </c>
      <c r="E84" s="45">
        <v>39.457801818847656</v>
      </c>
      <c r="F84" s="45">
        <v>-95.754997253417969</v>
      </c>
      <c r="G84" s="22">
        <v>320</v>
      </c>
      <c r="H84" s="3" t="s">
        <v>5985</v>
      </c>
      <c r="J84" s="4">
        <v>73.832000732421875</v>
      </c>
      <c r="K84" s="4">
        <v>66.819473266601563</v>
      </c>
      <c r="L84" s="4">
        <v>7.0125246047973633</v>
      </c>
      <c r="M84" s="21">
        <v>0.77067840099334717</v>
      </c>
      <c r="N84">
        <v>3</v>
      </c>
    </row>
    <row r="85" spans="2:14" x14ac:dyDescent="0.25">
      <c r="B85" t="s">
        <v>1913</v>
      </c>
      <c r="C85" s="55" t="s">
        <v>4780</v>
      </c>
      <c r="D85" s="3" t="s">
        <v>6017</v>
      </c>
      <c r="E85" s="45">
        <v>39.667800903320313</v>
      </c>
      <c r="F85" s="45">
        <v>-95.519996643066406</v>
      </c>
      <c r="G85" s="22">
        <v>314.60000610351563</v>
      </c>
      <c r="H85" s="3" t="s">
        <v>5985</v>
      </c>
      <c r="J85" s="4">
        <v>73.040000915527344</v>
      </c>
      <c r="K85" s="4">
        <v>67.395843505859375</v>
      </c>
      <c r="L85" s="4">
        <v>5.6441588401794434</v>
      </c>
      <c r="M85" s="21">
        <v>0.71861612796783447</v>
      </c>
      <c r="N85">
        <v>3</v>
      </c>
    </row>
    <row r="86" spans="2:14" x14ac:dyDescent="0.25">
      <c r="B86" t="s">
        <v>1916</v>
      </c>
      <c r="C86" s="55" t="s">
        <v>4782</v>
      </c>
      <c r="D86" s="3" t="s">
        <v>6017</v>
      </c>
      <c r="E86" s="45">
        <v>38.25469970703125</v>
      </c>
      <c r="F86" s="45">
        <v>-95.75</v>
      </c>
      <c r="G86" s="22">
        <v>332.79998779296875</v>
      </c>
      <c r="H86" s="3" t="s">
        <v>5985</v>
      </c>
      <c r="J86" s="4">
        <v>74.804000854492188</v>
      </c>
      <c r="K86" s="4">
        <v>68.329666137695313</v>
      </c>
      <c r="L86" s="4">
        <v>6.474334716796875</v>
      </c>
      <c r="M86" s="21">
        <v>0.83955174684524536</v>
      </c>
      <c r="N86">
        <v>3</v>
      </c>
    </row>
    <row r="87" spans="2:14" x14ac:dyDescent="0.25">
      <c r="B87" t="s">
        <v>1917</v>
      </c>
      <c r="C87" s="55" t="s">
        <v>4783</v>
      </c>
      <c r="D87" s="3" t="s">
        <v>6017</v>
      </c>
      <c r="E87" s="45">
        <v>38.607799530029297</v>
      </c>
      <c r="F87" s="45">
        <v>-97.959701538085938</v>
      </c>
      <c r="G87" s="22">
        <v>454.79998779296875</v>
      </c>
      <c r="H87" s="3" t="s">
        <v>5985</v>
      </c>
      <c r="J87" s="4">
        <v>74.048004150390625</v>
      </c>
      <c r="K87" s="4">
        <v>66.749008178710938</v>
      </c>
      <c r="L87" s="4">
        <v>7.2989988327026367</v>
      </c>
      <c r="M87" s="21">
        <v>0.81430304050445557</v>
      </c>
      <c r="N87">
        <v>3</v>
      </c>
    </row>
    <row r="88" spans="2:14" x14ac:dyDescent="0.25">
      <c r="B88" t="s">
        <v>1923</v>
      </c>
      <c r="C88" s="55" t="s">
        <v>3362</v>
      </c>
      <c r="D88" s="3" t="s">
        <v>6017</v>
      </c>
      <c r="E88" s="45">
        <v>39.838298797607422</v>
      </c>
      <c r="F88" s="45">
        <v>-96.636398315429688</v>
      </c>
      <c r="G88" s="22">
        <v>359.10000610351563</v>
      </c>
      <c r="H88" s="3" t="s">
        <v>5985</v>
      </c>
      <c r="J88" s="4">
        <v>75.991996765136719</v>
      </c>
      <c r="K88" s="4">
        <v>67.102439880371094</v>
      </c>
      <c r="L88" s="4">
        <v>8.889556884765625</v>
      </c>
      <c r="M88" s="21">
        <v>0.83720922470092773</v>
      </c>
      <c r="N88">
        <v>3</v>
      </c>
    </row>
    <row r="89" spans="2:14" x14ac:dyDescent="0.25">
      <c r="B89" t="s">
        <v>1924</v>
      </c>
      <c r="C89" s="55" t="s">
        <v>4788</v>
      </c>
      <c r="D89" s="3" t="s">
        <v>6017</v>
      </c>
      <c r="E89" s="45">
        <v>38.377201080322266</v>
      </c>
      <c r="F89" s="45">
        <v>-97.609703063964844</v>
      </c>
      <c r="G89" s="22">
        <v>463.29998779296875</v>
      </c>
      <c r="H89" s="3" t="s">
        <v>5985</v>
      </c>
      <c r="J89" s="4">
        <v>74.192001342773438</v>
      </c>
      <c r="K89" s="4">
        <v>68.353065490722656</v>
      </c>
      <c r="L89" s="4">
        <v>5.8389406204223633</v>
      </c>
      <c r="M89" s="21">
        <v>0.79586809873580933</v>
      </c>
      <c r="N89">
        <v>3</v>
      </c>
    </row>
    <row r="90" spans="2:14" x14ac:dyDescent="0.25">
      <c r="B90" t="s">
        <v>1926</v>
      </c>
      <c r="C90" s="55" t="s">
        <v>4790</v>
      </c>
      <c r="D90" s="3" t="s">
        <v>6017</v>
      </c>
      <c r="E90" s="45">
        <v>39.124698638916016</v>
      </c>
      <c r="F90" s="45">
        <v>-97.704696655273438</v>
      </c>
      <c r="G90" s="22">
        <v>398.10000610351563</v>
      </c>
      <c r="H90" s="3" t="s">
        <v>5985</v>
      </c>
      <c r="J90" s="4">
        <v>75.416000366210938</v>
      </c>
      <c r="K90" s="4">
        <v>68.505691528320313</v>
      </c>
      <c r="L90" s="4">
        <v>6.9103150367736816</v>
      </c>
      <c r="M90" s="21">
        <v>0.81215906143188477</v>
      </c>
      <c r="N90">
        <v>3</v>
      </c>
    </row>
    <row r="91" spans="2:14" x14ac:dyDescent="0.25">
      <c r="B91" t="s">
        <v>1939</v>
      </c>
      <c r="C91" s="55" t="s">
        <v>4584</v>
      </c>
      <c r="D91" s="3" t="s">
        <v>6017</v>
      </c>
      <c r="E91" s="45">
        <v>39.80889892578125</v>
      </c>
      <c r="F91" s="45">
        <v>-97.055000305175781</v>
      </c>
      <c r="G91" s="22">
        <v>397.79998779296875</v>
      </c>
      <c r="H91" s="3" t="s">
        <v>5985</v>
      </c>
      <c r="J91" s="4">
        <v>74.587997436523438</v>
      </c>
      <c r="K91" s="4">
        <v>67.5823974609375</v>
      </c>
      <c r="L91" s="4">
        <v>7.0056028366088867</v>
      </c>
      <c r="M91" s="21">
        <v>0.79726070165634155</v>
      </c>
      <c r="N91">
        <v>3</v>
      </c>
    </row>
    <row r="92" spans="2:14" x14ac:dyDescent="0.25">
      <c r="B92" t="s">
        <v>1942</v>
      </c>
      <c r="C92" s="55" t="s">
        <v>4806</v>
      </c>
      <c r="D92" s="3" t="s">
        <v>6018</v>
      </c>
      <c r="E92" s="45">
        <v>36.882499694824219</v>
      </c>
      <c r="F92" s="45">
        <v>-83.88189697265625</v>
      </c>
      <c r="G92" s="22">
        <v>301.79998779296875</v>
      </c>
      <c r="H92" s="3" t="s">
        <v>5985</v>
      </c>
      <c r="J92" s="4">
        <v>70.447998046875</v>
      </c>
      <c r="K92" s="4">
        <v>64.41357421875</v>
      </c>
      <c r="L92" s="4">
        <v>6.034423828125</v>
      </c>
      <c r="M92" s="21">
        <v>0.90848171710968018</v>
      </c>
      <c r="N92">
        <v>3</v>
      </c>
    </row>
    <row r="93" spans="2:14" x14ac:dyDescent="0.25">
      <c r="B93" t="s">
        <v>1979</v>
      </c>
      <c r="C93" s="55" t="s">
        <v>4842</v>
      </c>
      <c r="D93" s="3" t="s">
        <v>6019</v>
      </c>
      <c r="E93" s="45">
        <v>29.889400482177734</v>
      </c>
      <c r="F93" s="45">
        <v>-93.401901245117188</v>
      </c>
      <c r="G93" s="22">
        <v>1.7999999523162842</v>
      </c>
      <c r="H93" s="3" t="s">
        <v>5985</v>
      </c>
      <c r="J93" s="4">
        <v>79.807998657226563</v>
      </c>
      <c r="K93" s="4">
        <v>75.856185913085938</v>
      </c>
      <c r="L93" s="4">
        <v>3.9518189430236816</v>
      </c>
      <c r="M93" s="21">
        <v>0.76620191335678101</v>
      </c>
      <c r="N93">
        <v>3</v>
      </c>
    </row>
    <row r="94" spans="2:14" x14ac:dyDescent="0.25">
      <c r="B94" t="s">
        <v>2019</v>
      </c>
      <c r="C94" s="55" t="s">
        <v>4883</v>
      </c>
      <c r="D94" s="3" t="s">
        <v>6020</v>
      </c>
      <c r="E94" s="45">
        <v>41.665000915527344</v>
      </c>
      <c r="F94" s="45">
        <v>-70.303901672363281</v>
      </c>
      <c r="G94" s="22">
        <v>18.299999237060547</v>
      </c>
      <c r="H94" s="3" t="s">
        <v>5985</v>
      </c>
      <c r="J94" s="4">
        <v>71.167999267578125</v>
      </c>
      <c r="K94" s="4">
        <v>63.8004150390625</v>
      </c>
      <c r="L94" s="4">
        <v>7.367584228515625</v>
      </c>
      <c r="M94" s="21">
        <v>0.83427238464355469</v>
      </c>
      <c r="N94">
        <v>3</v>
      </c>
    </row>
    <row r="95" spans="2:14" x14ac:dyDescent="0.25">
      <c r="B95" t="s">
        <v>2026</v>
      </c>
      <c r="C95" s="55" t="s">
        <v>4889</v>
      </c>
      <c r="D95" s="3" t="s">
        <v>6020</v>
      </c>
      <c r="E95" s="45">
        <v>42.639400482177734</v>
      </c>
      <c r="F95" s="45">
        <v>-72.224403381347656</v>
      </c>
      <c r="G95" s="22">
        <v>207.30000305175781</v>
      </c>
      <c r="H95" s="3" t="s">
        <v>5985</v>
      </c>
      <c r="J95" s="4">
        <v>70.016006469726563</v>
      </c>
      <c r="K95" s="4">
        <v>58.278572082519531</v>
      </c>
      <c r="L95" s="4">
        <v>11.737432479858398</v>
      </c>
      <c r="M95" s="21">
        <v>0.95820093154907227</v>
      </c>
      <c r="N95">
        <v>3</v>
      </c>
    </row>
    <row r="96" spans="2:14" x14ac:dyDescent="0.25">
      <c r="B96" t="s">
        <v>2032</v>
      </c>
      <c r="C96" s="55" t="s">
        <v>4897</v>
      </c>
      <c r="D96" s="3" t="s">
        <v>6023</v>
      </c>
      <c r="E96" s="45">
        <v>42.383899688720703</v>
      </c>
      <c r="F96" s="45">
        <v>-85.962501525878906</v>
      </c>
      <c r="G96" s="22">
        <v>224.30000305175781</v>
      </c>
      <c r="H96" s="3" t="s">
        <v>5985</v>
      </c>
      <c r="J96" s="4">
        <v>69.043998718261719</v>
      </c>
      <c r="K96" s="4">
        <v>58.770172119140625</v>
      </c>
      <c r="L96" s="4">
        <v>10.273828506469727</v>
      </c>
      <c r="M96" s="21">
        <v>0.90860635042190552</v>
      </c>
      <c r="N96">
        <v>3</v>
      </c>
    </row>
    <row r="97" spans="2:14" x14ac:dyDescent="0.25">
      <c r="B97" t="s">
        <v>2034</v>
      </c>
      <c r="C97" s="55" t="s">
        <v>4612</v>
      </c>
      <c r="D97" s="3" t="s">
        <v>6023</v>
      </c>
      <c r="E97" s="45">
        <v>42.550300598144531</v>
      </c>
      <c r="F97" s="45">
        <v>-84.825798034667969</v>
      </c>
      <c r="G97" s="22">
        <v>274.89999389648438</v>
      </c>
      <c r="H97" s="3" t="s">
        <v>5985</v>
      </c>
      <c r="J97" s="4">
        <v>69.2239990234375</v>
      </c>
      <c r="K97" s="4">
        <v>58.52337646484375</v>
      </c>
      <c r="L97" s="4">
        <v>10.70062255859375</v>
      </c>
      <c r="M97" s="21">
        <v>0.90912187099456787</v>
      </c>
      <c r="N97">
        <v>3</v>
      </c>
    </row>
    <row r="98" spans="2:14" x14ac:dyDescent="0.25">
      <c r="B98" t="s">
        <v>2159</v>
      </c>
      <c r="C98" s="55" t="s">
        <v>5012</v>
      </c>
      <c r="D98" s="3" t="s">
        <v>3747</v>
      </c>
      <c r="E98" s="45">
        <v>39.742500305175781</v>
      </c>
      <c r="F98" s="45">
        <v>-94.034698486328125</v>
      </c>
      <c r="G98" s="22">
        <v>274.29998779296875</v>
      </c>
      <c r="H98" s="3" t="s">
        <v>5985</v>
      </c>
      <c r="J98" s="4">
        <v>73.435997009277344</v>
      </c>
      <c r="K98" s="4">
        <v>65.029762268066406</v>
      </c>
      <c r="L98" s="4">
        <v>8.4062376022338867</v>
      </c>
      <c r="M98" s="21">
        <v>0.81949537992477417</v>
      </c>
      <c r="N98">
        <v>3</v>
      </c>
    </row>
    <row r="99" spans="2:14" x14ac:dyDescent="0.25">
      <c r="B99" t="s">
        <v>2168</v>
      </c>
      <c r="C99" s="55" t="s">
        <v>5020</v>
      </c>
      <c r="D99" s="3" t="s">
        <v>3747</v>
      </c>
      <c r="E99" s="45">
        <v>40.345798492431641</v>
      </c>
      <c r="F99" s="45">
        <v>-94.834197998046875</v>
      </c>
      <c r="G99" s="22">
        <v>300.20001220703125</v>
      </c>
      <c r="H99" s="3" t="s">
        <v>5985</v>
      </c>
      <c r="J99" s="4">
        <v>73.220001220703125</v>
      </c>
      <c r="K99" s="4">
        <v>64.604896545410156</v>
      </c>
      <c r="L99" s="4">
        <v>8.6151065826416016</v>
      </c>
      <c r="M99" s="21">
        <v>0.84607088565826416</v>
      </c>
      <c r="N99">
        <v>3</v>
      </c>
    </row>
    <row r="100" spans="2:14" x14ac:dyDescent="0.25">
      <c r="B100" t="s">
        <v>2247</v>
      </c>
      <c r="C100" s="55" t="s">
        <v>5087</v>
      </c>
      <c r="D100" s="3" t="s">
        <v>6002</v>
      </c>
      <c r="E100" s="45">
        <v>40.451698303222656</v>
      </c>
      <c r="F100" s="45">
        <v>-99.380302429199219</v>
      </c>
      <c r="G100" s="22">
        <v>707.0999755859375</v>
      </c>
      <c r="H100" s="3" t="s">
        <v>5985</v>
      </c>
      <c r="J100" s="4">
        <v>67.387992858886719</v>
      </c>
      <c r="K100" s="4">
        <v>63.58563232421875</v>
      </c>
      <c r="L100" s="4">
        <v>3.8023619651794434</v>
      </c>
      <c r="M100" s="21">
        <v>0.66736668348312378</v>
      </c>
      <c r="N100">
        <v>3</v>
      </c>
    </row>
    <row r="101" spans="2:14" x14ac:dyDescent="0.25">
      <c r="B101" t="s">
        <v>2251</v>
      </c>
      <c r="C101" s="55" t="s">
        <v>5090</v>
      </c>
      <c r="D101" s="3" t="s">
        <v>6002</v>
      </c>
      <c r="E101" s="45">
        <v>41.278900146484375</v>
      </c>
      <c r="F101" s="45">
        <v>-98.969703674316406</v>
      </c>
      <c r="G101" s="22">
        <v>630.9000244140625</v>
      </c>
      <c r="H101" s="3" t="s">
        <v>5985</v>
      </c>
      <c r="J101" s="4">
        <v>68.39599609375</v>
      </c>
      <c r="K101" s="4">
        <v>62.876087188720703</v>
      </c>
      <c r="L101" s="4">
        <v>5.5199098587036133</v>
      </c>
      <c r="M101" s="21">
        <v>0.74175262451171875</v>
      </c>
      <c r="N101">
        <v>3</v>
      </c>
    </row>
    <row r="102" spans="2:14" x14ac:dyDescent="0.25">
      <c r="B102" t="s">
        <v>2262</v>
      </c>
      <c r="C102" s="55" t="s">
        <v>5098</v>
      </c>
      <c r="D102" s="3" t="s">
        <v>6002</v>
      </c>
      <c r="E102" s="45">
        <v>40.354400634765625</v>
      </c>
      <c r="F102" s="45">
        <v>-96.193901062011719</v>
      </c>
      <c r="G102" s="22">
        <v>338.29998779296875</v>
      </c>
      <c r="H102" s="3" t="s">
        <v>5985</v>
      </c>
      <c r="J102" s="4">
        <v>72.391998291015625</v>
      </c>
      <c r="K102" s="4">
        <v>65.497093200683594</v>
      </c>
      <c r="L102" s="4">
        <v>6.8949036598205566</v>
      </c>
      <c r="M102" s="21">
        <v>0.76270794868469238</v>
      </c>
      <c r="N102">
        <v>3</v>
      </c>
    </row>
    <row r="103" spans="2:14" x14ac:dyDescent="0.25">
      <c r="B103" t="s">
        <v>2282</v>
      </c>
      <c r="C103" s="55" t="s">
        <v>5114</v>
      </c>
      <c r="D103" s="3" t="s">
        <v>6030</v>
      </c>
      <c r="E103" s="45">
        <v>40.573898315429688</v>
      </c>
      <c r="F103" s="45">
        <v>-74.881698608398438</v>
      </c>
      <c r="G103" s="22">
        <v>80.800003051757813</v>
      </c>
      <c r="H103" s="3" t="s">
        <v>5985</v>
      </c>
      <c r="J103" s="4">
        <v>72.607994079589844</v>
      </c>
      <c r="K103" s="4">
        <v>62.718456268310547</v>
      </c>
      <c r="L103" s="4">
        <v>9.8895387649536133</v>
      </c>
      <c r="M103" s="21">
        <v>0.95770120620727539</v>
      </c>
      <c r="N103">
        <v>3</v>
      </c>
    </row>
    <row r="104" spans="2:14" x14ac:dyDescent="0.25">
      <c r="B104" t="s">
        <v>2288</v>
      </c>
      <c r="C104" s="55" t="s">
        <v>5121</v>
      </c>
      <c r="D104" s="3" t="s">
        <v>6031</v>
      </c>
      <c r="E104" s="45">
        <v>32.75469970703125</v>
      </c>
      <c r="F104" s="45">
        <v>-104.38359832763672</v>
      </c>
      <c r="G104" s="22">
        <v>1026</v>
      </c>
      <c r="H104" s="3" t="s">
        <v>5985</v>
      </c>
      <c r="J104" s="4">
        <v>71.564002990722656</v>
      </c>
      <c r="K104" s="4">
        <v>65.196739196777344</v>
      </c>
      <c r="L104" s="4">
        <v>6.3672609329223633</v>
      </c>
      <c r="M104" s="21">
        <v>0.95010644197463989</v>
      </c>
      <c r="N104">
        <v>3</v>
      </c>
    </row>
    <row r="105" spans="2:14" x14ac:dyDescent="0.25">
      <c r="B105" t="s">
        <v>2289</v>
      </c>
      <c r="C105" s="55" t="s">
        <v>5122</v>
      </c>
      <c r="D105" s="3" t="s">
        <v>6031</v>
      </c>
      <c r="E105" s="45">
        <v>32.347801208496094</v>
      </c>
      <c r="F105" s="45">
        <v>-104.22250366210938</v>
      </c>
      <c r="G105" s="22">
        <v>951</v>
      </c>
      <c r="H105" s="3" t="s">
        <v>5985</v>
      </c>
      <c r="J105" s="4">
        <v>74.192001342773438</v>
      </c>
      <c r="K105" s="4">
        <v>68.181869506835938</v>
      </c>
      <c r="L105" s="4">
        <v>6.0101256370544434</v>
      </c>
      <c r="M105" s="21">
        <v>0.94912517070770264</v>
      </c>
      <c r="N105">
        <v>3</v>
      </c>
    </row>
    <row r="106" spans="2:14" x14ac:dyDescent="0.25">
      <c r="B106" t="s">
        <v>2300</v>
      </c>
      <c r="C106" s="55" t="s">
        <v>5132</v>
      </c>
      <c r="D106" s="3" t="s">
        <v>6031</v>
      </c>
      <c r="E106" s="45">
        <v>34.174198150634766</v>
      </c>
      <c r="F106" s="45">
        <v>-103.35189819335938</v>
      </c>
      <c r="G106" s="22">
        <v>1222.199951171875</v>
      </c>
      <c r="H106" s="3" t="s">
        <v>5985</v>
      </c>
      <c r="J106" s="4">
        <v>71.024002075195313</v>
      </c>
      <c r="K106" s="4">
        <v>64.477737426757813</v>
      </c>
      <c r="L106" s="4">
        <v>6.5462646484375</v>
      </c>
      <c r="M106" s="21">
        <v>0.92089164257049561</v>
      </c>
      <c r="N106">
        <v>3</v>
      </c>
    </row>
    <row r="107" spans="2:14" x14ac:dyDescent="0.25">
      <c r="B107" t="s">
        <v>2313</v>
      </c>
      <c r="C107" s="55" t="s">
        <v>3426</v>
      </c>
      <c r="D107" s="3" t="s">
        <v>6033</v>
      </c>
      <c r="E107" s="45">
        <v>42.099700927734375</v>
      </c>
      <c r="F107" s="45">
        <v>-76.835800170898438</v>
      </c>
      <c r="G107" s="22">
        <v>288.60000610351563</v>
      </c>
      <c r="H107" s="3" t="s">
        <v>5985</v>
      </c>
      <c r="J107" s="4">
        <v>68.972000122070313</v>
      </c>
      <c r="K107" s="4">
        <v>57.901237487792969</v>
      </c>
      <c r="L107" s="4">
        <v>11.070757865905762</v>
      </c>
      <c r="M107" s="21">
        <v>0.95825827121734619</v>
      </c>
      <c r="N107">
        <v>3</v>
      </c>
    </row>
    <row r="108" spans="2:14" x14ac:dyDescent="0.25">
      <c r="B108" t="s">
        <v>2314</v>
      </c>
      <c r="C108" s="55" t="s">
        <v>5143</v>
      </c>
      <c r="D108" s="3" t="s">
        <v>6033</v>
      </c>
      <c r="E108" s="45">
        <v>42.329399108886719</v>
      </c>
      <c r="F108" s="45">
        <v>-78.463600158691406</v>
      </c>
      <c r="G108" s="22">
        <v>484.60000610351563</v>
      </c>
      <c r="H108" s="3" t="s">
        <v>5985</v>
      </c>
      <c r="J108" s="4">
        <v>65.804000854492188</v>
      </c>
      <c r="K108" s="4">
        <v>54.034442901611328</v>
      </c>
      <c r="L108" s="4">
        <v>11.769561767578125</v>
      </c>
      <c r="M108" s="21">
        <v>0.93231022357940674</v>
      </c>
      <c r="N108">
        <v>3</v>
      </c>
    </row>
    <row r="109" spans="2:14" x14ac:dyDescent="0.25">
      <c r="B109" t="s">
        <v>2319</v>
      </c>
      <c r="C109" s="55" t="s">
        <v>5147</v>
      </c>
      <c r="D109" s="3" t="s">
        <v>6033</v>
      </c>
      <c r="E109" s="45">
        <v>42.449199676513672</v>
      </c>
      <c r="F109" s="45">
        <v>-76.449203491210938</v>
      </c>
      <c r="G109" s="22">
        <v>292.60000610351563</v>
      </c>
      <c r="H109" s="3" t="s">
        <v>5985</v>
      </c>
      <c r="J109" s="4">
        <v>68.036003112792969</v>
      </c>
      <c r="K109" s="4">
        <v>58.190601348876953</v>
      </c>
      <c r="L109" s="4">
        <v>9.8454036712646484</v>
      </c>
      <c r="M109" s="21">
        <v>0.89087057113647461</v>
      </c>
      <c r="N109">
        <v>3</v>
      </c>
    </row>
    <row r="110" spans="2:14" x14ac:dyDescent="0.25">
      <c r="B110" t="s">
        <v>2321</v>
      </c>
      <c r="C110" s="55" t="s">
        <v>4523</v>
      </c>
      <c r="D110" s="3" t="s">
        <v>6033</v>
      </c>
      <c r="E110" s="45">
        <v>42.247200012207031</v>
      </c>
      <c r="F110" s="45">
        <v>-78.8125</v>
      </c>
      <c r="G110" s="22">
        <v>495.29998779296875</v>
      </c>
      <c r="H110" s="3" t="s">
        <v>5985</v>
      </c>
      <c r="J110" s="4">
        <v>67.027999877929688</v>
      </c>
      <c r="K110" s="4">
        <v>55.03961181640625</v>
      </c>
      <c r="L110" s="4">
        <v>11.988385200500488</v>
      </c>
      <c r="M110" s="21">
        <v>0.94321680068969727</v>
      </c>
      <c r="N110">
        <v>3</v>
      </c>
    </row>
    <row r="111" spans="2:14" x14ac:dyDescent="0.25">
      <c r="B111" t="s">
        <v>2324</v>
      </c>
      <c r="C111" s="55" t="s">
        <v>5151</v>
      </c>
      <c r="D111" s="3" t="s">
        <v>6033</v>
      </c>
      <c r="E111" s="45">
        <v>41.389198303222656</v>
      </c>
      <c r="F111" s="45">
        <v>-74.690597534179688</v>
      </c>
      <c r="G111" s="22">
        <v>176.80000305175781</v>
      </c>
      <c r="H111" s="3" t="s">
        <v>5985</v>
      </c>
      <c r="J111" s="4">
        <v>70.232002258300781</v>
      </c>
      <c r="K111" s="4">
        <v>60.99945068359375</v>
      </c>
      <c r="L111" s="4">
        <v>9.2325496673583984</v>
      </c>
      <c r="M111" s="21">
        <v>0.94662702083587646</v>
      </c>
      <c r="N111">
        <v>3</v>
      </c>
    </row>
    <row r="112" spans="2:14" x14ac:dyDescent="0.25">
      <c r="B112" t="s">
        <v>2325</v>
      </c>
      <c r="C112" s="55" t="s">
        <v>5152</v>
      </c>
      <c r="D112" s="3" t="s">
        <v>6033</v>
      </c>
      <c r="E112" s="45">
        <v>44.230800628662109</v>
      </c>
      <c r="F112" s="45">
        <v>-74.438301086425781</v>
      </c>
      <c r="G112" s="22">
        <v>512.0999755859375</v>
      </c>
      <c r="H112" s="3" t="s">
        <v>5985</v>
      </c>
      <c r="J112" s="4">
        <v>64.975997924804688</v>
      </c>
      <c r="K112" s="4">
        <v>53.781883239746094</v>
      </c>
      <c r="L112" s="4">
        <v>11.194116592407227</v>
      </c>
      <c r="M112" s="21">
        <v>0.87524068355560303</v>
      </c>
      <c r="N112">
        <v>3</v>
      </c>
    </row>
    <row r="113" spans="2:14" x14ac:dyDescent="0.25">
      <c r="B113" t="s">
        <v>2329</v>
      </c>
      <c r="C113" s="55" t="s">
        <v>5157</v>
      </c>
      <c r="D113" s="3" t="s">
        <v>6027</v>
      </c>
      <c r="E113" s="45">
        <v>35.908599853515625</v>
      </c>
      <c r="F113" s="45">
        <v>-79.079399108886719</v>
      </c>
      <c r="G113" s="22">
        <v>152.39999389648438</v>
      </c>
      <c r="H113" s="3" t="s">
        <v>5985</v>
      </c>
      <c r="J113" s="4">
        <v>74.587997436523438</v>
      </c>
      <c r="K113" s="4">
        <v>67.455085754394531</v>
      </c>
      <c r="L113" s="4">
        <v>7.1329164505004883</v>
      </c>
      <c r="M113" s="21">
        <v>0.94374960660934448</v>
      </c>
      <c r="N113">
        <v>3</v>
      </c>
    </row>
    <row r="114" spans="2:14" x14ac:dyDescent="0.25">
      <c r="B114" t="s">
        <v>2331</v>
      </c>
      <c r="C114" s="55" t="s">
        <v>5158</v>
      </c>
      <c r="D114" s="3" t="s">
        <v>6027</v>
      </c>
      <c r="E114" s="45">
        <v>35.311698913574219</v>
      </c>
      <c r="F114" s="45">
        <v>-83.174697875976563</v>
      </c>
      <c r="G114" s="22">
        <v>668.0999755859375</v>
      </c>
      <c r="H114" s="3" t="s">
        <v>5985</v>
      </c>
      <c r="J114" s="4">
        <v>66.99200439453125</v>
      </c>
      <c r="K114" s="4">
        <v>62.295246124267578</v>
      </c>
      <c r="L114" s="4">
        <v>4.6967592239379883</v>
      </c>
      <c r="M114" s="21">
        <v>0.86569231748580933</v>
      </c>
      <c r="N114">
        <v>3</v>
      </c>
    </row>
    <row r="115" spans="2:14" x14ac:dyDescent="0.25">
      <c r="B115" t="s">
        <v>2332</v>
      </c>
      <c r="C115" s="55" t="s">
        <v>3402</v>
      </c>
      <c r="D115" s="3" t="s">
        <v>6027</v>
      </c>
      <c r="E115" s="45">
        <v>36.430000305175781</v>
      </c>
      <c r="F115" s="45">
        <v>-80.178901672363281</v>
      </c>
      <c r="G115" s="22">
        <v>310.60000610351563</v>
      </c>
      <c r="H115" s="3" t="s">
        <v>5985</v>
      </c>
      <c r="J115" s="4">
        <v>71.419998168945313</v>
      </c>
      <c r="K115" s="4">
        <v>65.140274047851563</v>
      </c>
      <c r="L115" s="4">
        <v>6.27972412109375</v>
      </c>
      <c r="M115" s="21">
        <v>0.92516249418258667</v>
      </c>
      <c r="N115">
        <v>3</v>
      </c>
    </row>
    <row r="116" spans="2:14" x14ac:dyDescent="0.25">
      <c r="B116" t="s">
        <v>2335</v>
      </c>
      <c r="C116" s="55" t="s">
        <v>4397</v>
      </c>
      <c r="D116" s="3" t="s">
        <v>6027</v>
      </c>
      <c r="E116" s="45">
        <v>35.639999389648438</v>
      </c>
      <c r="F116" s="45">
        <v>-77.398300170898438</v>
      </c>
      <c r="G116" s="22">
        <v>9.8000001907348633</v>
      </c>
      <c r="H116" s="3" t="s">
        <v>5985</v>
      </c>
      <c r="J116" s="4">
        <v>76.60400390625</v>
      </c>
      <c r="K116" s="4">
        <v>70.081878662109375</v>
      </c>
      <c r="L116" s="4">
        <v>6.522125244140625</v>
      </c>
      <c r="M116" s="21">
        <v>0.94068032503128052</v>
      </c>
      <c r="N116">
        <v>3</v>
      </c>
    </row>
    <row r="117" spans="2:14" x14ac:dyDescent="0.25">
      <c r="B117" t="s">
        <v>2344</v>
      </c>
      <c r="C117" s="55" t="s">
        <v>4786</v>
      </c>
      <c r="D117" s="3" t="s">
        <v>6027</v>
      </c>
      <c r="E117" s="45">
        <v>35.684700012207031</v>
      </c>
      <c r="F117" s="45">
        <v>-82.00830078125</v>
      </c>
      <c r="G117" s="22">
        <v>429.79998779296875</v>
      </c>
      <c r="H117" s="3" t="s">
        <v>5985</v>
      </c>
      <c r="J117" s="4">
        <v>71.419998168945313</v>
      </c>
      <c r="K117" s="4">
        <v>64.533370971679688</v>
      </c>
      <c r="L117" s="4">
        <v>6.886627197265625</v>
      </c>
      <c r="M117" s="21">
        <v>0.95209598541259766</v>
      </c>
      <c r="N117">
        <v>3</v>
      </c>
    </row>
    <row r="118" spans="2:14" x14ac:dyDescent="0.25">
      <c r="B118" t="s">
        <v>2346</v>
      </c>
      <c r="C118" s="55" t="s">
        <v>5168</v>
      </c>
      <c r="D118" s="3" t="s">
        <v>6027</v>
      </c>
      <c r="E118" s="45">
        <v>35.729698181152344</v>
      </c>
      <c r="F118" s="45">
        <v>-81.672798156738281</v>
      </c>
      <c r="G118" s="22">
        <v>359.70001220703125</v>
      </c>
      <c r="H118" s="3" t="s">
        <v>5985</v>
      </c>
      <c r="J118" s="4">
        <v>70.628005981445313</v>
      </c>
      <c r="K118" s="4">
        <v>65.373725891113281</v>
      </c>
      <c r="L118" s="4">
        <v>5.2542786598205566</v>
      </c>
      <c r="M118" s="21">
        <v>0.93735611438751221</v>
      </c>
      <c r="N118">
        <v>3</v>
      </c>
    </row>
    <row r="119" spans="2:14" x14ac:dyDescent="0.25">
      <c r="B119" t="s">
        <v>2350</v>
      </c>
      <c r="C119" s="55" t="s">
        <v>5172</v>
      </c>
      <c r="D119" s="3" t="s">
        <v>6027</v>
      </c>
      <c r="E119" s="45">
        <v>35.872200012207031</v>
      </c>
      <c r="F119" s="45">
        <v>-76.659202575683594</v>
      </c>
      <c r="G119" s="22">
        <v>6.0999999046325684</v>
      </c>
      <c r="H119" s="3" t="s">
        <v>5985</v>
      </c>
      <c r="J119" s="4">
        <v>75.3800048828125</v>
      </c>
      <c r="K119" s="4">
        <v>69.174819946289063</v>
      </c>
      <c r="L119" s="4">
        <v>6.2051877975463867</v>
      </c>
      <c r="M119" s="21">
        <v>0.90386372804641724</v>
      </c>
      <c r="N119">
        <v>3</v>
      </c>
    </row>
    <row r="120" spans="2:14" x14ac:dyDescent="0.25">
      <c r="B120" t="s">
        <v>2362</v>
      </c>
      <c r="C120" s="55" t="s">
        <v>5184</v>
      </c>
      <c r="D120" s="3" t="s">
        <v>6027</v>
      </c>
      <c r="E120" s="45">
        <v>35.693901062011719</v>
      </c>
      <c r="F120" s="45">
        <v>-77.946098327636719</v>
      </c>
      <c r="G120" s="22">
        <v>33.5</v>
      </c>
      <c r="H120" s="3" t="s">
        <v>5985</v>
      </c>
      <c r="J120" s="4">
        <v>75.7760009765625</v>
      </c>
      <c r="K120" s="4">
        <v>69.270782470703125</v>
      </c>
      <c r="L120" s="4">
        <v>6.505218505859375</v>
      </c>
      <c r="M120" s="21">
        <v>0.93629610538482666</v>
      </c>
      <c r="N120">
        <v>3</v>
      </c>
    </row>
    <row r="121" spans="2:14" x14ac:dyDescent="0.25">
      <c r="B121" t="s">
        <v>2381</v>
      </c>
      <c r="C121" s="55" t="s">
        <v>5201</v>
      </c>
      <c r="D121" s="3" t="s">
        <v>6034</v>
      </c>
      <c r="E121" s="45">
        <v>40.353599548339844</v>
      </c>
      <c r="F121" s="45">
        <v>-83.775299072265625</v>
      </c>
      <c r="G121" s="22">
        <v>358.39999389648438</v>
      </c>
      <c r="H121" s="3" t="s">
        <v>5985</v>
      </c>
      <c r="J121" s="4">
        <v>70.195999145507813</v>
      </c>
      <c r="K121" s="4">
        <v>62.796974182128906</v>
      </c>
      <c r="L121" s="4">
        <v>7.3990235328674316</v>
      </c>
      <c r="M121" s="21">
        <v>0.86243295669555664</v>
      </c>
      <c r="N121">
        <v>3</v>
      </c>
    </row>
    <row r="122" spans="2:14" x14ac:dyDescent="0.25">
      <c r="B122" t="s">
        <v>2383</v>
      </c>
      <c r="C122" s="55" t="s">
        <v>5203</v>
      </c>
      <c r="D122" s="3" t="s">
        <v>6034</v>
      </c>
      <c r="E122" s="45">
        <v>40.8125</v>
      </c>
      <c r="F122" s="45">
        <v>-82.969703674316406</v>
      </c>
      <c r="G122" s="22">
        <v>291.10000610351563</v>
      </c>
      <c r="H122" s="3" t="s">
        <v>5985</v>
      </c>
      <c r="J122" s="4">
        <v>70.627998352050781</v>
      </c>
      <c r="K122" s="4">
        <v>61.383827209472656</v>
      </c>
      <c r="L122" s="4">
        <v>9.244171142578125</v>
      </c>
      <c r="M122" s="21">
        <v>0.9072301983833313</v>
      </c>
      <c r="N122">
        <v>3</v>
      </c>
    </row>
    <row r="123" spans="2:14" x14ac:dyDescent="0.25">
      <c r="B123" t="s">
        <v>2389</v>
      </c>
      <c r="C123" s="55" t="s">
        <v>5208</v>
      </c>
      <c r="D123" s="3" t="s">
        <v>6034</v>
      </c>
      <c r="E123" s="45">
        <v>38.82080078125</v>
      </c>
      <c r="F123" s="45">
        <v>-82.18170166015625</v>
      </c>
      <c r="G123" s="22">
        <v>176.19999694824219</v>
      </c>
      <c r="H123" s="3" t="s">
        <v>5985</v>
      </c>
      <c r="J123" s="4">
        <v>73.976005554199219</v>
      </c>
      <c r="K123" s="4">
        <v>64.662269592285156</v>
      </c>
      <c r="L123" s="4">
        <v>9.3137388229370117</v>
      </c>
      <c r="M123" s="21">
        <v>0.95802021026611328</v>
      </c>
      <c r="N123">
        <v>3</v>
      </c>
    </row>
    <row r="124" spans="2:14" x14ac:dyDescent="0.25">
      <c r="B124" t="s">
        <v>2391</v>
      </c>
      <c r="C124" s="55" t="s">
        <v>5210</v>
      </c>
      <c r="D124" s="3" t="s">
        <v>6034</v>
      </c>
      <c r="E124" s="45">
        <v>39.897201538085938</v>
      </c>
      <c r="F124" s="45">
        <v>-83.509696960449219</v>
      </c>
      <c r="G124" s="22">
        <v>341.39999389648438</v>
      </c>
      <c r="H124" s="3" t="s">
        <v>5985</v>
      </c>
      <c r="J124" s="4">
        <v>70.987991333007813</v>
      </c>
      <c r="K124" s="4">
        <v>61.970935821533203</v>
      </c>
      <c r="L124" s="4">
        <v>9.017059326171875</v>
      </c>
      <c r="M124" s="21">
        <v>0.92713034152984619</v>
      </c>
      <c r="N124">
        <v>3</v>
      </c>
    </row>
    <row r="125" spans="2:14" x14ac:dyDescent="0.25">
      <c r="B125" t="s">
        <v>2392</v>
      </c>
      <c r="C125" s="55" t="s">
        <v>5211</v>
      </c>
      <c r="D125" s="3" t="s">
        <v>6034</v>
      </c>
      <c r="E125" s="45">
        <v>40.766700744628906</v>
      </c>
      <c r="F125" s="45">
        <v>-82.61669921875</v>
      </c>
      <c r="G125" s="22">
        <v>411.5</v>
      </c>
      <c r="H125" s="3" t="s">
        <v>5985</v>
      </c>
      <c r="J125" s="4">
        <v>70.375991821289063</v>
      </c>
      <c r="K125" s="4">
        <v>59.890888214111328</v>
      </c>
      <c r="L125" s="4">
        <v>10.485107421875</v>
      </c>
      <c r="M125" s="21">
        <v>0.87072324752807617</v>
      </c>
      <c r="N125">
        <v>3</v>
      </c>
    </row>
    <row r="126" spans="2:14" x14ac:dyDescent="0.25">
      <c r="B126" t="s">
        <v>2396</v>
      </c>
      <c r="C126" s="55" t="s">
        <v>4916</v>
      </c>
      <c r="D126" s="3" t="s">
        <v>6034</v>
      </c>
      <c r="E126" s="45">
        <v>41.124698638916016</v>
      </c>
      <c r="F126" s="45">
        <v>-84.591903686523438</v>
      </c>
      <c r="G126" s="22">
        <v>221</v>
      </c>
      <c r="H126" s="3" t="s">
        <v>5985</v>
      </c>
      <c r="J126" s="4">
        <v>70.987998962402344</v>
      </c>
      <c r="K126" s="4">
        <v>61.035083770751953</v>
      </c>
      <c r="L126" s="4">
        <v>9.9529170989990234</v>
      </c>
      <c r="M126" s="21">
        <v>0.90580177307128906</v>
      </c>
      <c r="N126">
        <v>3</v>
      </c>
    </row>
    <row r="127" spans="2:14" x14ac:dyDescent="0.25">
      <c r="B127" t="s">
        <v>2401</v>
      </c>
      <c r="C127" s="55" t="s">
        <v>5219</v>
      </c>
      <c r="D127" s="3" t="s">
        <v>6034</v>
      </c>
      <c r="E127" s="45">
        <v>41.518299102783203</v>
      </c>
      <c r="F127" s="45">
        <v>-84.145301818847656</v>
      </c>
      <c r="G127" s="22">
        <v>228.60000610351563</v>
      </c>
      <c r="H127" s="3" t="s">
        <v>5985</v>
      </c>
      <c r="J127" s="4">
        <v>70.195999145507813</v>
      </c>
      <c r="K127" s="4">
        <v>60.855998992919922</v>
      </c>
      <c r="L127" s="4">
        <v>9.3400020599365234</v>
      </c>
      <c r="M127" s="21">
        <v>0.89833146333694458</v>
      </c>
      <c r="N127">
        <v>3</v>
      </c>
    </row>
    <row r="128" spans="2:14" x14ac:dyDescent="0.25">
      <c r="B128" t="s">
        <v>2403</v>
      </c>
      <c r="C128" s="55" t="s">
        <v>5220</v>
      </c>
      <c r="D128" s="3" t="s">
        <v>6034</v>
      </c>
      <c r="E128" s="45">
        <v>40.126701354980469</v>
      </c>
      <c r="F128" s="45">
        <v>-82.944198608398438</v>
      </c>
      <c r="G128" s="22">
        <v>244.39999389648438</v>
      </c>
      <c r="H128" s="3" t="s">
        <v>5985</v>
      </c>
      <c r="J128" s="4">
        <v>72.608009338378906</v>
      </c>
      <c r="K128" s="4">
        <v>62.840984344482422</v>
      </c>
      <c r="L128" s="4">
        <v>9.7670230865478516</v>
      </c>
      <c r="M128" s="21">
        <v>0.91107404232025146</v>
      </c>
      <c r="N128">
        <v>3</v>
      </c>
    </row>
    <row r="129" spans="2:14" x14ac:dyDescent="0.25">
      <c r="B129" t="s">
        <v>2406</v>
      </c>
      <c r="C129" s="55" t="s">
        <v>5223</v>
      </c>
      <c r="D129" s="3" t="s">
        <v>6035</v>
      </c>
      <c r="E129" s="45">
        <v>34.220798492431641</v>
      </c>
      <c r="F129" s="45">
        <v>-95.614997863769531</v>
      </c>
      <c r="G129" s="22">
        <v>143.30000305175781</v>
      </c>
      <c r="H129" s="3" t="s">
        <v>5985</v>
      </c>
      <c r="J129" s="4">
        <v>75.596000671386719</v>
      </c>
      <c r="K129" s="4">
        <v>69.787864685058594</v>
      </c>
      <c r="L129" s="4">
        <v>5.808135986328125</v>
      </c>
      <c r="M129" s="21">
        <v>0.91661673784255981</v>
      </c>
      <c r="N129">
        <v>3</v>
      </c>
    </row>
    <row r="130" spans="2:14" x14ac:dyDescent="0.25">
      <c r="B130" t="s">
        <v>2409</v>
      </c>
      <c r="C130" s="55" t="s">
        <v>5227</v>
      </c>
      <c r="D130" s="3" t="s">
        <v>6035</v>
      </c>
      <c r="E130" s="45">
        <v>36.538101196289063</v>
      </c>
      <c r="F130" s="45">
        <v>-98.266098022460938</v>
      </c>
      <c r="G130" s="22">
        <v>411.5</v>
      </c>
      <c r="H130" s="3" t="s">
        <v>5985</v>
      </c>
      <c r="J130" s="4">
        <v>75.236007690429688</v>
      </c>
      <c r="K130" s="4">
        <v>69.578216552734375</v>
      </c>
      <c r="L130" s="4">
        <v>5.6577882766723633</v>
      </c>
      <c r="M130" s="21">
        <v>0.78689253330230713</v>
      </c>
      <c r="N130">
        <v>3</v>
      </c>
    </row>
    <row r="131" spans="2:14" x14ac:dyDescent="0.25">
      <c r="B131" t="s">
        <v>2440</v>
      </c>
      <c r="C131" s="55" t="s">
        <v>5256</v>
      </c>
      <c r="D131" s="3" t="s">
        <v>6037</v>
      </c>
      <c r="E131" s="45">
        <v>41.897499084472656</v>
      </c>
      <c r="F131" s="45">
        <v>-78.714401245117188</v>
      </c>
      <c r="G131" s="22">
        <v>506</v>
      </c>
      <c r="H131" s="3" t="s">
        <v>5985</v>
      </c>
      <c r="J131" s="4">
        <v>65.984001159667969</v>
      </c>
      <c r="K131" s="4">
        <v>54.491485595703125</v>
      </c>
      <c r="L131" s="4">
        <v>11.492517471313477</v>
      </c>
      <c r="M131" s="21">
        <v>0.93783110380172729</v>
      </c>
      <c r="N131">
        <v>3</v>
      </c>
    </row>
    <row r="132" spans="2:14" x14ac:dyDescent="0.25">
      <c r="B132" t="s">
        <v>2442</v>
      </c>
      <c r="C132" s="55" t="s">
        <v>5258</v>
      </c>
      <c r="D132" s="3" t="s">
        <v>6037</v>
      </c>
      <c r="E132" s="45">
        <v>40.468101501464844</v>
      </c>
      <c r="F132" s="45">
        <v>-78.728897094726563</v>
      </c>
      <c r="G132" s="22">
        <v>591.29998779296875</v>
      </c>
      <c r="H132" s="3" t="s">
        <v>5985</v>
      </c>
      <c r="J132" s="4">
        <v>67.027999877929688</v>
      </c>
      <c r="K132" s="4">
        <v>56.368907928466797</v>
      </c>
      <c r="L132" s="4">
        <v>10.659088134765625</v>
      </c>
      <c r="M132" s="21">
        <v>0.93899029493331909</v>
      </c>
      <c r="N132">
        <v>3</v>
      </c>
    </row>
    <row r="133" spans="2:14" x14ac:dyDescent="0.25">
      <c r="B133" t="s">
        <v>2446</v>
      </c>
      <c r="C133" s="55" t="s">
        <v>5261</v>
      </c>
      <c r="D133" s="3" t="s">
        <v>6037</v>
      </c>
      <c r="E133" s="45">
        <v>40.230598449707031</v>
      </c>
      <c r="F133" s="45">
        <v>-75.435302734375</v>
      </c>
      <c r="G133" s="22">
        <v>73.199996948242188</v>
      </c>
      <c r="H133" s="3" t="s">
        <v>5985</v>
      </c>
      <c r="J133" s="4">
        <v>73.580001831054688</v>
      </c>
      <c r="K133" s="4">
        <v>62.835041046142578</v>
      </c>
      <c r="L133" s="4">
        <v>10.744958877563477</v>
      </c>
      <c r="M133" s="21">
        <v>0.95415365695953369</v>
      </c>
      <c r="N133">
        <v>3</v>
      </c>
    </row>
    <row r="134" spans="2:14" x14ac:dyDescent="0.25">
      <c r="B134" t="s">
        <v>2449</v>
      </c>
      <c r="C134" s="55" t="s">
        <v>4667</v>
      </c>
      <c r="D134" s="3" t="s">
        <v>6037</v>
      </c>
      <c r="E134" s="45">
        <v>40.586399078369141</v>
      </c>
      <c r="F134" s="45">
        <v>-77.569198608398438</v>
      </c>
      <c r="G134" s="22">
        <v>140.19999694824219</v>
      </c>
      <c r="H134" s="3" t="s">
        <v>5985</v>
      </c>
      <c r="J134" s="4">
        <v>70.807998657226563</v>
      </c>
      <c r="K134" s="4">
        <v>62.120185852050781</v>
      </c>
      <c r="L134" s="4">
        <v>8.6878175735473633</v>
      </c>
      <c r="M134" s="21">
        <v>0.92466384172439575</v>
      </c>
      <c r="N134">
        <v>3</v>
      </c>
    </row>
    <row r="135" spans="2:14" x14ac:dyDescent="0.25">
      <c r="B135" t="s">
        <v>2456</v>
      </c>
      <c r="C135" s="55" t="s">
        <v>5269</v>
      </c>
      <c r="D135" s="3" t="s">
        <v>6037</v>
      </c>
      <c r="E135" s="45">
        <v>41.056098937988281</v>
      </c>
      <c r="F135" s="45">
        <v>-80.059402465820313</v>
      </c>
      <c r="G135" s="22">
        <v>384</v>
      </c>
      <c r="H135" s="3" t="s">
        <v>5985</v>
      </c>
      <c r="J135" s="4">
        <v>68</v>
      </c>
      <c r="K135" s="4">
        <v>57.438190460205078</v>
      </c>
      <c r="L135" s="4">
        <v>10.561810493469238</v>
      </c>
      <c r="M135" s="21">
        <v>0.93975371122360229</v>
      </c>
      <c r="N135">
        <v>3</v>
      </c>
    </row>
    <row r="136" spans="2:14" x14ac:dyDescent="0.25">
      <c r="B136" t="s">
        <v>2457</v>
      </c>
      <c r="C136" s="55" t="s">
        <v>5270</v>
      </c>
      <c r="D136" s="3" t="s">
        <v>6037</v>
      </c>
      <c r="E136" s="45">
        <v>40.793300628662109</v>
      </c>
      <c r="F136" s="45">
        <v>-77.867202758789063</v>
      </c>
      <c r="G136" s="22">
        <v>356.60000610351563</v>
      </c>
      <c r="H136" s="3" t="s">
        <v>5985</v>
      </c>
      <c r="J136" s="4">
        <v>71.960006713867188</v>
      </c>
      <c r="K136" s="4">
        <v>62.081066131591797</v>
      </c>
      <c r="L136" s="4">
        <v>9.878936767578125</v>
      </c>
      <c r="M136" s="21">
        <v>0.95916062593460083</v>
      </c>
      <c r="N136">
        <v>3</v>
      </c>
    </row>
    <row r="137" spans="2:14" x14ac:dyDescent="0.25">
      <c r="B137" t="s">
        <v>2461</v>
      </c>
      <c r="C137" s="55" t="s">
        <v>5274</v>
      </c>
      <c r="D137" s="3" t="s">
        <v>6037</v>
      </c>
      <c r="E137" s="45">
        <v>39.898601531982422</v>
      </c>
      <c r="F137" s="45">
        <v>-80.165603637695313</v>
      </c>
      <c r="G137" s="22">
        <v>286.5</v>
      </c>
      <c r="H137" s="3" t="s">
        <v>5985</v>
      </c>
      <c r="J137" s="4">
        <v>69.83599853515625</v>
      </c>
      <c r="K137" s="4">
        <v>59.647197723388672</v>
      </c>
      <c r="L137" s="4">
        <v>10.188799858093262</v>
      </c>
      <c r="M137" s="21">
        <v>0.95251685380935669</v>
      </c>
      <c r="N137">
        <v>3</v>
      </c>
    </row>
    <row r="138" spans="2:14" x14ac:dyDescent="0.25">
      <c r="B138" t="s">
        <v>2462</v>
      </c>
      <c r="C138" s="55" t="s">
        <v>5275</v>
      </c>
      <c r="D138" s="3" t="s">
        <v>6037</v>
      </c>
      <c r="E138" s="45">
        <v>41.700298309326172</v>
      </c>
      <c r="F138" s="45">
        <v>-77.387199401855469</v>
      </c>
      <c r="G138" s="22">
        <v>554.0999755859375</v>
      </c>
      <c r="H138" s="3" t="s">
        <v>5985</v>
      </c>
      <c r="J138" s="4">
        <v>65.984001159667969</v>
      </c>
      <c r="K138" s="4">
        <v>56.230926513671875</v>
      </c>
      <c r="L138" s="4">
        <v>9.7530765533447266</v>
      </c>
      <c r="M138" s="21">
        <v>0.95139998197555542</v>
      </c>
      <c r="N138">
        <v>3</v>
      </c>
    </row>
    <row r="139" spans="2:14" x14ac:dyDescent="0.25">
      <c r="B139" t="s">
        <v>2513</v>
      </c>
      <c r="C139" s="55" t="s">
        <v>5312</v>
      </c>
      <c r="D139" s="3" t="s">
        <v>6007</v>
      </c>
      <c r="E139" s="45">
        <v>36.380599975585938</v>
      </c>
      <c r="F139" s="45">
        <v>-84.874397277832031</v>
      </c>
      <c r="G139" s="22">
        <v>501.39999389648438</v>
      </c>
      <c r="H139" s="3" t="s">
        <v>5985</v>
      </c>
      <c r="J139" s="4">
        <v>70.447998046875</v>
      </c>
      <c r="K139" s="4">
        <v>63.976642608642578</v>
      </c>
      <c r="L139" s="4">
        <v>6.4713563919067383</v>
      </c>
      <c r="M139" s="21">
        <v>0.94439506530761719</v>
      </c>
      <c r="N139">
        <v>3</v>
      </c>
    </row>
    <row r="140" spans="2:14" x14ac:dyDescent="0.25">
      <c r="B140" t="s">
        <v>2515</v>
      </c>
      <c r="C140" s="55" t="s">
        <v>3413</v>
      </c>
      <c r="D140" s="3" t="s">
        <v>6007</v>
      </c>
      <c r="E140" s="45">
        <v>35.432201385498047</v>
      </c>
      <c r="F140" s="45">
        <v>-84.583297729492188</v>
      </c>
      <c r="G140" s="22">
        <v>286.5</v>
      </c>
      <c r="H140" s="3" t="s">
        <v>5985</v>
      </c>
      <c r="J140" s="4">
        <v>72.788002014160156</v>
      </c>
      <c r="K140" s="4">
        <v>66.3900146484375</v>
      </c>
      <c r="L140" s="4">
        <v>6.3979859352111816</v>
      </c>
      <c r="M140" s="21">
        <v>0.93142968416213989</v>
      </c>
      <c r="N140">
        <v>3</v>
      </c>
    </row>
    <row r="141" spans="2:14" x14ac:dyDescent="0.25">
      <c r="B141" t="s">
        <v>2568</v>
      </c>
      <c r="C141" s="55" t="s">
        <v>5358</v>
      </c>
      <c r="D141" s="3" t="s">
        <v>6040</v>
      </c>
      <c r="E141" s="45">
        <v>33.640300750732422</v>
      </c>
      <c r="F141" s="45">
        <v>-96.166099548339844</v>
      </c>
      <c r="G141" s="22">
        <v>180.39999389648438</v>
      </c>
      <c r="H141" s="3" t="s">
        <v>5985</v>
      </c>
      <c r="J141" s="4">
        <v>77.431991577148438</v>
      </c>
      <c r="K141" s="4">
        <v>71.785598754882813</v>
      </c>
      <c r="L141" s="4">
        <v>5.6463990211486816</v>
      </c>
      <c r="M141" s="21">
        <v>0.92902481555938721</v>
      </c>
      <c r="N141">
        <v>3</v>
      </c>
    </row>
    <row r="142" spans="2:14" x14ac:dyDescent="0.25">
      <c r="B142" t="s">
        <v>2593</v>
      </c>
      <c r="C142" s="55" t="s">
        <v>5380</v>
      </c>
      <c r="D142" s="3" t="s">
        <v>6040</v>
      </c>
      <c r="E142" s="45">
        <v>36.263099670410156</v>
      </c>
      <c r="F142" s="45">
        <v>-101.40499877929688</v>
      </c>
      <c r="G142" s="22">
        <v>966.20001220703125</v>
      </c>
      <c r="H142" s="3" t="s">
        <v>5985</v>
      </c>
      <c r="J142" s="4">
        <v>71.564002990722656</v>
      </c>
      <c r="K142" s="4">
        <v>65.240615844726563</v>
      </c>
      <c r="L142" s="4">
        <v>6.3233885765075684</v>
      </c>
      <c r="M142" s="21">
        <v>0.77886694669723511</v>
      </c>
      <c r="N142">
        <v>3</v>
      </c>
    </row>
    <row r="143" spans="2:14" x14ac:dyDescent="0.25">
      <c r="B143" t="s">
        <v>2604</v>
      </c>
      <c r="C143" s="55" t="s">
        <v>5387</v>
      </c>
      <c r="D143" s="3" t="s">
        <v>6040</v>
      </c>
      <c r="E143" s="45">
        <v>33.549999237060547</v>
      </c>
      <c r="F143" s="45">
        <v>-102.37580108642578</v>
      </c>
      <c r="G143" s="22">
        <v>1071.0999755859375</v>
      </c>
      <c r="H143" s="3" t="s">
        <v>5985</v>
      </c>
      <c r="J143" s="4">
        <v>70.807998657226563</v>
      </c>
      <c r="K143" s="4">
        <v>64.729393005371094</v>
      </c>
      <c r="L143" s="4">
        <v>6.0786008834838867</v>
      </c>
      <c r="M143" s="21">
        <v>0.9542195200920105</v>
      </c>
      <c r="N143">
        <v>3</v>
      </c>
    </row>
    <row r="144" spans="2:14" x14ac:dyDescent="0.25">
      <c r="B144" t="s">
        <v>2618</v>
      </c>
      <c r="C144" s="55" t="s">
        <v>5394</v>
      </c>
      <c r="D144" s="3" t="s">
        <v>6040</v>
      </c>
      <c r="E144" s="45">
        <v>34.179698944091797</v>
      </c>
      <c r="F144" s="45">
        <v>-102.13559722900391</v>
      </c>
      <c r="G144" s="22">
        <v>1109.5</v>
      </c>
      <c r="H144" s="3" t="s">
        <v>5985</v>
      </c>
      <c r="J144" s="4">
        <v>69.83599853515625</v>
      </c>
      <c r="K144" s="4">
        <v>63.85711669921875</v>
      </c>
      <c r="L144" s="4">
        <v>5.9788818359375</v>
      </c>
      <c r="M144" s="21">
        <v>0.95212328433990479</v>
      </c>
      <c r="N144">
        <v>3</v>
      </c>
    </row>
    <row r="145" spans="2:14" x14ac:dyDescent="0.25">
      <c r="B145" t="s">
        <v>2623</v>
      </c>
      <c r="C145" s="55" t="s">
        <v>5398</v>
      </c>
      <c r="D145" s="3" t="s">
        <v>6040</v>
      </c>
      <c r="E145" s="45">
        <v>36.389701843261719</v>
      </c>
      <c r="F145" s="45">
        <v>-100.82389831542969</v>
      </c>
      <c r="G145" s="22">
        <v>896.70001220703125</v>
      </c>
      <c r="H145" s="3" t="s">
        <v>5985</v>
      </c>
      <c r="J145" s="4">
        <v>71.599990844726563</v>
      </c>
      <c r="K145" s="4">
        <v>65.064682006835938</v>
      </c>
      <c r="L145" s="4">
        <v>6.535308837890625</v>
      </c>
      <c r="M145" s="21">
        <v>0.84062016010284424</v>
      </c>
      <c r="N145">
        <v>3</v>
      </c>
    </row>
    <row r="146" spans="2:14" x14ac:dyDescent="0.25">
      <c r="B146" t="s">
        <v>2625</v>
      </c>
      <c r="C146" s="55" t="s">
        <v>3309</v>
      </c>
      <c r="D146" s="3" t="s">
        <v>6040</v>
      </c>
      <c r="E146" s="45">
        <v>34.189201354980469</v>
      </c>
      <c r="F146" s="45">
        <v>-101.70220184326172</v>
      </c>
      <c r="G146" s="22">
        <v>1027.199951171875</v>
      </c>
      <c r="H146" s="3" t="s">
        <v>5985</v>
      </c>
      <c r="J146" s="4">
        <v>73.004005432128906</v>
      </c>
      <c r="K146" s="4">
        <v>67.129608154296875</v>
      </c>
      <c r="L146" s="4">
        <v>5.8743958473205566</v>
      </c>
      <c r="M146" s="21">
        <v>0.90492331981658936</v>
      </c>
      <c r="N146">
        <v>3</v>
      </c>
    </row>
    <row r="147" spans="2:14" x14ac:dyDescent="0.25">
      <c r="B147" t="s">
        <v>2634</v>
      </c>
      <c r="C147" s="55" t="s">
        <v>5404</v>
      </c>
      <c r="D147" s="3" t="s">
        <v>6040</v>
      </c>
      <c r="E147" s="45">
        <v>34.547500610351563</v>
      </c>
      <c r="F147" s="45">
        <v>-101.76139831542969</v>
      </c>
      <c r="G147" s="22">
        <v>1060.699951171875</v>
      </c>
      <c r="H147" s="3" t="s">
        <v>5985</v>
      </c>
      <c r="J147" s="4">
        <v>70.412002563476563</v>
      </c>
      <c r="K147" s="4">
        <v>64.446296691894531</v>
      </c>
      <c r="L147" s="4">
        <v>5.9657044410705566</v>
      </c>
      <c r="M147" s="21">
        <v>0.94528597593307495</v>
      </c>
      <c r="N147">
        <v>3</v>
      </c>
    </row>
    <row r="148" spans="2:14" x14ac:dyDescent="0.25">
      <c r="B148" t="s">
        <v>2677</v>
      </c>
      <c r="C148" s="55" t="s">
        <v>5439</v>
      </c>
      <c r="D148" s="3" t="s">
        <v>6042</v>
      </c>
      <c r="E148" s="45">
        <v>38.032798767089844</v>
      </c>
      <c r="F148" s="45">
        <v>-78.522499084472656</v>
      </c>
      <c r="G148" s="22">
        <v>264</v>
      </c>
      <c r="H148" s="3" t="s">
        <v>5985</v>
      </c>
      <c r="J148" s="4">
        <v>74.192001342773438</v>
      </c>
      <c r="K148" s="4">
        <v>66.910308837890625</v>
      </c>
      <c r="L148" s="4">
        <v>7.2816896438598633</v>
      </c>
      <c r="M148" s="21">
        <v>0.9152558445930481</v>
      </c>
      <c r="N148">
        <v>3</v>
      </c>
    </row>
    <row r="149" spans="2:14" x14ac:dyDescent="0.25">
      <c r="B149" t="s">
        <v>2687</v>
      </c>
      <c r="C149" s="55" t="s">
        <v>5446</v>
      </c>
      <c r="D149" s="3" t="s">
        <v>6042</v>
      </c>
      <c r="E149" s="45">
        <v>38.666099548339844</v>
      </c>
      <c r="F149" s="45">
        <v>-78.372802734375</v>
      </c>
      <c r="G149" s="22">
        <v>426.70001220703125</v>
      </c>
      <c r="H149" s="3" t="s">
        <v>5985</v>
      </c>
      <c r="J149" s="4">
        <v>68.035995483398438</v>
      </c>
      <c r="K149" s="4">
        <v>60.943103790283203</v>
      </c>
      <c r="L149" s="4">
        <v>7.0928955078125</v>
      </c>
      <c r="M149" s="21">
        <v>0.91752701997756958</v>
      </c>
      <c r="N149">
        <v>3</v>
      </c>
    </row>
    <row r="150" spans="2:14" x14ac:dyDescent="0.25">
      <c r="B150" t="s">
        <v>2699</v>
      </c>
      <c r="C150" s="55" t="s">
        <v>5456</v>
      </c>
      <c r="D150" s="3" t="s">
        <v>6042</v>
      </c>
      <c r="E150" s="45">
        <v>36.961700439453125</v>
      </c>
      <c r="F150" s="45">
        <v>-81.086898803710938</v>
      </c>
      <c r="G150" s="22">
        <v>749.20001220703125</v>
      </c>
      <c r="H150" s="3" t="s">
        <v>5985</v>
      </c>
      <c r="J150" s="4">
        <v>65.983993530273438</v>
      </c>
      <c r="K150" s="4">
        <v>59.525505065917969</v>
      </c>
      <c r="L150" s="4">
        <v>6.4584898948669434</v>
      </c>
      <c r="M150" s="21">
        <v>0.89406853914260864</v>
      </c>
      <c r="N150">
        <v>3</v>
      </c>
    </row>
    <row r="151" spans="2:14" x14ac:dyDescent="0.25">
      <c r="B151" t="s">
        <v>2729</v>
      </c>
      <c r="C151" s="55" t="s">
        <v>4423</v>
      </c>
      <c r="D151" s="3" t="s">
        <v>6045</v>
      </c>
      <c r="E151" s="45">
        <v>38.187198638916016</v>
      </c>
      <c r="F151" s="45">
        <v>-80.133598327636719</v>
      </c>
      <c r="G151" s="22">
        <v>655.29998779296875</v>
      </c>
      <c r="H151" s="3" t="s">
        <v>5985</v>
      </c>
      <c r="J151" s="4">
        <v>65.587997436523438</v>
      </c>
      <c r="K151" s="4">
        <v>58.187004089355469</v>
      </c>
      <c r="L151" s="4">
        <v>7.4009885787963867</v>
      </c>
      <c r="M151" s="21">
        <v>0.93987941741943359</v>
      </c>
      <c r="N151">
        <v>3</v>
      </c>
    </row>
    <row r="152" spans="2:14" x14ac:dyDescent="0.25">
      <c r="B152" t="s">
        <v>2731</v>
      </c>
      <c r="C152" s="55" t="s">
        <v>5484</v>
      </c>
      <c r="D152" s="3" t="s">
        <v>6045</v>
      </c>
      <c r="E152" s="45">
        <v>38.665000915527344</v>
      </c>
      <c r="F152" s="45">
        <v>-80.767196655273438</v>
      </c>
      <c r="G152" s="22">
        <v>258.5</v>
      </c>
      <c r="H152" s="3" t="s">
        <v>5985</v>
      </c>
      <c r="J152" s="4">
        <v>70.628005981445313</v>
      </c>
      <c r="K152" s="4">
        <v>63.229438781738281</v>
      </c>
      <c r="L152" s="4">
        <v>7.3985657691955566</v>
      </c>
      <c r="M152" s="21">
        <v>0.95063894987106323</v>
      </c>
      <c r="N152">
        <v>3</v>
      </c>
    </row>
    <row r="153" spans="2:14" x14ac:dyDescent="0.25">
      <c r="B153" t="s">
        <v>2732</v>
      </c>
      <c r="C153" s="55" t="s">
        <v>5485</v>
      </c>
      <c r="D153" s="3" t="s">
        <v>6045</v>
      </c>
      <c r="E153" s="45">
        <v>38.93389892578125</v>
      </c>
      <c r="F153" s="45">
        <v>-80.831703186035156</v>
      </c>
      <c r="G153" s="22">
        <v>220.39999389648438</v>
      </c>
      <c r="H153" s="3" t="s">
        <v>5985</v>
      </c>
      <c r="J153" s="4">
        <v>70.23199462890625</v>
      </c>
      <c r="K153" s="4">
        <v>62.393848419189453</v>
      </c>
      <c r="L153" s="4">
        <v>7.8381471633911133</v>
      </c>
      <c r="M153" s="21">
        <v>0.94209384918212891</v>
      </c>
      <c r="N153">
        <v>3</v>
      </c>
    </row>
    <row r="154" spans="2:14" x14ac:dyDescent="0.25">
      <c r="B154" t="s">
        <v>2736</v>
      </c>
      <c r="C154" s="55" t="s">
        <v>5488</v>
      </c>
      <c r="D154" s="3" t="s">
        <v>6045</v>
      </c>
      <c r="E154" s="45">
        <v>39.62030029296875</v>
      </c>
      <c r="F154" s="45">
        <v>-79.969703674316406</v>
      </c>
      <c r="G154" s="22">
        <v>251.5</v>
      </c>
      <c r="H154" s="3" t="s">
        <v>5985</v>
      </c>
      <c r="J154" s="4">
        <v>71.024002075195313</v>
      </c>
      <c r="K154" s="4">
        <v>62.350597381591797</v>
      </c>
      <c r="L154" s="4">
        <v>8.6734066009521484</v>
      </c>
      <c r="M154" s="21">
        <v>0.9434504508972168</v>
      </c>
      <c r="N154">
        <v>3</v>
      </c>
    </row>
    <row r="155" spans="2:14" x14ac:dyDescent="0.25">
      <c r="B155" t="s">
        <v>2739</v>
      </c>
      <c r="C155" s="55" t="s">
        <v>5078</v>
      </c>
      <c r="D155" s="3" t="s">
        <v>6045</v>
      </c>
      <c r="E155" s="45">
        <v>37.788299560546875</v>
      </c>
      <c r="F155" s="45">
        <v>-80.308296203613281</v>
      </c>
      <c r="G155" s="22">
        <v>584.9000244140625</v>
      </c>
      <c r="H155" s="3" t="s">
        <v>5985</v>
      </c>
      <c r="J155" s="4">
        <v>66.99200439453125</v>
      </c>
      <c r="K155" s="4">
        <v>59.984363555908203</v>
      </c>
      <c r="L155" s="4">
        <v>7.0076417922973633</v>
      </c>
      <c r="M155" s="21">
        <v>0.90774452686309814</v>
      </c>
      <c r="N155">
        <v>3</v>
      </c>
    </row>
    <row r="156" spans="2:14" x14ac:dyDescent="0.25">
      <c r="B156" t="s">
        <v>2768</v>
      </c>
      <c r="C156" s="55" t="s">
        <v>4430</v>
      </c>
      <c r="D156" s="3" t="s">
        <v>6044</v>
      </c>
      <c r="E156" s="45">
        <v>45.098300933837891</v>
      </c>
      <c r="F156" s="45">
        <v>-87.62359619140625</v>
      </c>
      <c r="G156" s="22">
        <v>179.5</v>
      </c>
      <c r="H156" s="3" t="s">
        <v>5985</v>
      </c>
      <c r="J156" s="4">
        <v>65.840003967285156</v>
      </c>
      <c r="K156" s="4">
        <v>60.168296813964844</v>
      </c>
      <c r="L156" s="4">
        <v>5.6717042922973633</v>
      </c>
      <c r="M156" s="21">
        <v>0.71771609783172607</v>
      </c>
      <c r="N156">
        <v>3</v>
      </c>
    </row>
    <row r="157" spans="2:14" x14ac:dyDescent="0.25">
      <c r="B157" t="s">
        <v>2837</v>
      </c>
      <c r="C157" s="55" t="s">
        <v>5566</v>
      </c>
      <c r="D157" s="3" t="s">
        <v>6045</v>
      </c>
      <c r="E157" s="45">
        <v>39.345001220703125</v>
      </c>
      <c r="F157" s="45">
        <v>-81.439201354980469</v>
      </c>
      <c r="G157" s="22">
        <v>253.30000305175781</v>
      </c>
      <c r="H157" s="3" t="s">
        <v>5985</v>
      </c>
      <c r="J157" s="4">
        <v>71.419998168945313</v>
      </c>
      <c r="K157" s="4">
        <v>64.840682983398438</v>
      </c>
      <c r="L157" s="4">
        <v>6.579315185546875</v>
      </c>
      <c r="M157" s="21">
        <v>0.85854798555374146</v>
      </c>
      <c r="N157">
        <v>3</v>
      </c>
    </row>
    <row r="158" spans="2:14" x14ac:dyDescent="0.25">
      <c r="B158" t="s">
        <v>2853</v>
      </c>
      <c r="C158" s="55" t="s">
        <v>5580</v>
      </c>
      <c r="D158" s="3" t="s">
        <v>6045</v>
      </c>
      <c r="E158" s="45">
        <v>37.783599853515625</v>
      </c>
      <c r="F158" s="45">
        <v>-81.123100280761719</v>
      </c>
      <c r="G158" s="22">
        <v>766.29998779296875</v>
      </c>
      <c r="H158" s="3" t="s">
        <v>5985</v>
      </c>
      <c r="J158" s="4">
        <v>67.423995971679688</v>
      </c>
      <c r="K158" s="4">
        <v>61.51806640625</v>
      </c>
      <c r="L158" s="4">
        <v>5.9059324264526367</v>
      </c>
      <c r="M158" s="21">
        <v>0.83503401279449463</v>
      </c>
      <c r="N158">
        <v>3</v>
      </c>
    </row>
    <row r="159" spans="2:14" x14ac:dyDescent="0.25">
      <c r="B159" t="s">
        <v>2896</v>
      </c>
      <c r="C159" s="55" t="s">
        <v>5618</v>
      </c>
      <c r="D159" s="3" t="s">
        <v>6021</v>
      </c>
      <c r="E159" s="45">
        <v>38.299999237060547</v>
      </c>
      <c r="F159" s="45">
        <v>-76.416702270507813</v>
      </c>
      <c r="G159" s="22">
        <v>11.899999618530273</v>
      </c>
      <c r="H159" s="3" t="s">
        <v>5985</v>
      </c>
      <c r="J159" s="4">
        <v>78.187995910644531</v>
      </c>
      <c r="K159" s="4">
        <v>70.591606140136719</v>
      </c>
      <c r="L159" s="4">
        <v>7.5963869094848633</v>
      </c>
      <c r="M159" s="21">
        <v>0.93215495347976685</v>
      </c>
      <c r="N159">
        <v>3</v>
      </c>
    </row>
    <row r="160" spans="2:14" x14ac:dyDescent="0.25">
      <c r="B160" t="s">
        <v>2908</v>
      </c>
      <c r="C160" s="55" t="s">
        <v>5629</v>
      </c>
      <c r="D160" s="3" t="s">
        <v>6042</v>
      </c>
      <c r="E160" s="45">
        <v>37.316898345947266</v>
      </c>
      <c r="F160" s="45">
        <v>-79.974197387695313</v>
      </c>
      <c r="G160" s="22">
        <v>358.10000610351563</v>
      </c>
      <c r="H160" s="3" t="s">
        <v>5985</v>
      </c>
      <c r="J160" s="4">
        <v>72.788002014160156</v>
      </c>
      <c r="K160" s="4">
        <v>66.52777099609375</v>
      </c>
      <c r="L160" s="4">
        <v>6.2602295875549316</v>
      </c>
      <c r="M160" s="21">
        <v>0.91073447465896606</v>
      </c>
      <c r="N160">
        <v>3</v>
      </c>
    </row>
    <row r="161" spans="2:14" x14ac:dyDescent="0.25">
      <c r="B161" t="s">
        <v>2909</v>
      </c>
      <c r="C161" s="55" t="s">
        <v>5630</v>
      </c>
      <c r="D161" s="3" t="s">
        <v>6042</v>
      </c>
      <c r="E161" s="45">
        <v>38.848300933837891</v>
      </c>
      <c r="F161" s="45">
        <v>-77.034202575683594</v>
      </c>
      <c r="G161" s="22">
        <v>3</v>
      </c>
      <c r="H161" s="3" t="s">
        <v>5985</v>
      </c>
      <c r="J161" s="4">
        <v>78.800003051757813</v>
      </c>
      <c r="K161" s="4">
        <v>71.518409729003906</v>
      </c>
      <c r="L161" s="4">
        <v>7.2815918922424316</v>
      </c>
      <c r="M161" s="21">
        <v>0.93866026401519775</v>
      </c>
      <c r="N161">
        <v>3</v>
      </c>
    </row>
    <row r="162" spans="2:14" x14ac:dyDescent="0.25">
      <c r="B162" t="s">
        <v>2915</v>
      </c>
      <c r="C162" s="55" t="s">
        <v>5636</v>
      </c>
      <c r="D162" s="3" t="s">
        <v>6042</v>
      </c>
      <c r="E162" s="45">
        <v>38.5</v>
      </c>
      <c r="F162" s="45">
        <v>-77.300003051757813</v>
      </c>
      <c r="G162" s="22">
        <v>3</v>
      </c>
      <c r="H162" s="3" t="s">
        <v>5985</v>
      </c>
      <c r="J162" s="4">
        <v>75.991996765136719</v>
      </c>
      <c r="K162" s="4">
        <v>69.76409912109375</v>
      </c>
      <c r="L162" s="4">
        <v>6.2278990745544434</v>
      </c>
      <c r="M162" s="21">
        <v>0.89232844114303589</v>
      </c>
      <c r="N162">
        <v>3</v>
      </c>
    </row>
    <row r="163" spans="2:14" x14ac:dyDescent="0.25">
      <c r="B163" t="s">
        <v>2919</v>
      </c>
      <c r="C163" s="55" t="s">
        <v>5640</v>
      </c>
      <c r="D163" s="3" t="s">
        <v>6025</v>
      </c>
      <c r="E163" s="45">
        <v>32.334701538085938</v>
      </c>
      <c r="F163" s="45">
        <v>-88.74420166015625</v>
      </c>
      <c r="G163" s="22">
        <v>89.599998474121094</v>
      </c>
      <c r="H163" s="3" t="s">
        <v>5985</v>
      </c>
      <c r="J163" s="4">
        <v>74.228004455566406</v>
      </c>
      <c r="K163" s="4">
        <v>70.571144104003906</v>
      </c>
      <c r="L163" s="4">
        <v>3.6568603515625</v>
      </c>
      <c r="M163" s="21">
        <v>0.86521387100219727</v>
      </c>
      <c r="N163">
        <v>3</v>
      </c>
    </row>
    <row r="164" spans="2:14" x14ac:dyDescent="0.25">
      <c r="B164" t="s">
        <v>2961</v>
      </c>
      <c r="C164" s="55" t="s">
        <v>5679</v>
      </c>
      <c r="D164" s="3" t="s">
        <v>6017</v>
      </c>
      <c r="E164" s="45">
        <v>37.670299530029297</v>
      </c>
      <c r="F164" s="45">
        <v>-95.484199523925781</v>
      </c>
      <c r="G164" s="22">
        <v>300.20001220703125</v>
      </c>
      <c r="H164" s="3" t="s">
        <v>5985</v>
      </c>
      <c r="J164" s="4">
        <v>74.444000244140625</v>
      </c>
      <c r="K164" s="4">
        <v>68.865623474121094</v>
      </c>
      <c r="L164" s="4">
        <v>5.5783753395080566</v>
      </c>
      <c r="M164" s="21">
        <v>0.75379639863967896</v>
      </c>
      <c r="N164">
        <v>3</v>
      </c>
    </row>
    <row r="165" spans="2:14" x14ac:dyDescent="0.25">
      <c r="B165" t="s">
        <v>2962</v>
      </c>
      <c r="C165" s="55" t="s">
        <v>5680</v>
      </c>
      <c r="D165" s="3" t="s">
        <v>6017</v>
      </c>
      <c r="E165" s="45">
        <v>39.551399230957031</v>
      </c>
      <c r="F165" s="45">
        <v>-97.650802612304688</v>
      </c>
      <c r="G165" s="22">
        <v>447.79998779296875</v>
      </c>
      <c r="H165" s="3" t="s">
        <v>5985</v>
      </c>
      <c r="J165" s="4">
        <v>75.020004272460938</v>
      </c>
      <c r="K165" s="4">
        <v>67.840476989746094</v>
      </c>
      <c r="L165" s="4">
        <v>7.1795225143432617</v>
      </c>
      <c r="M165" s="21">
        <v>0.76775276660919189</v>
      </c>
      <c r="N165">
        <v>3</v>
      </c>
    </row>
    <row r="166" spans="2:14" x14ac:dyDescent="0.25">
      <c r="B166" t="s">
        <v>2969</v>
      </c>
      <c r="C166" s="55" t="s">
        <v>5685</v>
      </c>
      <c r="D166" s="3" t="s">
        <v>6017</v>
      </c>
      <c r="E166" s="45">
        <v>39.072498321533203</v>
      </c>
      <c r="F166" s="45">
        <v>-95.6260986328125</v>
      </c>
      <c r="G166" s="22">
        <v>267</v>
      </c>
      <c r="H166" s="3" t="s">
        <v>5985</v>
      </c>
      <c r="J166" s="4">
        <v>74.839996337890625</v>
      </c>
      <c r="K166" s="4">
        <v>68.486595153808594</v>
      </c>
      <c r="L166" s="4">
        <v>6.3533997535705566</v>
      </c>
      <c r="M166" s="21">
        <v>0.75044387578964233</v>
      </c>
      <c r="N166">
        <v>3</v>
      </c>
    </row>
    <row r="167" spans="2:14" x14ac:dyDescent="0.25">
      <c r="B167" t="s">
        <v>2983</v>
      </c>
      <c r="C167" s="55" t="s">
        <v>5698</v>
      </c>
      <c r="D167" s="3" t="s">
        <v>6043</v>
      </c>
      <c r="E167" s="45">
        <v>44.468299865722656</v>
      </c>
      <c r="F167" s="45">
        <v>-73.150001525878906</v>
      </c>
      <c r="G167" s="22">
        <v>100.59999847412109</v>
      </c>
      <c r="H167" s="3" t="s">
        <v>5985</v>
      </c>
      <c r="J167" s="4">
        <v>68.576004028320313</v>
      </c>
      <c r="K167" s="4">
        <v>60.378955841064453</v>
      </c>
      <c r="L167" s="4">
        <v>8.1970462799072266</v>
      </c>
      <c r="M167" s="21">
        <v>0.83906376361846924</v>
      </c>
      <c r="N167">
        <v>3</v>
      </c>
    </row>
    <row r="168" spans="2:14" x14ac:dyDescent="0.25">
      <c r="B168" t="s">
        <v>2986</v>
      </c>
      <c r="C168" s="55" t="s">
        <v>5701</v>
      </c>
      <c r="D168" s="3" t="s">
        <v>6037</v>
      </c>
      <c r="E168" s="45">
        <v>40.217201232910156</v>
      </c>
      <c r="F168" s="45">
        <v>-76.851402282714844</v>
      </c>
      <c r="G168" s="22">
        <v>103.59999847412109</v>
      </c>
      <c r="H168" s="3" t="s">
        <v>5985</v>
      </c>
      <c r="J168" s="4">
        <v>75.811996459960938</v>
      </c>
      <c r="K168" s="4">
        <v>66.429153442382813</v>
      </c>
      <c r="L168" s="4">
        <v>9.382843017578125</v>
      </c>
      <c r="M168" s="21">
        <v>0.93912208080291748</v>
      </c>
      <c r="N168">
        <v>3</v>
      </c>
    </row>
    <row r="169" spans="2:14" x14ac:dyDescent="0.25">
      <c r="B169" t="s">
        <v>2993</v>
      </c>
      <c r="C169" s="55" t="s">
        <v>5708</v>
      </c>
      <c r="D169" s="3" t="s">
        <v>6037</v>
      </c>
      <c r="E169" s="45">
        <v>41.333599090576172</v>
      </c>
      <c r="F169" s="45">
        <v>-75.726898193359375</v>
      </c>
      <c r="G169" s="22">
        <v>283.5</v>
      </c>
      <c r="H169" s="3" t="s">
        <v>5985</v>
      </c>
      <c r="J169" s="4">
        <v>70.807998657226563</v>
      </c>
      <c r="K169" s="4">
        <v>62.294914245605469</v>
      </c>
      <c r="L169" s="4">
        <v>8.5130863189697266</v>
      </c>
      <c r="M169" s="21">
        <v>0.90427762269973755</v>
      </c>
      <c r="N169">
        <v>3</v>
      </c>
    </row>
    <row r="170" spans="2:14" x14ac:dyDescent="0.25">
      <c r="B170" t="s">
        <v>2999</v>
      </c>
      <c r="C170" s="55" t="s">
        <v>5711</v>
      </c>
      <c r="D170" s="3" t="s">
        <v>6034</v>
      </c>
      <c r="E170" s="45">
        <v>41.013599395751953</v>
      </c>
      <c r="F170" s="45">
        <v>-83.668601989746094</v>
      </c>
      <c r="G170" s="22">
        <v>243.80000305175781</v>
      </c>
      <c r="H170" s="3" t="s">
        <v>5985</v>
      </c>
      <c r="J170" s="4">
        <v>73.039993286132813</v>
      </c>
      <c r="K170" s="4">
        <v>63.300880432128906</v>
      </c>
      <c r="L170" s="4">
        <v>9.7391176223754883</v>
      </c>
      <c r="M170" s="21">
        <v>0.89895075559616089</v>
      </c>
      <c r="N170">
        <v>3</v>
      </c>
    </row>
    <row r="171" spans="2:14" x14ac:dyDescent="0.25">
      <c r="B171" t="s">
        <v>3019</v>
      </c>
      <c r="C171" s="55" t="s">
        <v>5730</v>
      </c>
      <c r="D171" s="3" t="s">
        <v>6034</v>
      </c>
      <c r="E171" s="45">
        <v>40.916698455810547</v>
      </c>
      <c r="F171" s="45">
        <v>-81.433296203613281</v>
      </c>
      <c r="G171" s="22">
        <v>368.20001220703125</v>
      </c>
      <c r="H171" s="3" t="s">
        <v>5985</v>
      </c>
      <c r="J171" s="4">
        <v>71.419998168945313</v>
      </c>
      <c r="K171" s="4">
        <v>62.387718200683594</v>
      </c>
      <c r="L171" s="4">
        <v>9.0322818756103516</v>
      </c>
      <c r="M171" s="21">
        <v>0.86446970701217651</v>
      </c>
      <c r="N171">
        <v>3</v>
      </c>
    </row>
    <row r="172" spans="2:14" x14ac:dyDescent="0.25">
      <c r="B172" t="s">
        <v>3058</v>
      </c>
      <c r="C172" s="55" t="s">
        <v>5767</v>
      </c>
      <c r="D172" s="3" t="s">
        <v>6040</v>
      </c>
      <c r="E172" s="45">
        <v>31.943300247192383</v>
      </c>
      <c r="F172" s="45">
        <v>-102.18890380859375</v>
      </c>
      <c r="G172" s="22">
        <v>874.20001220703125</v>
      </c>
      <c r="H172" s="3" t="s">
        <v>5985</v>
      </c>
      <c r="J172" s="4">
        <v>74.444000244140625</v>
      </c>
      <c r="K172" s="4">
        <v>69.945716857910156</v>
      </c>
      <c r="L172" s="4">
        <v>4.4982848167419434</v>
      </c>
      <c r="M172" s="21">
        <v>0.76868444681167603</v>
      </c>
      <c r="N172">
        <v>3</v>
      </c>
    </row>
    <row r="173" spans="2:14" x14ac:dyDescent="0.25">
      <c r="B173" t="s">
        <v>3063</v>
      </c>
      <c r="C173" s="55" t="s">
        <v>5771</v>
      </c>
      <c r="D173" s="3" t="s">
        <v>6040</v>
      </c>
      <c r="E173" s="45">
        <v>35.233299255371094</v>
      </c>
      <c r="F173" s="45">
        <v>-101.70890045166016</v>
      </c>
      <c r="G173" s="22">
        <v>1093.300048828125</v>
      </c>
      <c r="H173" s="3" t="s">
        <v>5985</v>
      </c>
      <c r="J173" s="4">
        <v>71.599990844726563</v>
      </c>
      <c r="K173" s="4">
        <v>66.054603576660156</v>
      </c>
      <c r="L173" s="4">
        <v>5.5453920364379883</v>
      </c>
      <c r="M173" s="21">
        <v>0.82114613056182861</v>
      </c>
      <c r="N173">
        <v>3</v>
      </c>
    </row>
    <row r="174" spans="2:14" x14ac:dyDescent="0.25">
      <c r="B174" t="s">
        <v>460</v>
      </c>
      <c r="C174" s="55" t="s">
        <v>436</v>
      </c>
      <c r="D174" s="3" t="s">
        <v>385</v>
      </c>
      <c r="E174" s="45">
        <v>57.7510986328125</v>
      </c>
      <c r="F174" s="45">
        <v>-152.485595703125</v>
      </c>
      <c r="G174" s="22">
        <v>24.399999618530273</v>
      </c>
      <c r="H174" s="3" t="s">
        <v>5985</v>
      </c>
      <c r="J174" s="4">
        <v>55.579998016357422</v>
      </c>
      <c r="K174" s="4">
        <v>49.589733123779297</v>
      </c>
      <c r="L174" s="4">
        <v>5.990264892578125</v>
      </c>
      <c r="M174" s="21">
        <v>0.90411627292633057</v>
      </c>
      <c r="N174">
        <v>3</v>
      </c>
    </row>
    <row r="175" spans="2:14" x14ac:dyDescent="0.25">
      <c r="B175" t="s">
        <v>466</v>
      </c>
      <c r="C175" s="55" t="s">
        <v>388</v>
      </c>
      <c r="D175" s="3" t="s">
        <v>385</v>
      </c>
      <c r="E175" s="45">
        <v>61.168899536132813</v>
      </c>
      <c r="F175" s="45">
        <v>-150.02780151367188</v>
      </c>
      <c r="G175" s="22">
        <v>36.599998474121094</v>
      </c>
      <c r="H175" s="3" t="s">
        <v>5985</v>
      </c>
      <c r="J175" s="4">
        <v>57.379997253417969</v>
      </c>
      <c r="K175" s="4">
        <v>52.466133117675781</v>
      </c>
      <c r="L175" s="4">
        <v>4.9138669967651367</v>
      </c>
      <c r="M175" s="21">
        <v>0.89039552211761475</v>
      </c>
      <c r="N175">
        <v>3</v>
      </c>
    </row>
    <row r="176" spans="2:14" x14ac:dyDescent="0.25">
      <c r="B176" t="s">
        <v>3169</v>
      </c>
      <c r="C176" s="55" t="s">
        <v>5875</v>
      </c>
      <c r="D176" s="3" t="s">
        <v>6004</v>
      </c>
      <c r="E176" s="45">
        <v>33.636100769042969</v>
      </c>
      <c r="F176" s="45">
        <v>-91.755599975585938</v>
      </c>
      <c r="G176" s="22">
        <v>88.400001525878906</v>
      </c>
      <c r="H176" s="3" t="s">
        <v>5985</v>
      </c>
      <c r="J176" s="4">
        <v>76.639999389648438</v>
      </c>
      <c r="K176" s="4">
        <v>70.659812927246094</v>
      </c>
      <c r="L176" s="4">
        <v>5.9801878929138184</v>
      </c>
      <c r="M176" s="21">
        <v>0.87299203872680664</v>
      </c>
      <c r="N176">
        <v>3</v>
      </c>
    </row>
    <row r="177" spans="2:14" x14ac:dyDescent="0.25">
      <c r="B177" t="s">
        <v>3203</v>
      </c>
      <c r="C177" s="55" t="s">
        <v>5908</v>
      </c>
      <c r="D177" s="3" t="s">
        <v>6027</v>
      </c>
      <c r="E177" s="45">
        <v>35.232498168945313</v>
      </c>
      <c r="F177" s="45">
        <v>-75.621902465820313</v>
      </c>
      <c r="G177" s="22">
        <v>3.4000000953674316</v>
      </c>
      <c r="H177" s="3" t="s">
        <v>5985</v>
      </c>
      <c r="J177" s="4">
        <v>79.628005981445313</v>
      </c>
      <c r="K177" s="4">
        <v>73.479522705078125</v>
      </c>
      <c r="L177" s="4">
        <v>6.1484804153442383</v>
      </c>
      <c r="M177" s="21">
        <v>0.94294977188110352</v>
      </c>
      <c r="N177">
        <v>3</v>
      </c>
    </row>
    <row r="178" spans="2:14" x14ac:dyDescent="0.25">
      <c r="B178" t="s">
        <v>3204</v>
      </c>
      <c r="C178" s="55" t="s">
        <v>5909</v>
      </c>
      <c r="D178" s="3" t="s">
        <v>6030</v>
      </c>
      <c r="E178" s="45">
        <v>39.44940185546875</v>
      </c>
      <c r="F178" s="45">
        <v>-74.56719970703125</v>
      </c>
      <c r="G178" s="22">
        <v>18.299999237060547</v>
      </c>
      <c r="H178" s="3" t="s">
        <v>5985</v>
      </c>
      <c r="J178" s="4">
        <v>77.576004028320313</v>
      </c>
      <c r="K178" s="4">
        <v>66.400741577148438</v>
      </c>
      <c r="L178" s="4">
        <v>11.175262451171875</v>
      </c>
      <c r="M178" s="21">
        <v>0.95964491367340088</v>
      </c>
      <c r="N178">
        <v>3</v>
      </c>
    </row>
    <row r="179" spans="2:14" x14ac:dyDescent="0.25">
      <c r="B179" t="s">
        <v>3206</v>
      </c>
      <c r="C179" s="55" t="s">
        <v>5911</v>
      </c>
      <c r="D179" s="3" t="s">
        <v>6042</v>
      </c>
      <c r="E179" s="45">
        <v>37.940601348876953</v>
      </c>
      <c r="F179" s="45">
        <v>-75.463096618652344</v>
      </c>
      <c r="G179" s="22">
        <v>11.600000381469727</v>
      </c>
      <c r="H179" s="3" t="s">
        <v>5985</v>
      </c>
      <c r="J179" s="4">
        <v>78.404006958007813</v>
      </c>
      <c r="K179" s="4">
        <v>70.040458679199219</v>
      </c>
      <c r="L179" s="4">
        <v>8.3635435104370117</v>
      </c>
      <c r="M179" s="21">
        <v>0.92307692766189575</v>
      </c>
      <c r="N179">
        <v>3</v>
      </c>
    </row>
    <row r="180" spans="2:14" x14ac:dyDescent="0.25">
      <c r="B180" t="s">
        <v>3219</v>
      </c>
      <c r="C180" s="55" t="s">
        <v>5923</v>
      </c>
      <c r="D180" s="3" t="s">
        <v>6034</v>
      </c>
      <c r="E180" s="45">
        <v>39.944400787353516</v>
      </c>
      <c r="F180" s="45">
        <v>-81.892196655273438</v>
      </c>
      <c r="G180" s="22">
        <v>268.20001220703125</v>
      </c>
      <c r="H180" s="3" t="s">
        <v>5985</v>
      </c>
      <c r="J180" s="4">
        <v>71.024002075195313</v>
      </c>
      <c r="K180" s="4">
        <v>62.886749267578125</v>
      </c>
      <c r="L180" s="4">
        <v>8.1372499465942383</v>
      </c>
      <c r="M180" s="21">
        <v>0.89184826612472534</v>
      </c>
      <c r="N180">
        <v>3</v>
      </c>
    </row>
    <row r="181" spans="2:14" x14ac:dyDescent="0.25">
      <c r="B181" t="s">
        <v>3264</v>
      </c>
      <c r="C181" s="55" t="s">
        <v>5966</v>
      </c>
      <c r="D181" s="3" t="s">
        <v>6016</v>
      </c>
      <c r="E181" s="45">
        <v>40.234199523925781</v>
      </c>
      <c r="F181" s="45">
        <v>-85.393600463867188</v>
      </c>
      <c r="G181" s="22">
        <v>285.60000610351563</v>
      </c>
      <c r="H181" s="3" t="s">
        <v>5985</v>
      </c>
      <c r="J181" s="4">
        <v>73.795997619628906</v>
      </c>
      <c r="K181" s="4">
        <v>64.36663818359375</v>
      </c>
      <c r="L181" s="4">
        <v>9.4293575286865234</v>
      </c>
      <c r="M181" s="21">
        <v>0.85403060913085938</v>
      </c>
      <c r="N181">
        <v>3</v>
      </c>
    </row>
    <row r="182" spans="2:14" x14ac:dyDescent="0.25">
      <c r="B182" t="s">
        <v>3270</v>
      </c>
      <c r="C182" s="55" t="s">
        <v>5972</v>
      </c>
      <c r="D182" s="3" t="s">
        <v>6002</v>
      </c>
      <c r="E182" s="45">
        <v>40.080299377441406</v>
      </c>
      <c r="F182" s="45">
        <v>-95.591903686523438</v>
      </c>
      <c r="G182" s="22">
        <v>298.70001220703125</v>
      </c>
      <c r="H182" s="3" t="s">
        <v>5985</v>
      </c>
      <c r="J182" s="4">
        <v>73.219993591308594</v>
      </c>
      <c r="K182" s="4">
        <v>66.18896484375</v>
      </c>
      <c r="L182" s="4">
        <v>7.0310301780700684</v>
      </c>
      <c r="M182" s="21">
        <v>0.74786114692687988</v>
      </c>
      <c r="N182">
        <v>3</v>
      </c>
    </row>
    <row r="183" spans="2:14" x14ac:dyDescent="0.25">
      <c r="B183" t="s">
        <v>579</v>
      </c>
      <c r="C183" s="55" t="s">
        <v>3333</v>
      </c>
      <c r="D183" s="3" t="s">
        <v>3748</v>
      </c>
      <c r="E183" s="45">
        <v>45.016700744628906</v>
      </c>
      <c r="F183" s="45">
        <v>-74.75</v>
      </c>
      <c r="G183" s="22">
        <v>64</v>
      </c>
      <c r="H183" s="3" t="s">
        <v>5985</v>
      </c>
      <c r="J183" s="4">
        <v>67.279998779296875</v>
      </c>
      <c r="K183" s="4">
        <v>62.075202941894531</v>
      </c>
      <c r="L183" s="4">
        <v>5.2047972679138184</v>
      </c>
      <c r="M183" s="21">
        <v>0.72918438911437988</v>
      </c>
      <c r="N183">
        <v>2</v>
      </c>
    </row>
    <row r="184" spans="2:14" x14ac:dyDescent="0.25">
      <c r="B184" t="s">
        <v>580</v>
      </c>
      <c r="C184" s="55" t="s">
        <v>3416</v>
      </c>
      <c r="D184" s="3" t="s">
        <v>3748</v>
      </c>
      <c r="E184" s="45">
        <v>44.433300018310547</v>
      </c>
      <c r="F184" s="45">
        <v>-76.683296203613281</v>
      </c>
      <c r="G184" s="22">
        <v>160</v>
      </c>
      <c r="H184" s="3" t="s">
        <v>5985</v>
      </c>
      <c r="J184" s="4">
        <v>67.280006408691406</v>
      </c>
      <c r="K184" s="4">
        <v>59.226158142089844</v>
      </c>
      <c r="L184" s="4">
        <v>8.0538454055786133</v>
      </c>
      <c r="M184" s="21">
        <v>0.85447466373443604</v>
      </c>
      <c r="N184">
        <v>2</v>
      </c>
    </row>
    <row r="185" spans="2:14" x14ac:dyDescent="0.25">
      <c r="B185" t="s">
        <v>583</v>
      </c>
      <c r="C185" s="55" t="s">
        <v>3427</v>
      </c>
      <c r="D185" s="3" t="s">
        <v>3748</v>
      </c>
      <c r="E185" s="45">
        <v>43.733299255371094</v>
      </c>
      <c r="F185" s="45">
        <v>-80.333297729492188</v>
      </c>
      <c r="G185" s="22">
        <v>418</v>
      </c>
      <c r="H185" s="3" t="s">
        <v>5985</v>
      </c>
      <c r="J185" s="4">
        <v>66.199996948242188</v>
      </c>
      <c r="K185" s="4">
        <v>58.156410217285156</v>
      </c>
      <c r="L185" s="4">
        <v>8.0435914993286133</v>
      </c>
      <c r="M185" s="21">
        <v>0.85405606031417847</v>
      </c>
      <c r="N185">
        <v>2</v>
      </c>
    </row>
    <row r="186" spans="2:14" x14ac:dyDescent="0.25">
      <c r="B186" t="s">
        <v>588</v>
      </c>
      <c r="C186" s="55" t="s">
        <v>3434</v>
      </c>
      <c r="D186" s="3" t="s">
        <v>3748</v>
      </c>
      <c r="E186" s="45">
        <v>44.11669921875</v>
      </c>
      <c r="F186" s="45">
        <v>-77.533302307128906</v>
      </c>
      <c r="G186" s="22">
        <v>86</v>
      </c>
      <c r="H186" s="3" t="s">
        <v>5985</v>
      </c>
      <c r="J186" s="4">
        <v>67.063995361328125</v>
      </c>
      <c r="K186" s="4">
        <v>59.616352081298828</v>
      </c>
      <c r="L186" s="4">
        <v>7.4476442337036133</v>
      </c>
      <c r="M186" s="21">
        <v>0.8365136981010437</v>
      </c>
      <c r="N186">
        <v>2</v>
      </c>
    </row>
    <row r="187" spans="2:14" x14ac:dyDescent="0.25">
      <c r="B187" t="s">
        <v>592</v>
      </c>
      <c r="C187" s="55" t="s">
        <v>3442</v>
      </c>
      <c r="D187" s="3" t="s">
        <v>5997</v>
      </c>
      <c r="E187" s="45">
        <v>46.716701507568359</v>
      </c>
      <c r="F187" s="45">
        <v>-79.099998474121094</v>
      </c>
      <c r="G187" s="22">
        <v>181</v>
      </c>
      <c r="H187" s="3" t="s">
        <v>5985</v>
      </c>
      <c r="J187" s="4">
        <v>61.411998748779297</v>
      </c>
      <c r="K187" s="4">
        <v>56.652168273925781</v>
      </c>
      <c r="L187" s="4">
        <v>4.7598328590393066</v>
      </c>
      <c r="M187" s="21">
        <v>0.69683599472045898</v>
      </c>
      <c r="N187">
        <v>2</v>
      </c>
    </row>
    <row r="188" spans="2:14" x14ac:dyDescent="0.25">
      <c r="B188" t="s">
        <v>1525</v>
      </c>
      <c r="C188" s="55" t="s">
        <v>4400</v>
      </c>
      <c r="D188" s="3" t="s">
        <v>6003</v>
      </c>
      <c r="E188" s="45">
        <v>34.096698760986328</v>
      </c>
      <c r="F188" s="45">
        <v>-87.991401672363281</v>
      </c>
      <c r="G188" s="22">
        <v>132.60000610351563</v>
      </c>
      <c r="H188" s="3" t="s">
        <v>5985</v>
      </c>
      <c r="J188" s="4">
        <v>71.419998168945313</v>
      </c>
      <c r="K188" s="4">
        <v>66.304183959960938</v>
      </c>
      <c r="L188" s="4">
        <v>5.115814208984375</v>
      </c>
      <c r="M188" s="21">
        <v>0.91044270992279053</v>
      </c>
      <c r="N188">
        <v>2</v>
      </c>
    </row>
    <row r="189" spans="2:14" x14ac:dyDescent="0.25">
      <c r="B189" t="s">
        <v>1534</v>
      </c>
      <c r="C189" s="55" t="s">
        <v>4410</v>
      </c>
      <c r="D189" s="3" t="s">
        <v>6003</v>
      </c>
      <c r="E189" s="45">
        <v>34.509998321533203</v>
      </c>
      <c r="F189" s="45">
        <v>-87.731903076171875</v>
      </c>
      <c r="G189" s="22">
        <v>253</v>
      </c>
      <c r="H189" s="3" t="s">
        <v>5985</v>
      </c>
      <c r="J189" s="4">
        <v>73.220001220703125</v>
      </c>
      <c r="K189" s="4">
        <v>66.893196105957031</v>
      </c>
      <c r="L189" s="4">
        <v>6.3268065452575684</v>
      </c>
      <c r="M189" s="21">
        <v>0.90671265125274658</v>
      </c>
      <c r="N189">
        <v>2</v>
      </c>
    </row>
    <row r="190" spans="2:14" x14ac:dyDescent="0.25">
      <c r="B190" t="s">
        <v>1627</v>
      </c>
      <c r="C190" s="55" t="s">
        <v>3393</v>
      </c>
      <c r="D190" s="3" t="s">
        <v>6004</v>
      </c>
      <c r="E190" s="45">
        <v>34.922798156738281</v>
      </c>
      <c r="F190" s="45">
        <v>-94.094398498535156</v>
      </c>
      <c r="G190" s="22">
        <v>218.19999694824219</v>
      </c>
      <c r="H190" s="3" t="s">
        <v>5985</v>
      </c>
      <c r="J190" s="4">
        <v>72.788002014160156</v>
      </c>
      <c r="K190" s="4">
        <v>67.888877868652344</v>
      </c>
      <c r="L190" s="4">
        <v>4.8991212844848633</v>
      </c>
      <c r="M190" s="21">
        <v>0.85854208469390869</v>
      </c>
      <c r="N190">
        <v>2</v>
      </c>
    </row>
    <row r="191" spans="2:14" x14ac:dyDescent="0.25">
      <c r="B191" t="s">
        <v>1642</v>
      </c>
      <c r="C191" s="55" t="s">
        <v>4517</v>
      </c>
      <c r="D191" s="3" t="s">
        <v>6006</v>
      </c>
      <c r="E191" s="45">
        <v>37.472499847412109</v>
      </c>
      <c r="F191" s="45">
        <v>-122.44329833984375</v>
      </c>
      <c r="G191" s="22">
        <v>8.1999998092651367</v>
      </c>
      <c r="H191" s="3" t="s">
        <v>5985</v>
      </c>
      <c r="J191" s="4">
        <v>56.192005157470703</v>
      </c>
      <c r="K191" s="4">
        <v>52.438926696777344</v>
      </c>
      <c r="L191" s="4">
        <v>3.7530760765075684</v>
      </c>
      <c r="M191" s="21">
        <v>0.80883967876434326</v>
      </c>
      <c r="N191">
        <v>2</v>
      </c>
    </row>
    <row r="192" spans="2:14" x14ac:dyDescent="0.25">
      <c r="B192" t="s">
        <v>1678</v>
      </c>
      <c r="C192" s="55" t="s">
        <v>4551</v>
      </c>
      <c r="D192" s="3" t="s">
        <v>6001</v>
      </c>
      <c r="E192" s="45">
        <v>38.459999084472656</v>
      </c>
      <c r="F192" s="45">
        <v>-105.22560119628906</v>
      </c>
      <c r="G192" s="22">
        <v>1639.199951171875</v>
      </c>
      <c r="H192" s="3" t="s">
        <v>5985</v>
      </c>
      <c r="J192" s="4">
        <v>62.600006103515625</v>
      </c>
      <c r="K192" s="4">
        <v>60.965171813964844</v>
      </c>
      <c r="L192" s="4">
        <v>1.6348327398300171</v>
      </c>
      <c r="M192" s="21">
        <v>0.55188286304473877</v>
      </c>
      <c r="N192">
        <v>2</v>
      </c>
    </row>
    <row r="193" spans="2:14" x14ac:dyDescent="0.25">
      <c r="B193" t="s">
        <v>1696</v>
      </c>
      <c r="C193" s="55" t="s">
        <v>4568</v>
      </c>
      <c r="D193" s="3" t="s">
        <v>6001</v>
      </c>
      <c r="E193" s="45">
        <v>39.7489013671875</v>
      </c>
      <c r="F193" s="45">
        <v>-105.12059783935547</v>
      </c>
      <c r="G193" s="22">
        <v>1719.0999755859375</v>
      </c>
      <c r="H193" s="3" t="s">
        <v>5985</v>
      </c>
      <c r="J193" s="4">
        <v>63.428001403808594</v>
      </c>
      <c r="K193" s="4">
        <v>58.677391052246094</v>
      </c>
      <c r="L193" s="4">
        <v>4.7506103515625</v>
      </c>
      <c r="M193" s="21">
        <v>0.69925177097320557</v>
      </c>
      <c r="N193">
        <v>2</v>
      </c>
    </row>
    <row r="194" spans="2:14" x14ac:dyDescent="0.25">
      <c r="B194" t="s">
        <v>1699</v>
      </c>
      <c r="C194" s="55" t="s">
        <v>4570</v>
      </c>
      <c r="D194" s="3" t="s">
        <v>6001</v>
      </c>
      <c r="E194" s="45">
        <v>37.199699401855469</v>
      </c>
      <c r="F194" s="45">
        <v>-108.48919677734375</v>
      </c>
      <c r="G194" s="22">
        <v>2176.89990234375</v>
      </c>
      <c r="H194" s="3" t="s">
        <v>5985</v>
      </c>
      <c r="J194" s="4">
        <v>62.959999084472656</v>
      </c>
      <c r="K194" s="4">
        <v>57.365028381347656</v>
      </c>
      <c r="L194" s="4">
        <v>5.594970703125</v>
      </c>
      <c r="M194" s="21">
        <v>0.87297266721725464</v>
      </c>
      <c r="N194">
        <v>2</v>
      </c>
    </row>
    <row r="195" spans="2:14" x14ac:dyDescent="0.25">
      <c r="B195" t="s">
        <v>1705</v>
      </c>
      <c r="C195" s="55" t="s">
        <v>4576</v>
      </c>
      <c r="D195" s="3" t="s">
        <v>6001</v>
      </c>
      <c r="E195" s="45">
        <v>37.630298614501953</v>
      </c>
      <c r="F195" s="45">
        <v>-104.79560089111328</v>
      </c>
      <c r="G195" s="22">
        <v>1920.199951171875</v>
      </c>
      <c r="H195" s="3" t="s">
        <v>5985</v>
      </c>
      <c r="J195" s="4">
        <v>63.391998291015625</v>
      </c>
      <c r="K195" s="4">
        <v>57.44415283203125</v>
      </c>
      <c r="L195" s="4">
        <v>5.947845458984375</v>
      </c>
      <c r="M195" s="21">
        <v>0.72453558444976807</v>
      </c>
      <c r="N195">
        <v>2</v>
      </c>
    </row>
    <row r="196" spans="2:14" x14ac:dyDescent="0.25">
      <c r="B196" t="s">
        <v>1710</v>
      </c>
      <c r="C196" s="55" t="s">
        <v>4582</v>
      </c>
      <c r="D196" s="3" t="s">
        <v>6008</v>
      </c>
      <c r="E196" s="45">
        <v>41.124698638916016</v>
      </c>
      <c r="F196" s="45">
        <v>-73.547500610351563</v>
      </c>
      <c r="G196" s="22">
        <v>57.900001525878906</v>
      </c>
      <c r="H196" s="3" t="s">
        <v>5985</v>
      </c>
      <c r="J196" s="4">
        <v>71.204002380371094</v>
      </c>
      <c r="K196" s="4">
        <v>62.170032501220703</v>
      </c>
      <c r="L196" s="4">
        <v>9.0339717864990234</v>
      </c>
      <c r="M196" s="21">
        <v>0.91815054416656494</v>
      </c>
      <c r="N196">
        <v>2</v>
      </c>
    </row>
    <row r="197" spans="2:14" x14ac:dyDescent="0.25">
      <c r="B197" t="s">
        <v>1711</v>
      </c>
      <c r="C197" s="55" t="s">
        <v>4583</v>
      </c>
      <c r="D197" s="3" t="s">
        <v>6008</v>
      </c>
      <c r="E197" s="45">
        <v>41.794998168945313</v>
      </c>
      <c r="F197" s="45">
        <v>-72.228599548339844</v>
      </c>
      <c r="G197" s="22">
        <v>202.69999694824219</v>
      </c>
      <c r="H197" s="3" t="s">
        <v>5985</v>
      </c>
      <c r="J197" s="4">
        <v>69.2239990234375</v>
      </c>
      <c r="K197" s="4">
        <v>61.986152648925781</v>
      </c>
      <c r="L197" s="4">
        <v>7.2378478050231934</v>
      </c>
      <c r="M197" s="21">
        <v>0.85183179378509521</v>
      </c>
      <c r="N197">
        <v>2</v>
      </c>
    </row>
    <row r="198" spans="2:14" x14ac:dyDescent="0.25">
      <c r="B198" t="s">
        <v>1756</v>
      </c>
      <c r="C198" s="55" t="s">
        <v>4634</v>
      </c>
      <c r="D198" s="3" t="s">
        <v>6014</v>
      </c>
      <c r="E198" s="45">
        <v>43.513900756835938</v>
      </c>
      <c r="F198" s="45">
        <v>-112.01249694824219</v>
      </c>
      <c r="G198" s="22">
        <v>1445.4000244140625</v>
      </c>
      <c r="H198" s="3" t="s">
        <v>5985</v>
      </c>
      <c r="J198" s="4">
        <v>56.408000946044922</v>
      </c>
      <c r="K198" s="4">
        <v>53.687023162841797</v>
      </c>
      <c r="L198" s="4">
        <v>2.720977783203125</v>
      </c>
      <c r="M198" s="21">
        <v>0.58087635040283203</v>
      </c>
      <c r="N198">
        <v>2</v>
      </c>
    </row>
    <row r="199" spans="2:14" x14ac:dyDescent="0.25">
      <c r="B199" t="s">
        <v>1770</v>
      </c>
      <c r="C199" s="55" t="s">
        <v>3352</v>
      </c>
      <c r="D199" s="3" t="s">
        <v>6015</v>
      </c>
      <c r="E199" s="45">
        <v>41.780300140380859</v>
      </c>
      <c r="F199" s="45">
        <v>-88.309196472167969</v>
      </c>
      <c r="G199" s="22">
        <v>201.19999694824219</v>
      </c>
      <c r="H199" s="3" t="s">
        <v>5985</v>
      </c>
      <c r="J199" s="4">
        <v>71.384002685546875</v>
      </c>
      <c r="K199" s="4">
        <v>63.294029235839844</v>
      </c>
      <c r="L199" s="4">
        <v>8.0899715423583984</v>
      </c>
      <c r="M199" s="21">
        <v>0.85513365268707275</v>
      </c>
      <c r="N199">
        <v>2</v>
      </c>
    </row>
    <row r="200" spans="2:14" x14ac:dyDescent="0.25">
      <c r="B200" t="s">
        <v>1772</v>
      </c>
      <c r="C200" s="55" t="s">
        <v>3295</v>
      </c>
      <c r="D200" s="3" t="s">
        <v>6015</v>
      </c>
      <c r="E200" s="45">
        <v>39.476100921630859</v>
      </c>
      <c r="F200" s="45">
        <v>-88.165298461914063</v>
      </c>
      <c r="G200" s="22">
        <v>213.39999389648438</v>
      </c>
      <c r="H200" s="3" t="s">
        <v>5985</v>
      </c>
      <c r="J200" s="4">
        <v>72.391998291015625</v>
      </c>
      <c r="K200" s="4">
        <v>66.449798583984375</v>
      </c>
      <c r="L200" s="4">
        <v>5.94219970703125</v>
      </c>
      <c r="M200" s="21">
        <v>0.77773964405059814</v>
      </c>
      <c r="N200">
        <v>2</v>
      </c>
    </row>
    <row r="201" spans="2:14" x14ac:dyDescent="0.25">
      <c r="B201" t="s">
        <v>1773</v>
      </c>
      <c r="C201" s="55" t="s">
        <v>4652</v>
      </c>
      <c r="D201" s="3" t="s">
        <v>6015</v>
      </c>
      <c r="E201" s="45">
        <v>41.737201690673828</v>
      </c>
      <c r="F201" s="45">
        <v>-87.777496337890625</v>
      </c>
      <c r="G201" s="22">
        <v>189</v>
      </c>
      <c r="H201" s="3" t="s">
        <v>5985</v>
      </c>
      <c r="J201" s="4">
        <v>72.391998291015625</v>
      </c>
      <c r="K201" s="4">
        <v>67.128128051757813</v>
      </c>
      <c r="L201" s="4">
        <v>5.2638673782348633</v>
      </c>
      <c r="M201" s="21">
        <v>0.71585762500762939</v>
      </c>
      <c r="N201">
        <v>2</v>
      </c>
    </row>
    <row r="202" spans="2:14" x14ac:dyDescent="0.25">
      <c r="B202" t="s">
        <v>1774</v>
      </c>
      <c r="C202" s="55" t="s">
        <v>3437</v>
      </c>
      <c r="D202" s="3" t="s">
        <v>6015</v>
      </c>
      <c r="E202" s="45">
        <v>40.139198303222656</v>
      </c>
      <c r="F202" s="45">
        <v>-87.647796630859375</v>
      </c>
      <c r="G202" s="22">
        <v>169.19999694824219</v>
      </c>
      <c r="H202" s="3" t="s">
        <v>5985</v>
      </c>
      <c r="J202" s="4">
        <v>72.967994689941406</v>
      </c>
      <c r="K202" s="4">
        <v>64.530967712402344</v>
      </c>
      <c r="L202" s="4">
        <v>8.4370241165161133</v>
      </c>
      <c r="M202" s="21">
        <v>0.87243878841400146</v>
      </c>
      <c r="N202">
        <v>2</v>
      </c>
    </row>
    <row r="203" spans="2:14" x14ac:dyDescent="0.25">
      <c r="B203" t="s">
        <v>1780</v>
      </c>
      <c r="C203" s="55" t="s">
        <v>4662</v>
      </c>
      <c r="D203" s="3" t="s">
        <v>6015</v>
      </c>
      <c r="E203" s="45">
        <v>40.466400146484375</v>
      </c>
      <c r="F203" s="45">
        <v>-87.68499755859375</v>
      </c>
      <c r="G203" s="22">
        <v>216.39999389648438</v>
      </c>
      <c r="H203" s="3" t="s">
        <v>5985</v>
      </c>
      <c r="J203" s="4">
        <v>72.823989868164063</v>
      </c>
      <c r="K203" s="4">
        <v>64.4697265625</v>
      </c>
      <c r="L203" s="4">
        <v>8.3542661666870117</v>
      </c>
      <c r="M203" s="21">
        <v>0.85194176435470581</v>
      </c>
      <c r="N203">
        <v>2</v>
      </c>
    </row>
    <row r="204" spans="2:14" x14ac:dyDescent="0.25">
      <c r="B204" t="s">
        <v>1782</v>
      </c>
      <c r="C204" s="55" t="s">
        <v>4664</v>
      </c>
      <c r="D204" s="3" t="s">
        <v>6015</v>
      </c>
      <c r="E204" s="45">
        <v>39.102500915527344</v>
      </c>
      <c r="F204" s="45">
        <v>-90.343101501464844</v>
      </c>
      <c r="G204" s="22">
        <v>192</v>
      </c>
      <c r="H204" s="3" t="s">
        <v>5985</v>
      </c>
      <c r="J204" s="4">
        <v>71.419998168945313</v>
      </c>
      <c r="K204" s="4">
        <v>65.6082763671875</v>
      </c>
      <c r="L204" s="4">
        <v>5.8117246627807617</v>
      </c>
      <c r="M204" s="21">
        <v>0.76920908689498901</v>
      </c>
      <c r="N204">
        <v>2</v>
      </c>
    </row>
    <row r="205" spans="2:14" x14ac:dyDescent="0.25">
      <c r="B205" t="s">
        <v>1783</v>
      </c>
      <c r="C205" s="55" t="s">
        <v>4665</v>
      </c>
      <c r="D205" s="3" t="s">
        <v>6015</v>
      </c>
      <c r="E205" s="45">
        <v>41.242801666259766</v>
      </c>
      <c r="F205" s="45">
        <v>-89.899696350097656</v>
      </c>
      <c r="G205" s="22">
        <v>237.69999694824219</v>
      </c>
      <c r="H205" s="3" t="s">
        <v>5985</v>
      </c>
      <c r="J205" s="4">
        <v>71.959999084472656</v>
      </c>
      <c r="K205" s="4">
        <v>63.496734619140625</v>
      </c>
      <c r="L205" s="4">
        <v>8.4632625579833984</v>
      </c>
      <c r="M205" s="21">
        <v>0.86891776323318481</v>
      </c>
      <c r="N205">
        <v>2</v>
      </c>
    </row>
    <row r="206" spans="2:14" x14ac:dyDescent="0.25">
      <c r="B206" t="s">
        <v>1784</v>
      </c>
      <c r="C206" s="55" t="s">
        <v>4666</v>
      </c>
      <c r="D206" s="3" t="s">
        <v>6015</v>
      </c>
      <c r="E206" s="45">
        <v>40.583900451660156</v>
      </c>
      <c r="F206" s="45">
        <v>-90.968597412109375</v>
      </c>
      <c r="G206" s="22">
        <v>210.30000305175781</v>
      </c>
      <c r="H206" s="3" t="s">
        <v>5985</v>
      </c>
      <c r="J206" s="4">
        <v>70.375999450683594</v>
      </c>
      <c r="K206" s="4">
        <v>63.801258087158203</v>
      </c>
      <c r="L206" s="4">
        <v>6.5747437477111816</v>
      </c>
      <c r="M206" s="21">
        <v>0.81040555238723755</v>
      </c>
      <c r="N206">
        <v>2</v>
      </c>
    </row>
    <row r="207" spans="2:14" x14ac:dyDescent="0.25">
      <c r="B207" t="s">
        <v>1790</v>
      </c>
      <c r="C207" s="55" t="s">
        <v>4674</v>
      </c>
      <c r="D207" s="3" t="s">
        <v>6015</v>
      </c>
      <c r="E207" s="45">
        <v>38.700298309326172</v>
      </c>
      <c r="F207" s="45">
        <v>-88.081703186035156</v>
      </c>
      <c r="G207" s="22">
        <v>139.89999389648438</v>
      </c>
      <c r="H207" s="3" t="s">
        <v>5985</v>
      </c>
      <c r="J207" s="4">
        <v>73.832000732421875</v>
      </c>
      <c r="K207" s="4">
        <v>66.026679992675781</v>
      </c>
      <c r="L207" s="4">
        <v>7.8053221702575684</v>
      </c>
      <c r="M207" s="21">
        <v>0.90847319364547729</v>
      </c>
      <c r="N207">
        <v>2</v>
      </c>
    </row>
    <row r="208" spans="2:14" x14ac:dyDescent="0.25">
      <c r="B208" t="s">
        <v>1792</v>
      </c>
      <c r="C208" s="55" t="s">
        <v>4676</v>
      </c>
      <c r="D208" s="3" t="s">
        <v>6015</v>
      </c>
      <c r="E208" s="45">
        <v>39.368598937988281</v>
      </c>
      <c r="F208" s="45">
        <v>-89.086700439453125</v>
      </c>
      <c r="G208" s="22">
        <v>198.10000610351563</v>
      </c>
      <c r="H208" s="3" t="s">
        <v>5985</v>
      </c>
      <c r="J208" s="4">
        <v>72.535995483398438</v>
      </c>
      <c r="K208" s="4">
        <v>65.931015014648438</v>
      </c>
      <c r="L208" s="4">
        <v>6.6049866676330566</v>
      </c>
      <c r="M208" s="21">
        <v>0.82144135236740112</v>
      </c>
      <c r="N208">
        <v>2</v>
      </c>
    </row>
    <row r="209" spans="2:14" x14ac:dyDescent="0.25">
      <c r="B209" t="s">
        <v>1797</v>
      </c>
      <c r="C209" s="55" t="s">
        <v>3430</v>
      </c>
      <c r="D209" s="3" t="s">
        <v>6015</v>
      </c>
      <c r="E209" s="45">
        <v>38.640300750732422</v>
      </c>
      <c r="F209" s="45">
        <v>-88.94580078125</v>
      </c>
      <c r="G209" s="22">
        <v>167.60000610351563</v>
      </c>
      <c r="H209" s="3" t="s">
        <v>5985</v>
      </c>
      <c r="J209" s="4">
        <v>73.616004943847656</v>
      </c>
      <c r="K209" s="4">
        <v>67.201736450195313</v>
      </c>
      <c r="L209" s="4">
        <v>6.4142637252807617</v>
      </c>
      <c r="M209" s="21">
        <v>0.8378947377204895</v>
      </c>
      <c r="N209">
        <v>2</v>
      </c>
    </row>
    <row r="210" spans="2:14" x14ac:dyDescent="0.25">
      <c r="B210" t="s">
        <v>1799</v>
      </c>
      <c r="C210" s="55" t="s">
        <v>4684</v>
      </c>
      <c r="D210" s="3" t="s">
        <v>6015</v>
      </c>
      <c r="E210" s="45">
        <v>39.794700622558594</v>
      </c>
      <c r="F210" s="45">
        <v>-88.291099548339844</v>
      </c>
      <c r="G210" s="22">
        <v>198.39999389648438</v>
      </c>
      <c r="H210" s="3" t="s">
        <v>5985</v>
      </c>
      <c r="J210" s="4">
        <v>73.616004943847656</v>
      </c>
      <c r="K210" s="4">
        <v>65.103530883789063</v>
      </c>
      <c r="L210" s="4">
        <v>8.5124759674072266</v>
      </c>
      <c r="M210" s="21">
        <v>0.89148074388504028</v>
      </c>
      <c r="N210">
        <v>2</v>
      </c>
    </row>
    <row r="211" spans="2:14" x14ac:dyDescent="0.25">
      <c r="B211" t="s">
        <v>1800</v>
      </c>
      <c r="C211" s="55" t="s">
        <v>4685</v>
      </c>
      <c r="D211" s="3" t="s">
        <v>6015</v>
      </c>
      <c r="E211" s="45">
        <v>40.083900451660156</v>
      </c>
      <c r="F211" s="45">
        <v>-88.240303039550781</v>
      </c>
      <c r="G211" s="22">
        <v>219.80000305175781</v>
      </c>
      <c r="H211" s="3" t="s">
        <v>5985</v>
      </c>
      <c r="J211" s="4">
        <v>71.239997863769531</v>
      </c>
      <c r="K211" s="4">
        <v>65.089767456054688</v>
      </c>
      <c r="L211" s="4">
        <v>6.1502256393432617</v>
      </c>
      <c r="M211" s="21">
        <v>0.78549039363861084</v>
      </c>
      <c r="N211">
        <v>2</v>
      </c>
    </row>
    <row r="212" spans="2:14" x14ac:dyDescent="0.25">
      <c r="B212" t="s">
        <v>1801</v>
      </c>
      <c r="C212" s="55" t="s">
        <v>3275</v>
      </c>
      <c r="D212" s="3" t="s">
        <v>6015</v>
      </c>
      <c r="E212" s="45">
        <v>39.44580078125</v>
      </c>
      <c r="F212" s="45">
        <v>-88.596099853515625</v>
      </c>
      <c r="G212" s="22">
        <v>210.30000305175781</v>
      </c>
      <c r="H212" s="3" t="s">
        <v>5985</v>
      </c>
      <c r="J212" s="4">
        <v>72.608001708984375</v>
      </c>
      <c r="K212" s="4">
        <v>65.653343200683594</v>
      </c>
      <c r="L212" s="4">
        <v>6.9546570777893066</v>
      </c>
      <c r="M212" s="21">
        <v>0.8454056978225708</v>
      </c>
      <c r="N212">
        <v>2</v>
      </c>
    </row>
    <row r="213" spans="2:14" x14ac:dyDescent="0.25">
      <c r="B213" t="s">
        <v>1804</v>
      </c>
      <c r="C213" s="55" t="s">
        <v>4689</v>
      </c>
      <c r="D213" s="3" t="s">
        <v>6016</v>
      </c>
      <c r="E213" s="45">
        <v>39.174198150634766</v>
      </c>
      <c r="F213" s="45">
        <v>-86.521400451660156</v>
      </c>
      <c r="G213" s="22">
        <v>253</v>
      </c>
      <c r="H213" s="3" t="s">
        <v>5985</v>
      </c>
      <c r="J213" s="4">
        <v>73.400001525878906</v>
      </c>
      <c r="K213" s="4">
        <v>65.844390869140625</v>
      </c>
      <c r="L213" s="4">
        <v>7.5556092262268066</v>
      </c>
      <c r="M213" s="21">
        <v>0.89229202270507813</v>
      </c>
      <c r="N213">
        <v>2</v>
      </c>
    </row>
    <row r="214" spans="2:14" x14ac:dyDescent="0.25">
      <c r="B214" t="s">
        <v>1805</v>
      </c>
      <c r="C214" s="55" t="s">
        <v>3317</v>
      </c>
      <c r="D214" s="3" t="s">
        <v>6016</v>
      </c>
      <c r="E214" s="45">
        <v>39.423900604248047</v>
      </c>
      <c r="F214" s="45">
        <v>-85.014396667480469</v>
      </c>
      <c r="G214" s="22">
        <v>192</v>
      </c>
      <c r="H214" s="3" t="s">
        <v>5985</v>
      </c>
      <c r="J214" s="4">
        <v>71.996002197265625</v>
      </c>
      <c r="K214" s="4">
        <v>62.979503631591797</v>
      </c>
      <c r="L214" s="4">
        <v>9.0164976119995117</v>
      </c>
      <c r="M214" s="21">
        <v>0.9295496940612793</v>
      </c>
      <c r="N214">
        <v>2</v>
      </c>
    </row>
    <row r="215" spans="2:14" x14ac:dyDescent="0.25">
      <c r="B215" t="s">
        <v>1808</v>
      </c>
      <c r="C215" s="55" t="s">
        <v>4693</v>
      </c>
      <c r="D215" s="3" t="s">
        <v>6016</v>
      </c>
      <c r="E215" s="45">
        <v>40.298599243164063</v>
      </c>
      <c r="F215" s="45">
        <v>-86.506698608398438</v>
      </c>
      <c r="G215" s="22">
        <v>251.19999694824219</v>
      </c>
      <c r="H215" s="3" t="s">
        <v>5985</v>
      </c>
      <c r="J215" s="4">
        <v>71.636001586914063</v>
      </c>
      <c r="K215" s="4">
        <v>63.264110565185547</v>
      </c>
      <c r="L215" s="4">
        <v>8.37188720703125</v>
      </c>
      <c r="M215" s="21">
        <v>0.83783769607543945</v>
      </c>
      <c r="N215">
        <v>2</v>
      </c>
    </row>
    <row r="216" spans="2:14" x14ac:dyDescent="0.25">
      <c r="B216" t="s">
        <v>1811</v>
      </c>
      <c r="C216" s="55" t="s">
        <v>4695</v>
      </c>
      <c r="D216" s="3" t="s">
        <v>6016</v>
      </c>
      <c r="E216" s="45">
        <v>39.347499847412109</v>
      </c>
      <c r="F216" s="45">
        <v>-85.48919677734375</v>
      </c>
      <c r="G216" s="22">
        <v>285.60000610351563</v>
      </c>
      <c r="H216" s="3" t="s">
        <v>5985</v>
      </c>
      <c r="J216" s="4">
        <v>71.384002685546875</v>
      </c>
      <c r="K216" s="4">
        <v>64.278144836425781</v>
      </c>
      <c r="L216" s="4">
        <v>7.1058592796325684</v>
      </c>
      <c r="M216" s="21">
        <v>0.80709379911422729</v>
      </c>
      <c r="N216">
        <v>2</v>
      </c>
    </row>
    <row r="217" spans="2:14" x14ac:dyDescent="0.25">
      <c r="B217" t="s">
        <v>1819</v>
      </c>
      <c r="C217" s="55" t="s">
        <v>4703</v>
      </c>
      <c r="D217" s="3" t="s">
        <v>6016</v>
      </c>
      <c r="E217" s="45">
        <v>39.894199371337891</v>
      </c>
      <c r="F217" s="45">
        <v>-85.395301818847656</v>
      </c>
      <c r="G217" s="22">
        <v>302.10000610351563</v>
      </c>
      <c r="H217" s="3" t="s">
        <v>5985</v>
      </c>
      <c r="J217" s="4">
        <v>70.195999145507813</v>
      </c>
      <c r="K217" s="4">
        <v>61.614887237548828</v>
      </c>
      <c r="L217" s="4">
        <v>8.58111572265625</v>
      </c>
      <c r="M217" s="21">
        <v>0.89476072788238525</v>
      </c>
      <c r="N217">
        <v>2</v>
      </c>
    </row>
    <row r="218" spans="2:14" x14ac:dyDescent="0.25">
      <c r="B218" t="s">
        <v>1821</v>
      </c>
      <c r="C218" s="55" t="s">
        <v>4706</v>
      </c>
      <c r="D218" s="3" t="s">
        <v>6016</v>
      </c>
      <c r="E218" s="45">
        <v>38.887798309326172</v>
      </c>
      <c r="F218" s="45">
        <v>-86.551902770996094</v>
      </c>
      <c r="G218" s="22">
        <v>198.69999694824219</v>
      </c>
      <c r="H218" s="3" t="s">
        <v>5985</v>
      </c>
      <c r="J218" s="4">
        <v>71.996002197265625</v>
      </c>
      <c r="K218" s="4">
        <v>63.845329284667969</v>
      </c>
      <c r="L218" s="4">
        <v>8.1506710052490234</v>
      </c>
      <c r="M218" s="21">
        <v>0.92378389835357666</v>
      </c>
      <c r="N218">
        <v>2</v>
      </c>
    </row>
    <row r="219" spans="2:14" x14ac:dyDescent="0.25">
      <c r="B219" t="s">
        <v>1823</v>
      </c>
      <c r="C219" s="55" t="s">
        <v>4708</v>
      </c>
      <c r="D219" s="3" t="s">
        <v>6016</v>
      </c>
      <c r="E219" s="45">
        <v>40.923900604248047</v>
      </c>
      <c r="F219" s="45">
        <v>-87.175300598144531</v>
      </c>
      <c r="G219" s="22">
        <v>192</v>
      </c>
      <c r="H219" s="3" t="s">
        <v>5985</v>
      </c>
      <c r="J219" s="4">
        <v>72.211997985839844</v>
      </c>
      <c r="K219" s="4">
        <v>63.812065124511719</v>
      </c>
      <c r="L219" s="4">
        <v>8.399932861328125</v>
      </c>
      <c r="M219" s="21">
        <v>0.88233739137649536</v>
      </c>
      <c r="N219">
        <v>2</v>
      </c>
    </row>
    <row r="220" spans="2:14" x14ac:dyDescent="0.25">
      <c r="B220" t="s">
        <v>1827</v>
      </c>
      <c r="C220" s="55" t="s">
        <v>4710</v>
      </c>
      <c r="D220" s="3" t="s">
        <v>6016</v>
      </c>
      <c r="E220" s="45">
        <v>39.528301239013672</v>
      </c>
      <c r="F220" s="45">
        <v>-85.791397094726563</v>
      </c>
      <c r="G220" s="22">
        <v>229.19999694824219</v>
      </c>
      <c r="H220" s="3" t="s">
        <v>5985</v>
      </c>
      <c r="J220" s="4">
        <v>72.391998291015625</v>
      </c>
      <c r="K220" s="4">
        <v>63.931549072265625</v>
      </c>
      <c r="L220" s="4">
        <v>8.46044921875</v>
      </c>
      <c r="M220" s="21">
        <v>0.92967522144317627</v>
      </c>
      <c r="N220">
        <v>2</v>
      </c>
    </row>
    <row r="221" spans="2:14" x14ac:dyDescent="0.25">
      <c r="B221" t="s">
        <v>1834</v>
      </c>
      <c r="C221" s="55" t="s">
        <v>4717</v>
      </c>
      <c r="D221" s="3" t="s">
        <v>6013</v>
      </c>
      <c r="E221" s="45">
        <v>43.066398620605469</v>
      </c>
      <c r="F221" s="45">
        <v>-94.222198486328125</v>
      </c>
      <c r="G221" s="22">
        <v>370</v>
      </c>
      <c r="H221" s="3" t="s">
        <v>5985</v>
      </c>
      <c r="J221" s="4">
        <v>66.811996459960938</v>
      </c>
      <c r="K221" s="4">
        <v>61.826866149902344</v>
      </c>
      <c r="L221" s="4">
        <v>4.9851317405700684</v>
      </c>
      <c r="M221" s="21">
        <v>0.66500961780548096</v>
      </c>
      <c r="N221">
        <v>2</v>
      </c>
    </row>
    <row r="222" spans="2:14" x14ac:dyDescent="0.25">
      <c r="B222" t="s">
        <v>1835</v>
      </c>
      <c r="C222" s="55" t="s">
        <v>4718</v>
      </c>
      <c r="D222" s="3" t="s">
        <v>6013</v>
      </c>
      <c r="E222" s="45">
        <v>41.417499542236328</v>
      </c>
      <c r="F222" s="45">
        <v>-95.004203796386719</v>
      </c>
      <c r="G222" s="22">
        <v>351.10000610351563</v>
      </c>
      <c r="H222" s="3" t="s">
        <v>5985</v>
      </c>
      <c r="J222" s="4">
        <v>71.204002380371094</v>
      </c>
      <c r="K222" s="4">
        <v>63.300300598144531</v>
      </c>
      <c r="L222" s="4">
        <v>7.9037046432495117</v>
      </c>
      <c r="M222" s="21">
        <v>0.77954131364822388</v>
      </c>
      <c r="N222">
        <v>2</v>
      </c>
    </row>
    <row r="223" spans="2:14" x14ac:dyDescent="0.25">
      <c r="B223" t="s">
        <v>1836</v>
      </c>
      <c r="C223" s="55" t="s">
        <v>4719</v>
      </c>
      <c r="D223" s="3" t="s">
        <v>6013</v>
      </c>
      <c r="E223" s="45">
        <v>41.706901550292969</v>
      </c>
      <c r="F223" s="45">
        <v>-94.922203063964844</v>
      </c>
      <c r="G223" s="22">
        <v>390.10000610351563</v>
      </c>
      <c r="H223" s="3" t="s">
        <v>5985</v>
      </c>
      <c r="J223" s="4">
        <v>68.61199951171875</v>
      </c>
      <c r="K223" s="4">
        <v>62.886566162109375</v>
      </c>
      <c r="L223" s="4">
        <v>5.725433349609375</v>
      </c>
      <c r="M223" s="21">
        <v>0.70571905374526978</v>
      </c>
      <c r="N223">
        <v>2</v>
      </c>
    </row>
    <row r="224" spans="2:14" x14ac:dyDescent="0.25">
      <c r="B224" t="s">
        <v>1838</v>
      </c>
      <c r="C224" s="55" t="s">
        <v>3380</v>
      </c>
      <c r="D224" s="3" t="s">
        <v>6013</v>
      </c>
      <c r="E224" s="45">
        <v>41.881401062011719</v>
      </c>
      <c r="F224" s="45">
        <v>-92.276397705078125</v>
      </c>
      <c r="G224" s="22">
        <v>246.89999389648438</v>
      </c>
      <c r="H224" s="3" t="s">
        <v>5985</v>
      </c>
      <c r="J224" s="4">
        <v>70.375999450683594</v>
      </c>
      <c r="K224" s="4">
        <v>63.129283905029297</v>
      </c>
      <c r="L224" s="4">
        <v>7.2467164993286133</v>
      </c>
      <c r="M224" s="21">
        <v>0.78053855895996094</v>
      </c>
      <c r="N224">
        <v>2</v>
      </c>
    </row>
    <row r="225" spans="2:14" x14ac:dyDescent="0.25">
      <c r="B225" t="s">
        <v>1842</v>
      </c>
      <c r="C225" s="55" t="s">
        <v>4722</v>
      </c>
      <c r="D225" s="3" t="s">
        <v>6013</v>
      </c>
      <c r="E225" s="45">
        <v>42.049701690673828</v>
      </c>
      <c r="F225" s="45">
        <v>-91.588096618652344</v>
      </c>
      <c r="G225" s="22">
        <v>247.80000305175781</v>
      </c>
      <c r="H225" s="3" t="s">
        <v>5985</v>
      </c>
      <c r="J225" s="4">
        <v>71.240005493164063</v>
      </c>
      <c r="K225" s="4">
        <v>64.265647888183594</v>
      </c>
      <c r="L225" s="4">
        <v>6.9743528366088867</v>
      </c>
      <c r="M225" s="21">
        <v>0.75028246641159058</v>
      </c>
      <c r="N225">
        <v>2</v>
      </c>
    </row>
    <row r="226" spans="2:14" x14ac:dyDescent="0.25">
      <c r="B226" t="s">
        <v>1843</v>
      </c>
      <c r="C226" s="55" t="s">
        <v>4723</v>
      </c>
      <c r="D226" s="3" t="s">
        <v>6013</v>
      </c>
      <c r="E226" s="45">
        <v>41.016399383544922</v>
      </c>
      <c r="F226" s="45">
        <v>-93.279197692871094</v>
      </c>
      <c r="G226" s="22">
        <v>294.10000610351563</v>
      </c>
      <c r="H226" s="3" t="s">
        <v>5985</v>
      </c>
      <c r="J226" s="4">
        <v>70.807998657226563</v>
      </c>
      <c r="K226" s="4">
        <v>63.18719482421875</v>
      </c>
      <c r="L226" s="4">
        <v>7.6208066940307617</v>
      </c>
      <c r="M226" s="21">
        <v>0.76609086990356445</v>
      </c>
      <c r="N226">
        <v>2</v>
      </c>
    </row>
    <row r="227" spans="2:14" x14ac:dyDescent="0.25">
      <c r="B227" t="s">
        <v>1846</v>
      </c>
      <c r="C227" s="55" t="s">
        <v>4726</v>
      </c>
      <c r="D227" s="3" t="s">
        <v>6013</v>
      </c>
      <c r="E227" s="45">
        <v>40.724399566650391</v>
      </c>
      <c r="F227" s="45">
        <v>-95.019203186035156</v>
      </c>
      <c r="G227" s="22">
        <v>298.70001220703125</v>
      </c>
      <c r="H227" s="3" t="s">
        <v>5985</v>
      </c>
      <c r="J227" s="4">
        <v>72.428001403808594</v>
      </c>
      <c r="K227" s="4">
        <v>64.489089965820313</v>
      </c>
      <c r="L227" s="4">
        <v>7.9389100074768066</v>
      </c>
      <c r="M227" s="21">
        <v>0.82510614395141602</v>
      </c>
      <c r="N227">
        <v>2</v>
      </c>
    </row>
    <row r="228" spans="2:14" x14ac:dyDescent="0.25">
      <c r="B228" t="s">
        <v>1847</v>
      </c>
      <c r="C228" s="55" t="s">
        <v>4727</v>
      </c>
      <c r="D228" s="3" t="s">
        <v>6013</v>
      </c>
      <c r="E228" s="45">
        <v>41.794700622558594</v>
      </c>
      <c r="F228" s="45">
        <v>-90.263900756835938</v>
      </c>
      <c r="G228" s="22">
        <v>178.30000305175781</v>
      </c>
      <c r="H228" s="3" t="s">
        <v>5985</v>
      </c>
      <c r="J228" s="4">
        <v>73.220001220703125</v>
      </c>
      <c r="K228" s="4">
        <v>64.788963317871094</v>
      </c>
      <c r="L228" s="4">
        <v>8.4310359954833984</v>
      </c>
      <c r="M228" s="21">
        <v>0.81920897960662842</v>
      </c>
      <c r="N228">
        <v>2</v>
      </c>
    </row>
    <row r="229" spans="2:14" x14ac:dyDescent="0.25">
      <c r="B229" t="s">
        <v>1850</v>
      </c>
      <c r="C229" s="55" t="s">
        <v>3336</v>
      </c>
      <c r="D229" s="3" t="s">
        <v>6013</v>
      </c>
      <c r="E229" s="45">
        <v>42.036399841308594</v>
      </c>
      <c r="F229" s="45">
        <v>-95.328903198242188</v>
      </c>
      <c r="G229" s="22">
        <v>427</v>
      </c>
      <c r="H229" s="3" t="s">
        <v>5985</v>
      </c>
      <c r="J229" s="4">
        <v>68.39599609375</v>
      </c>
      <c r="K229" s="4">
        <v>63.926429748535156</v>
      </c>
      <c r="L229" s="4">
        <v>4.4695677757263184</v>
      </c>
      <c r="M229" s="21">
        <v>0.67187267541885376</v>
      </c>
      <c r="N229">
        <v>2</v>
      </c>
    </row>
    <row r="230" spans="2:14" x14ac:dyDescent="0.25">
      <c r="B230" t="s">
        <v>1855</v>
      </c>
      <c r="C230" s="55" t="s">
        <v>3276</v>
      </c>
      <c r="D230" s="3" t="s">
        <v>6013</v>
      </c>
      <c r="E230" s="45">
        <v>41.021099090576172</v>
      </c>
      <c r="F230" s="45">
        <v>-91.955299377441406</v>
      </c>
      <c r="G230" s="22">
        <v>225.60000610351563</v>
      </c>
      <c r="H230" s="3" t="s">
        <v>5985</v>
      </c>
      <c r="J230" s="4">
        <v>71.419998168945313</v>
      </c>
      <c r="K230" s="4">
        <v>65.464309692382813</v>
      </c>
      <c r="L230" s="4">
        <v>5.9556946754455566</v>
      </c>
      <c r="M230" s="21">
        <v>0.71870964765548706</v>
      </c>
      <c r="N230">
        <v>2</v>
      </c>
    </row>
    <row r="231" spans="2:14" x14ac:dyDescent="0.25">
      <c r="B231" t="s">
        <v>1858</v>
      </c>
      <c r="C231" s="55" t="s">
        <v>4734</v>
      </c>
      <c r="D231" s="3" t="s">
        <v>6013</v>
      </c>
      <c r="E231" s="45">
        <v>41.720001220703125</v>
      </c>
      <c r="F231" s="45">
        <v>-92.7489013671875</v>
      </c>
      <c r="G231" s="22">
        <v>275.79998779296875</v>
      </c>
      <c r="H231" s="3" t="s">
        <v>5985</v>
      </c>
      <c r="J231" s="4">
        <v>70.195999145507813</v>
      </c>
      <c r="K231" s="4">
        <v>61.85845947265625</v>
      </c>
      <c r="L231" s="4">
        <v>8.3375368118286133</v>
      </c>
      <c r="M231" s="21">
        <v>0.79296189546585083</v>
      </c>
      <c r="N231">
        <v>2</v>
      </c>
    </row>
    <row r="232" spans="2:14" x14ac:dyDescent="0.25">
      <c r="B232" t="s">
        <v>1865</v>
      </c>
      <c r="C232" s="55" t="s">
        <v>4740</v>
      </c>
      <c r="D232" s="3" t="s">
        <v>6013</v>
      </c>
      <c r="E232" s="45">
        <v>40.735599517822266</v>
      </c>
      <c r="F232" s="45">
        <v>-91.969703674316406</v>
      </c>
      <c r="G232" s="22">
        <v>191.69999694824219</v>
      </c>
      <c r="H232" s="3" t="s">
        <v>5985</v>
      </c>
      <c r="J232" s="4">
        <v>71.636001586914063</v>
      </c>
      <c r="K232" s="4">
        <v>65.225349426269531</v>
      </c>
      <c r="L232" s="4">
        <v>6.4106569290161133</v>
      </c>
      <c r="M232" s="21">
        <v>0.73333072662353516</v>
      </c>
      <c r="N232">
        <v>2</v>
      </c>
    </row>
    <row r="233" spans="2:14" x14ac:dyDescent="0.25">
      <c r="B233" t="s">
        <v>1866</v>
      </c>
      <c r="C233" s="55" t="s">
        <v>4742</v>
      </c>
      <c r="D233" s="3" t="s">
        <v>6013</v>
      </c>
      <c r="E233" s="45">
        <v>40.623298645019531</v>
      </c>
      <c r="F233" s="45">
        <v>-93.934196472167969</v>
      </c>
      <c r="G233" s="22">
        <v>343.79998779296875</v>
      </c>
      <c r="H233" s="3" t="s">
        <v>5985</v>
      </c>
      <c r="J233" s="4">
        <v>72.608001708984375</v>
      </c>
      <c r="K233" s="4">
        <v>66.376556396484375</v>
      </c>
      <c r="L233" s="4">
        <v>6.2314453125</v>
      </c>
      <c r="M233" s="21">
        <v>0.78369599580764771</v>
      </c>
      <c r="N233">
        <v>2</v>
      </c>
    </row>
    <row r="234" spans="2:14" x14ac:dyDescent="0.25">
      <c r="B234" t="s">
        <v>1870</v>
      </c>
      <c r="C234" s="55" t="s">
        <v>4747</v>
      </c>
      <c r="D234" s="3" t="s">
        <v>6013</v>
      </c>
      <c r="E234" s="45">
        <v>42.161899566650391</v>
      </c>
      <c r="F234" s="45">
        <v>-95.783599853515625</v>
      </c>
      <c r="G234" s="22">
        <v>365.79998779296875</v>
      </c>
      <c r="H234" s="3" t="s">
        <v>5985</v>
      </c>
      <c r="J234" s="4">
        <v>66.595993041992188</v>
      </c>
      <c r="K234" s="4">
        <v>63.423927307128906</v>
      </c>
      <c r="L234" s="4">
        <v>3.1720702648162842</v>
      </c>
      <c r="M234" s="21">
        <v>0.61023098230361938</v>
      </c>
      <c r="N234">
        <v>2</v>
      </c>
    </row>
    <row r="235" spans="2:14" x14ac:dyDescent="0.25">
      <c r="B235" t="s">
        <v>1875</v>
      </c>
      <c r="C235" s="55" t="s">
        <v>3428</v>
      </c>
      <c r="D235" s="3" t="s">
        <v>6013</v>
      </c>
      <c r="E235" s="45">
        <v>41.711700439453125</v>
      </c>
      <c r="F235" s="45">
        <v>-93.029701232910156</v>
      </c>
      <c r="G235" s="22">
        <v>292.60000610351563</v>
      </c>
      <c r="H235" s="3" t="s">
        <v>5985</v>
      </c>
      <c r="J235" s="4">
        <v>69.979995727539063</v>
      </c>
      <c r="K235" s="4">
        <v>64.466392517089844</v>
      </c>
      <c r="L235" s="4">
        <v>5.5136046409606934</v>
      </c>
      <c r="M235" s="21">
        <v>0.70513546466827393</v>
      </c>
      <c r="N235">
        <v>2</v>
      </c>
    </row>
    <row r="236" spans="2:14" x14ac:dyDescent="0.25">
      <c r="B236" t="s">
        <v>1878</v>
      </c>
      <c r="C236" s="55" t="s">
        <v>4491</v>
      </c>
      <c r="D236" s="3" t="s">
        <v>6013</v>
      </c>
      <c r="E236" s="45">
        <v>41.019401550292969</v>
      </c>
      <c r="F236" s="45">
        <v>-93.750297546386719</v>
      </c>
      <c r="G236" s="22">
        <v>313.29998779296875</v>
      </c>
      <c r="H236" s="3" t="s">
        <v>5985</v>
      </c>
      <c r="J236" s="4">
        <v>72.608001708984375</v>
      </c>
      <c r="K236" s="4">
        <v>64.243522644042969</v>
      </c>
      <c r="L236" s="4">
        <v>8.3644771575927734</v>
      </c>
      <c r="M236" s="21">
        <v>0.81264913082122803</v>
      </c>
      <c r="N236">
        <v>2</v>
      </c>
    </row>
    <row r="237" spans="2:14" x14ac:dyDescent="0.25">
      <c r="B237" t="s">
        <v>1882</v>
      </c>
      <c r="C237" s="55" t="s">
        <v>4756</v>
      </c>
      <c r="D237" s="3" t="s">
        <v>6013</v>
      </c>
      <c r="E237" s="45">
        <v>42.396900177001953</v>
      </c>
      <c r="F237" s="45">
        <v>-94.629203796386719</v>
      </c>
      <c r="G237" s="22">
        <v>370</v>
      </c>
      <c r="H237" s="3" t="s">
        <v>5985</v>
      </c>
      <c r="J237" s="4">
        <v>68.972000122070313</v>
      </c>
      <c r="K237" s="4">
        <v>63.178153991699219</v>
      </c>
      <c r="L237" s="4">
        <v>5.7938475608825684</v>
      </c>
      <c r="M237" s="21">
        <v>0.71594619750976563</v>
      </c>
      <c r="N237">
        <v>2</v>
      </c>
    </row>
    <row r="238" spans="2:14" x14ac:dyDescent="0.25">
      <c r="B238" t="s">
        <v>1883</v>
      </c>
      <c r="C238" s="55" t="s">
        <v>4757</v>
      </c>
      <c r="D238" s="3" t="s">
        <v>6013</v>
      </c>
      <c r="E238" s="45">
        <v>42.419399261474609</v>
      </c>
      <c r="F238" s="45">
        <v>-94.976097106933594</v>
      </c>
      <c r="G238" s="22">
        <v>368.79998779296875</v>
      </c>
      <c r="H238" s="3" t="s">
        <v>5985</v>
      </c>
      <c r="J238" s="4">
        <v>68.61199951171875</v>
      </c>
      <c r="K238" s="4">
        <v>62.696331024169922</v>
      </c>
      <c r="L238" s="4">
        <v>5.9156675338745117</v>
      </c>
      <c r="M238" s="21">
        <v>0.69005143642425537</v>
      </c>
      <c r="N238">
        <v>2</v>
      </c>
    </row>
    <row r="239" spans="2:14" x14ac:dyDescent="0.25">
      <c r="B239" t="s">
        <v>1892</v>
      </c>
      <c r="C239" s="55" t="s">
        <v>4584</v>
      </c>
      <c r="D239" s="3" t="s">
        <v>6013</v>
      </c>
      <c r="E239" s="45">
        <v>41.282501220703125</v>
      </c>
      <c r="F239" s="45">
        <v>-91.707801818847656</v>
      </c>
      <c r="G239" s="22">
        <v>209.39999389648438</v>
      </c>
      <c r="H239" s="3" t="s">
        <v>5985</v>
      </c>
      <c r="J239" s="4">
        <v>70.591995239257813</v>
      </c>
      <c r="K239" s="4">
        <v>64.809043884277344</v>
      </c>
      <c r="L239" s="4">
        <v>5.7829527854919434</v>
      </c>
      <c r="M239" s="21">
        <v>0.72073525190353394</v>
      </c>
      <c r="N239">
        <v>2</v>
      </c>
    </row>
    <row r="240" spans="2:14" x14ac:dyDescent="0.25">
      <c r="B240" t="s">
        <v>1894</v>
      </c>
      <c r="C240" s="55" t="s">
        <v>4765</v>
      </c>
      <c r="D240" s="3" t="s">
        <v>6013</v>
      </c>
      <c r="E240" s="45">
        <v>41.665000915527344</v>
      </c>
      <c r="F240" s="45">
        <v>-91.997802734375</v>
      </c>
      <c r="G240" s="22">
        <v>237.69999694824219</v>
      </c>
      <c r="H240" s="3" t="s">
        <v>5985</v>
      </c>
      <c r="J240" s="4">
        <v>69.620002746582031</v>
      </c>
      <c r="K240" s="4">
        <v>63.648567199707031</v>
      </c>
      <c r="L240" s="4">
        <v>5.971435546875</v>
      </c>
      <c r="M240" s="21">
        <v>0.71596825122833252</v>
      </c>
      <c r="N240">
        <v>2</v>
      </c>
    </row>
    <row r="241" spans="2:14" x14ac:dyDescent="0.25">
      <c r="B241" t="s">
        <v>1895</v>
      </c>
      <c r="C241" s="55" t="s">
        <v>4766</v>
      </c>
      <c r="D241" s="3" t="s">
        <v>6017</v>
      </c>
      <c r="E241" s="45">
        <v>38.926700592041016</v>
      </c>
      <c r="F241" s="45">
        <v>-97.212799072265625</v>
      </c>
      <c r="G241" s="22">
        <v>361.79998779296875</v>
      </c>
      <c r="H241" s="3" t="s">
        <v>5985</v>
      </c>
      <c r="J241" s="4">
        <v>75.811996459960938</v>
      </c>
      <c r="K241" s="4">
        <v>69.07525634765625</v>
      </c>
      <c r="L241" s="4">
        <v>6.7367429733276367</v>
      </c>
      <c r="M241" s="21">
        <v>0.78973090648651123</v>
      </c>
      <c r="N241">
        <v>2</v>
      </c>
    </row>
    <row r="242" spans="2:14" x14ac:dyDescent="0.25">
      <c r="B242" t="s">
        <v>1900</v>
      </c>
      <c r="C242" s="55" t="s">
        <v>4770</v>
      </c>
      <c r="D242" s="3" t="s">
        <v>6017</v>
      </c>
      <c r="E242" s="45">
        <v>39.3739013671875</v>
      </c>
      <c r="F242" s="45">
        <v>-97.12750244140625</v>
      </c>
      <c r="G242" s="22">
        <v>367.89999389648438</v>
      </c>
      <c r="H242" s="3" t="s">
        <v>5985</v>
      </c>
      <c r="J242" s="4">
        <v>71.636001586914063</v>
      </c>
      <c r="K242" s="4">
        <v>68.517745971679688</v>
      </c>
      <c r="L242" s="4">
        <v>3.1182618141174316</v>
      </c>
      <c r="M242" s="21">
        <v>0.61325246095657349</v>
      </c>
      <c r="N242">
        <v>2</v>
      </c>
    </row>
    <row r="243" spans="2:14" x14ac:dyDescent="0.25">
      <c r="B243" t="s">
        <v>1901</v>
      </c>
      <c r="C243" s="55" t="s">
        <v>4771</v>
      </c>
      <c r="D243" s="3" t="s">
        <v>6017</v>
      </c>
      <c r="E243" s="45">
        <v>39.392501831054688</v>
      </c>
      <c r="F243" s="45">
        <v>-101.06890106201172</v>
      </c>
      <c r="G243" s="22">
        <v>966.20001220703125</v>
      </c>
      <c r="H243" s="3" t="s">
        <v>5985</v>
      </c>
      <c r="J243" s="4">
        <v>66.596000671386719</v>
      </c>
      <c r="K243" s="4">
        <v>62.393280029296875</v>
      </c>
      <c r="L243" s="4">
        <v>4.2027220726013184</v>
      </c>
      <c r="M243" s="21">
        <v>0.72430217266082764</v>
      </c>
      <c r="N243">
        <v>2</v>
      </c>
    </row>
    <row r="244" spans="2:14" x14ac:dyDescent="0.25">
      <c r="B244" t="s">
        <v>1904</v>
      </c>
      <c r="C244" s="55" t="s">
        <v>4692</v>
      </c>
      <c r="D244" s="3" t="s">
        <v>6017</v>
      </c>
      <c r="E244" s="45">
        <v>37.00579833984375</v>
      </c>
      <c r="F244" s="45">
        <v>-101.88670349121094</v>
      </c>
      <c r="G244" s="22">
        <v>1097</v>
      </c>
      <c r="H244" s="3" t="s">
        <v>5985</v>
      </c>
      <c r="J244" s="4">
        <v>69.800003051757813</v>
      </c>
      <c r="K244" s="4">
        <v>65.228897094726563</v>
      </c>
      <c r="L244" s="4">
        <v>4.5710997581481934</v>
      </c>
      <c r="M244" s="21">
        <v>0.75346505641937256</v>
      </c>
      <c r="N244">
        <v>2</v>
      </c>
    </row>
    <row r="245" spans="2:14" x14ac:dyDescent="0.25">
      <c r="B245" t="s">
        <v>1905</v>
      </c>
      <c r="C245" s="55" t="s">
        <v>4774</v>
      </c>
      <c r="D245" s="3" t="s">
        <v>6017</v>
      </c>
      <c r="E245" s="45">
        <v>38.859199523925781</v>
      </c>
      <c r="F245" s="45">
        <v>-96.105796813964844</v>
      </c>
      <c r="G245" s="22">
        <v>430.10000610351563</v>
      </c>
      <c r="H245" s="3" t="s">
        <v>5985</v>
      </c>
      <c r="J245" s="4">
        <v>71.815994262695313</v>
      </c>
      <c r="K245" s="4">
        <v>66.558235168457031</v>
      </c>
      <c r="L245" s="4">
        <v>5.2577638626098633</v>
      </c>
      <c r="M245" s="21">
        <v>0.78348994255065918</v>
      </c>
      <c r="N245">
        <v>2</v>
      </c>
    </row>
    <row r="246" spans="2:14" x14ac:dyDescent="0.25">
      <c r="B246" t="s">
        <v>1921</v>
      </c>
      <c r="C246" s="55" t="s">
        <v>4785</v>
      </c>
      <c r="D246" s="3" t="s">
        <v>6017</v>
      </c>
      <c r="E246" s="45">
        <v>39.197200775146484</v>
      </c>
      <c r="F246" s="45">
        <v>-96.581398010253906</v>
      </c>
      <c r="G246" s="22">
        <v>323.10000610351563</v>
      </c>
      <c r="H246" s="3" t="s">
        <v>5985</v>
      </c>
      <c r="J246" s="4">
        <v>74.587997436523438</v>
      </c>
      <c r="K246" s="4">
        <v>68.417259216308594</v>
      </c>
      <c r="L246" s="4">
        <v>6.1707396507263184</v>
      </c>
      <c r="M246" s="21">
        <v>0.76117205619812012</v>
      </c>
      <c r="N246">
        <v>2</v>
      </c>
    </row>
    <row r="247" spans="2:14" x14ac:dyDescent="0.25">
      <c r="B247" t="s">
        <v>1922</v>
      </c>
      <c r="C247" s="55" t="s">
        <v>4787</v>
      </c>
      <c r="D247" s="3" t="s">
        <v>6017</v>
      </c>
      <c r="E247" s="45">
        <v>38.377799987792969</v>
      </c>
      <c r="F247" s="45">
        <v>-97.075302124023438</v>
      </c>
      <c r="G247" s="22">
        <v>417.29998779296875</v>
      </c>
      <c r="H247" s="3" t="s">
        <v>5985</v>
      </c>
      <c r="J247" s="4">
        <v>72.607994079589844</v>
      </c>
      <c r="K247" s="4">
        <v>68.224609375</v>
      </c>
      <c r="L247" s="4">
        <v>4.3833861351013184</v>
      </c>
      <c r="M247" s="21">
        <v>0.6591726541519165</v>
      </c>
      <c r="N247">
        <v>2</v>
      </c>
    </row>
    <row r="248" spans="2:14" x14ac:dyDescent="0.25">
      <c r="B248" t="s">
        <v>1930</v>
      </c>
      <c r="C248" s="55" t="s">
        <v>4793</v>
      </c>
      <c r="D248" s="3" t="s">
        <v>6017</v>
      </c>
      <c r="E248" s="45">
        <v>39.117500305175781</v>
      </c>
      <c r="F248" s="45">
        <v>-95.410003662109375</v>
      </c>
      <c r="G248" s="22">
        <v>291.70001220703125</v>
      </c>
      <c r="H248" s="3" t="s">
        <v>5985</v>
      </c>
      <c r="J248" s="4">
        <v>73.435997009277344</v>
      </c>
      <c r="K248" s="4">
        <v>68.067367553710938</v>
      </c>
      <c r="L248" s="4">
        <v>5.3686280250549316</v>
      </c>
      <c r="M248" s="21">
        <v>0.72950565814971924</v>
      </c>
      <c r="N248">
        <v>2</v>
      </c>
    </row>
    <row r="249" spans="2:14" x14ac:dyDescent="0.25">
      <c r="B249" t="s">
        <v>1931</v>
      </c>
      <c r="C249" s="55" t="s">
        <v>4795</v>
      </c>
      <c r="D249" s="3" t="s">
        <v>6017</v>
      </c>
      <c r="E249" s="45">
        <v>38.645000457763672</v>
      </c>
      <c r="F249" s="45">
        <v>-95.56610107421875</v>
      </c>
      <c r="G249" s="22">
        <v>324</v>
      </c>
      <c r="H249" s="3" t="s">
        <v>5985</v>
      </c>
      <c r="J249" s="4">
        <v>75.020004272460938</v>
      </c>
      <c r="K249" s="4">
        <v>68.69696044921875</v>
      </c>
      <c r="L249" s="4">
        <v>6.3230466842651367</v>
      </c>
      <c r="M249" s="21">
        <v>0.82538354396820068</v>
      </c>
      <c r="N249">
        <v>2</v>
      </c>
    </row>
    <row r="250" spans="2:14" x14ac:dyDescent="0.25">
      <c r="B250" t="s">
        <v>1932</v>
      </c>
      <c r="C250" s="55" t="s">
        <v>3296</v>
      </c>
      <c r="D250" s="3" t="s">
        <v>6017</v>
      </c>
      <c r="E250" s="45">
        <v>37.132198333740234</v>
      </c>
      <c r="F250" s="45">
        <v>-96.180000305175781</v>
      </c>
      <c r="G250" s="22">
        <v>274.89999389648438</v>
      </c>
      <c r="H250" s="3" t="s">
        <v>5985</v>
      </c>
      <c r="J250" s="4">
        <v>74.804000854492188</v>
      </c>
      <c r="K250" s="4">
        <v>68.677291870117188</v>
      </c>
      <c r="L250" s="4">
        <v>6.1267027854919434</v>
      </c>
      <c r="M250" s="21">
        <v>0.84043443202972412</v>
      </c>
      <c r="N250">
        <v>2</v>
      </c>
    </row>
    <row r="251" spans="2:14" x14ac:dyDescent="0.25">
      <c r="B251" t="s">
        <v>1940</v>
      </c>
      <c r="C251" s="55" t="s">
        <v>4804</v>
      </c>
      <c r="D251" s="3" t="s">
        <v>6017</v>
      </c>
      <c r="E251" s="45">
        <v>38.966701507568359</v>
      </c>
      <c r="F251" s="45">
        <v>-98.488899230957031</v>
      </c>
      <c r="G251" s="22">
        <v>460.89999389648438</v>
      </c>
      <c r="H251" s="3" t="s">
        <v>5985</v>
      </c>
      <c r="J251" s="4">
        <v>73.400001525878906</v>
      </c>
      <c r="K251" s="4">
        <v>67.691177368164063</v>
      </c>
      <c r="L251" s="4">
        <v>5.7088255882263184</v>
      </c>
      <c r="M251" s="21">
        <v>0.73887401819229126</v>
      </c>
      <c r="N251">
        <v>2</v>
      </c>
    </row>
    <row r="252" spans="2:14" x14ac:dyDescent="0.25">
      <c r="B252" t="s">
        <v>1949</v>
      </c>
      <c r="C252" s="55" t="s">
        <v>4812</v>
      </c>
      <c r="D252" s="3" t="s">
        <v>6018</v>
      </c>
      <c r="E252" s="45">
        <v>37.75579833984375</v>
      </c>
      <c r="F252" s="45">
        <v>-87.645599365234375</v>
      </c>
      <c r="G252" s="22">
        <v>136.89999389648438</v>
      </c>
      <c r="H252" s="3" t="s">
        <v>5985</v>
      </c>
      <c r="J252" s="4">
        <v>74.192001342773438</v>
      </c>
      <c r="K252" s="4">
        <v>67.779075622558594</v>
      </c>
      <c r="L252" s="4">
        <v>6.4129209518432617</v>
      </c>
      <c r="M252" s="21">
        <v>0.86328089237213135</v>
      </c>
      <c r="N252">
        <v>2</v>
      </c>
    </row>
    <row r="253" spans="2:14" x14ac:dyDescent="0.25">
      <c r="B253" t="s">
        <v>1953</v>
      </c>
      <c r="C253" s="55" t="s">
        <v>4638</v>
      </c>
      <c r="D253" s="3" t="s">
        <v>6018</v>
      </c>
      <c r="E253" s="45">
        <v>36.612201690673828</v>
      </c>
      <c r="F253" s="45">
        <v>-88.308296203613281</v>
      </c>
      <c r="G253" s="22">
        <v>160.60000610351563</v>
      </c>
      <c r="H253" s="3" t="s">
        <v>5985</v>
      </c>
      <c r="J253" s="4">
        <v>75.991996765136719</v>
      </c>
      <c r="K253" s="4">
        <v>69.486854553222656</v>
      </c>
      <c r="L253" s="4">
        <v>6.5051450729370117</v>
      </c>
      <c r="M253" s="21">
        <v>0.90503501892089844</v>
      </c>
      <c r="N253">
        <v>2</v>
      </c>
    </row>
    <row r="254" spans="2:14" x14ac:dyDescent="0.25">
      <c r="B254" t="s">
        <v>1989</v>
      </c>
      <c r="C254" s="55" t="s">
        <v>3435</v>
      </c>
      <c r="D254" s="3" t="s">
        <v>6019</v>
      </c>
      <c r="E254" s="45">
        <v>32.605300903320313</v>
      </c>
      <c r="F254" s="45">
        <v>-93.294700622558594</v>
      </c>
      <c r="G254" s="22">
        <v>56.400001525878906</v>
      </c>
      <c r="H254" s="3" t="s">
        <v>5985</v>
      </c>
      <c r="J254" s="4">
        <v>77.39599609375</v>
      </c>
      <c r="K254" s="4">
        <v>72.044525146484375</v>
      </c>
      <c r="L254" s="4">
        <v>5.351470947265625</v>
      </c>
      <c r="M254" s="21">
        <v>0.94832926988601685</v>
      </c>
      <c r="N254">
        <v>2</v>
      </c>
    </row>
    <row r="255" spans="2:14" x14ac:dyDescent="0.25">
      <c r="B255" t="s">
        <v>1992</v>
      </c>
      <c r="C255" s="55" t="s">
        <v>4854</v>
      </c>
      <c r="D255" s="3" t="s">
        <v>6019</v>
      </c>
      <c r="E255" s="45">
        <v>30.726699829101563</v>
      </c>
      <c r="F255" s="45">
        <v>-91.367202758789063</v>
      </c>
      <c r="G255" s="22">
        <v>13.699999809265137</v>
      </c>
      <c r="H255" s="3" t="s">
        <v>5985</v>
      </c>
      <c r="J255" s="4">
        <v>76.208000183105469</v>
      </c>
      <c r="K255" s="4">
        <v>72.743019104003906</v>
      </c>
      <c r="L255" s="4">
        <v>3.4649841785430908</v>
      </c>
      <c r="M255" s="21">
        <v>0.84870642423629761</v>
      </c>
      <c r="N255">
        <v>2</v>
      </c>
    </row>
    <row r="256" spans="2:14" x14ac:dyDescent="0.25">
      <c r="B256" t="s">
        <v>2009</v>
      </c>
      <c r="C256" s="55" t="s">
        <v>4867</v>
      </c>
      <c r="D256" s="3" t="s">
        <v>6022</v>
      </c>
      <c r="E256" s="45">
        <v>45.154201507568359</v>
      </c>
      <c r="F256" s="45">
        <v>-67.398597717285156</v>
      </c>
      <c r="G256" s="22">
        <v>37.5</v>
      </c>
      <c r="H256" s="3" t="s">
        <v>5985</v>
      </c>
      <c r="J256" s="4">
        <v>64.868003845214844</v>
      </c>
      <c r="K256" s="4">
        <v>56.762897491455078</v>
      </c>
      <c r="L256" s="4">
        <v>8.1051082611083984</v>
      </c>
      <c r="M256" s="21">
        <v>0.84832918643951416</v>
      </c>
      <c r="N256">
        <v>2</v>
      </c>
    </row>
    <row r="257" spans="2:14" x14ac:dyDescent="0.25">
      <c r="B257" t="s">
        <v>2011</v>
      </c>
      <c r="C257" s="55" t="s">
        <v>4876</v>
      </c>
      <c r="D257" s="3" t="s">
        <v>6021</v>
      </c>
      <c r="E257" s="45">
        <v>39.509998321533203</v>
      </c>
      <c r="F257" s="45">
        <v>-79.139999389648438</v>
      </c>
      <c r="G257" s="22">
        <v>455.70001220703125</v>
      </c>
      <c r="H257" s="3" t="s">
        <v>5985</v>
      </c>
      <c r="J257" s="4">
        <v>66.16400146484375</v>
      </c>
      <c r="K257" s="4">
        <v>59.513378143310547</v>
      </c>
      <c r="L257" s="4">
        <v>6.6506223678588867</v>
      </c>
      <c r="M257" s="21">
        <v>0.85316550731658936</v>
      </c>
      <c r="N257">
        <v>2</v>
      </c>
    </row>
    <row r="258" spans="2:14" x14ac:dyDescent="0.25">
      <c r="B258" t="s">
        <v>2012</v>
      </c>
      <c r="C258" s="55" t="s">
        <v>3330</v>
      </c>
      <c r="D258" s="3" t="s">
        <v>6020</v>
      </c>
      <c r="E258" s="45">
        <v>42.386100769042969</v>
      </c>
      <c r="F258" s="45">
        <v>-72.537498474121094</v>
      </c>
      <c r="G258" s="22">
        <v>44.200000762939453</v>
      </c>
      <c r="H258" s="3" t="s">
        <v>5985</v>
      </c>
      <c r="J258" s="4">
        <v>68.39599609375</v>
      </c>
      <c r="K258" s="4">
        <v>59.897148132324219</v>
      </c>
      <c r="L258" s="4">
        <v>8.4988460540771484</v>
      </c>
      <c r="M258" s="21">
        <v>0.87236404418945313</v>
      </c>
      <c r="N258">
        <v>2</v>
      </c>
    </row>
    <row r="259" spans="2:14" x14ac:dyDescent="0.25">
      <c r="B259" t="s">
        <v>2014</v>
      </c>
      <c r="C259" s="55" t="s">
        <v>4879</v>
      </c>
      <c r="D259" s="3" t="s">
        <v>6020</v>
      </c>
      <c r="E259" s="45">
        <v>42.632499694824219</v>
      </c>
      <c r="F259" s="45">
        <v>-72.122802734375</v>
      </c>
      <c r="G259" s="22">
        <v>260.60000610351563</v>
      </c>
      <c r="H259" s="3" t="s">
        <v>5985</v>
      </c>
      <c r="J259" s="4">
        <v>66.236000061035156</v>
      </c>
      <c r="K259" s="4">
        <v>56.594123840332031</v>
      </c>
      <c r="L259" s="4">
        <v>9.641876220703125</v>
      </c>
      <c r="M259" s="21">
        <v>0.87450110912322998</v>
      </c>
      <c r="N259">
        <v>2</v>
      </c>
    </row>
    <row r="260" spans="2:14" x14ac:dyDescent="0.25">
      <c r="B260" t="s">
        <v>2017</v>
      </c>
      <c r="C260" s="55" t="s">
        <v>4881</v>
      </c>
      <c r="D260" s="3" t="s">
        <v>6020</v>
      </c>
      <c r="E260" s="45">
        <v>42.110298156738281</v>
      </c>
      <c r="F260" s="45">
        <v>-72.126899719238281</v>
      </c>
      <c r="G260" s="22">
        <v>213.39999389648438</v>
      </c>
      <c r="H260" s="3" t="s">
        <v>5985</v>
      </c>
      <c r="J260" s="4">
        <v>67.78399658203125</v>
      </c>
      <c r="K260" s="4">
        <v>59.661235809326172</v>
      </c>
      <c r="L260" s="4">
        <v>8.1227598190307617</v>
      </c>
      <c r="M260" s="21">
        <v>0.87030822038650513</v>
      </c>
      <c r="N260">
        <v>2</v>
      </c>
    </row>
    <row r="261" spans="2:14" x14ac:dyDescent="0.25">
      <c r="B261" t="s">
        <v>2018</v>
      </c>
      <c r="C261" s="55" t="s">
        <v>4882</v>
      </c>
      <c r="D261" s="3" t="s">
        <v>6020</v>
      </c>
      <c r="E261" s="45">
        <v>42.226898193359375</v>
      </c>
      <c r="F261" s="45">
        <v>-70.912498474121094</v>
      </c>
      <c r="G261" s="22">
        <v>10.699999809265137</v>
      </c>
      <c r="H261" s="3" t="s">
        <v>5985</v>
      </c>
      <c r="J261" s="4">
        <v>70.23199462890625</v>
      </c>
      <c r="K261" s="4">
        <v>62.820220947265625</v>
      </c>
      <c r="L261" s="4">
        <v>7.411773681640625</v>
      </c>
      <c r="M261" s="21">
        <v>0.77792948484420776</v>
      </c>
      <c r="N261">
        <v>2</v>
      </c>
    </row>
    <row r="262" spans="2:14" x14ac:dyDescent="0.25">
      <c r="B262" t="s">
        <v>2020</v>
      </c>
      <c r="C262" s="55" t="s">
        <v>4884</v>
      </c>
      <c r="D262" s="3" t="s">
        <v>6020</v>
      </c>
      <c r="E262" s="45">
        <v>42.3031005859375</v>
      </c>
      <c r="F262" s="45">
        <v>-71.1239013671875</v>
      </c>
      <c r="G262" s="22">
        <v>29</v>
      </c>
      <c r="H262" s="3" t="s">
        <v>5985</v>
      </c>
      <c r="J262" s="4">
        <v>68.791999816894531</v>
      </c>
      <c r="K262" s="4">
        <v>63.632286071777344</v>
      </c>
      <c r="L262" s="4">
        <v>5.1597108840942383</v>
      </c>
      <c r="M262" s="21">
        <v>0.70834267139434814</v>
      </c>
      <c r="N262">
        <v>2</v>
      </c>
    </row>
    <row r="263" spans="2:14" x14ac:dyDescent="0.25">
      <c r="B263" t="s">
        <v>2021</v>
      </c>
      <c r="C263" s="55" t="s">
        <v>3438</v>
      </c>
      <c r="D263" s="3" t="s">
        <v>6020</v>
      </c>
      <c r="E263" s="45">
        <v>42.699199676513672</v>
      </c>
      <c r="F263" s="45">
        <v>-71.165802001953125</v>
      </c>
      <c r="G263" s="22">
        <v>15.199999809265137</v>
      </c>
      <c r="H263" s="3" t="s">
        <v>5985</v>
      </c>
      <c r="J263" s="4">
        <v>71.780006408691406</v>
      </c>
      <c r="K263" s="4">
        <v>63.435890197753906</v>
      </c>
      <c r="L263" s="4">
        <v>8.3441162109375</v>
      </c>
      <c r="M263" s="21">
        <v>0.87475603818893433</v>
      </c>
      <c r="N263">
        <v>2</v>
      </c>
    </row>
    <row r="264" spans="2:14" x14ac:dyDescent="0.25">
      <c r="B264" t="s">
        <v>2025</v>
      </c>
      <c r="C264" s="55" t="s">
        <v>3316</v>
      </c>
      <c r="D264" s="3" t="s">
        <v>6020</v>
      </c>
      <c r="E264" s="45">
        <v>41.784999847412109</v>
      </c>
      <c r="F264" s="45">
        <v>-70.917503356933594</v>
      </c>
      <c r="G264" s="22">
        <v>19.799999237060547</v>
      </c>
      <c r="H264" s="3" t="s">
        <v>5985</v>
      </c>
      <c r="J264" s="4">
        <v>69.188003540039063</v>
      </c>
      <c r="K264" s="4">
        <v>62.513805389404297</v>
      </c>
      <c r="L264" s="4">
        <v>6.6741943359375</v>
      </c>
      <c r="M264" s="21">
        <v>0.79786002635955811</v>
      </c>
      <c r="N264">
        <v>2</v>
      </c>
    </row>
    <row r="265" spans="2:14" x14ac:dyDescent="0.25">
      <c r="B265" t="s">
        <v>2038</v>
      </c>
      <c r="C265" s="55" t="s">
        <v>4902</v>
      </c>
      <c r="D265" s="3" t="s">
        <v>6023</v>
      </c>
      <c r="E265" s="45">
        <v>44.283901214599609</v>
      </c>
      <c r="F265" s="45">
        <v>-83.50360107421875</v>
      </c>
      <c r="G265" s="22">
        <v>178.60000610351563</v>
      </c>
      <c r="H265" s="3" t="s">
        <v>5985</v>
      </c>
      <c r="J265" s="4">
        <v>64.435997009277344</v>
      </c>
      <c r="K265" s="4">
        <v>57.826835632324219</v>
      </c>
      <c r="L265" s="4">
        <v>6.609161376953125</v>
      </c>
      <c r="M265" s="21">
        <v>0.74385911226272583</v>
      </c>
      <c r="N265">
        <v>2</v>
      </c>
    </row>
    <row r="266" spans="2:14" x14ac:dyDescent="0.25">
      <c r="B266" t="s">
        <v>2050</v>
      </c>
      <c r="C266" s="55" t="s">
        <v>4914</v>
      </c>
      <c r="D266" s="3" t="s">
        <v>6023</v>
      </c>
      <c r="E266" s="45">
        <v>45.410800933837891</v>
      </c>
      <c r="F266" s="45">
        <v>-84.223297119140625</v>
      </c>
      <c r="G266" s="22">
        <v>227.10000610351563</v>
      </c>
      <c r="H266" s="3" t="s">
        <v>5985</v>
      </c>
      <c r="J266" s="4">
        <v>62.383995056152344</v>
      </c>
      <c r="K266" s="4">
        <v>56.600177764892578</v>
      </c>
      <c r="L266" s="4">
        <v>5.7838196754455566</v>
      </c>
      <c r="M266" s="21">
        <v>0.71822661161422729</v>
      </c>
      <c r="N266">
        <v>2</v>
      </c>
    </row>
    <row r="267" spans="2:14" x14ac:dyDescent="0.25">
      <c r="B267" t="s">
        <v>2055</v>
      </c>
      <c r="C267" s="55" t="s">
        <v>4920</v>
      </c>
      <c r="D267" s="3" t="s">
        <v>6023</v>
      </c>
      <c r="E267" s="45">
        <v>45.170299530029297</v>
      </c>
      <c r="F267" s="45">
        <v>-84.439697265625</v>
      </c>
      <c r="G267" s="22">
        <v>275.79998779296875</v>
      </c>
      <c r="H267" s="3" t="s">
        <v>5985</v>
      </c>
      <c r="J267" s="4">
        <v>60.83599853515625</v>
      </c>
      <c r="K267" s="4">
        <v>51.071113586425781</v>
      </c>
      <c r="L267" s="4">
        <v>9.7648868560791016</v>
      </c>
      <c r="M267" s="21">
        <v>0.79039919376373291</v>
      </c>
      <c r="N267">
        <v>2</v>
      </c>
    </row>
    <row r="268" spans="2:14" x14ac:dyDescent="0.25">
      <c r="B268" t="s">
        <v>2093</v>
      </c>
      <c r="C268" s="55" t="s">
        <v>4950</v>
      </c>
      <c r="D268" s="3" t="s">
        <v>6024</v>
      </c>
      <c r="E268" s="45">
        <v>44.281101226806641</v>
      </c>
      <c r="F268" s="45">
        <v>-92.19439697265625</v>
      </c>
      <c r="G268" s="22">
        <v>229.5</v>
      </c>
      <c r="H268" s="3" t="s">
        <v>5985</v>
      </c>
      <c r="J268" s="4">
        <v>66.59600830078125</v>
      </c>
      <c r="K268" s="4">
        <v>59.333221435546875</v>
      </c>
      <c r="L268" s="4">
        <v>7.262786865234375</v>
      </c>
      <c r="M268" s="21">
        <v>0.76008808612823486</v>
      </c>
      <c r="N268">
        <v>2</v>
      </c>
    </row>
    <row r="269" spans="2:14" x14ac:dyDescent="0.25">
      <c r="B269" t="s">
        <v>2117</v>
      </c>
      <c r="C269" s="55" t="s">
        <v>4972</v>
      </c>
      <c r="D269" s="3" t="s">
        <v>6025</v>
      </c>
      <c r="E269" s="45">
        <v>33.058300018310547</v>
      </c>
      <c r="F269" s="45">
        <v>-89.579696655273438</v>
      </c>
      <c r="G269" s="22">
        <v>125</v>
      </c>
      <c r="H269" s="3" t="s">
        <v>5985</v>
      </c>
      <c r="J269" s="4">
        <v>73.975997924804688</v>
      </c>
      <c r="K269" s="4">
        <v>69.632369995117188</v>
      </c>
      <c r="L269" s="4">
        <v>4.3436217308044434</v>
      </c>
      <c r="M269" s="21">
        <v>0.8682485818862915</v>
      </c>
      <c r="N269">
        <v>2</v>
      </c>
    </row>
    <row r="270" spans="2:14" x14ac:dyDescent="0.25">
      <c r="B270" t="s">
        <v>2145</v>
      </c>
      <c r="C270" s="55" t="s">
        <v>5000</v>
      </c>
      <c r="D270" s="3" t="s">
        <v>3747</v>
      </c>
      <c r="E270" s="45">
        <v>39.891399383544922</v>
      </c>
      <c r="F270" s="45">
        <v>-94.360000610351563</v>
      </c>
      <c r="G270" s="22">
        <v>296.89999389648438</v>
      </c>
      <c r="H270" s="3" t="s">
        <v>5985</v>
      </c>
      <c r="J270" s="4">
        <v>72.176002502441406</v>
      </c>
      <c r="K270" s="4">
        <v>65.993492126464844</v>
      </c>
      <c r="L270" s="4">
        <v>6.1825075149536133</v>
      </c>
      <c r="M270" s="21">
        <v>0.72735369205474854</v>
      </c>
      <c r="N270">
        <v>2</v>
      </c>
    </row>
    <row r="271" spans="2:14" x14ac:dyDescent="0.25">
      <c r="B271" t="s">
        <v>2146</v>
      </c>
      <c r="C271" s="55" t="s">
        <v>5001</v>
      </c>
      <c r="D271" s="3" t="s">
        <v>3747</v>
      </c>
      <c r="E271" s="45">
        <v>38.187198638916016</v>
      </c>
      <c r="F271" s="45">
        <v>-94.028297424316406</v>
      </c>
      <c r="G271" s="22">
        <v>264</v>
      </c>
      <c r="H271" s="3" t="s">
        <v>5985</v>
      </c>
      <c r="J271" s="4">
        <v>73.616004943847656</v>
      </c>
      <c r="K271" s="4">
        <v>67.486007690429688</v>
      </c>
      <c r="L271" s="4">
        <v>6.1299924850463867</v>
      </c>
      <c r="M271" s="21">
        <v>0.84287798404693604</v>
      </c>
      <c r="N271">
        <v>2</v>
      </c>
    </row>
    <row r="272" spans="2:14" x14ac:dyDescent="0.25">
      <c r="B272" t="s">
        <v>2147</v>
      </c>
      <c r="C272" s="55" t="s">
        <v>4827</v>
      </c>
      <c r="D272" s="3" t="s">
        <v>3747</v>
      </c>
      <c r="E272" s="45">
        <v>40.257499694824219</v>
      </c>
      <c r="F272" s="45">
        <v>-94.026901245117188</v>
      </c>
      <c r="G272" s="22">
        <v>289.29998779296875</v>
      </c>
      <c r="H272" s="3" t="s">
        <v>5985</v>
      </c>
      <c r="J272" s="4">
        <v>72.823997497558594</v>
      </c>
      <c r="K272" s="4">
        <v>65.959877014160156</v>
      </c>
      <c r="L272" s="4">
        <v>6.8641233444213867</v>
      </c>
      <c r="M272" s="21">
        <v>0.7744680643081665</v>
      </c>
      <c r="N272">
        <v>2</v>
      </c>
    </row>
    <row r="273" spans="2:14" x14ac:dyDescent="0.25">
      <c r="B273" t="s">
        <v>2152</v>
      </c>
      <c r="C273" s="55" t="s">
        <v>4611</v>
      </c>
      <c r="D273" s="3" t="s">
        <v>3747</v>
      </c>
      <c r="E273" s="45">
        <v>39.359401702880859</v>
      </c>
      <c r="F273" s="45">
        <v>-93.488601684570313</v>
      </c>
      <c r="G273" s="22">
        <v>214.89999389648438</v>
      </c>
      <c r="H273" s="3" t="s">
        <v>5985</v>
      </c>
      <c r="J273" s="4">
        <v>73.039993286132813</v>
      </c>
      <c r="K273" s="4">
        <v>67.361763000488281</v>
      </c>
      <c r="L273" s="4">
        <v>5.6782350540161133</v>
      </c>
      <c r="M273" s="21">
        <v>0.75397598743438721</v>
      </c>
      <c r="N273">
        <v>2</v>
      </c>
    </row>
    <row r="274" spans="2:14" x14ac:dyDescent="0.25">
      <c r="B274" t="s">
        <v>2154</v>
      </c>
      <c r="C274" s="55" t="s">
        <v>5007</v>
      </c>
      <c r="D274" s="3" t="s">
        <v>3747</v>
      </c>
      <c r="E274" s="45">
        <v>40.239398956298828</v>
      </c>
      <c r="F274" s="45">
        <v>-94.683296203613281</v>
      </c>
      <c r="G274" s="22">
        <v>337.70001220703125</v>
      </c>
      <c r="H274" s="3" t="s">
        <v>5985</v>
      </c>
      <c r="J274" s="4">
        <v>73.832000732421875</v>
      </c>
      <c r="K274" s="4">
        <v>66.191650390625</v>
      </c>
      <c r="L274" s="4">
        <v>7.640350341796875</v>
      </c>
      <c r="M274" s="21">
        <v>0.81164520978927612</v>
      </c>
      <c r="N274">
        <v>2</v>
      </c>
    </row>
    <row r="275" spans="2:14" x14ac:dyDescent="0.25">
      <c r="B275" t="s">
        <v>2156</v>
      </c>
      <c r="C275" s="55" t="s">
        <v>5009</v>
      </c>
      <c r="D275" s="3" t="s">
        <v>3747</v>
      </c>
      <c r="E275" s="45">
        <v>38.230598449707031</v>
      </c>
      <c r="F275" s="45">
        <v>-90.398101806640625</v>
      </c>
      <c r="G275" s="22">
        <v>182.89999389648438</v>
      </c>
      <c r="H275" s="3" t="s">
        <v>5985</v>
      </c>
      <c r="J275" s="4">
        <v>72.787994384765625</v>
      </c>
      <c r="K275" s="4">
        <v>65.893760681152344</v>
      </c>
      <c r="L275" s="4">
        <v>6.8942322731018066</v>
      </c>
      <c r="M275" s="21">
        <v>0.83636772632598877</v>
      </c>
      <c r="N275">
        <v>2</v>
      </c>
    </row>
    <row r="276" spans="2:14" x14ac:dyDescent="0.25">
      <c r="B276" t="s">
        <v>2162</v>
      </c>
      <c r="C276" s="55" t="s">
        <v>5015</v>
      </c>
      <c r="D276" s="3" t="s">
        <v>3747</v>
      </c>
      <c r="E276" s="45">
        <v>40.205799102783203</v>
      </c>
      <c r="F276" s="45">
        <v>-92.574699401855469</v>
      </c>
      <c r="G276" s="22">
        <v>295.70001220703125</v>
      </c>
      <c r="H276" s="3" t="s">
        <v>5985</v>
      </c>
      <c r="J276" s="4">
        <v>71.419998168945313</v>
      </c>
      <c r="K276" s="4">
        <v>65.759590148925781</v>
      </c>
      <c r="L276" s="4">
        <v>5.6604127883911133</v>
      </c>
      <c r="M276" s="21">
        <v>0.72502428293228149</v>
      </c>
      <c r="N276">
        <v>2</v>
      </c>
    </row>
    <row r="277" spans="2:14" x14ac:dyDescent="0.25">
      <c r="B277" t="s">
        <v>2164</v>
      </c>
      <c r="C277" s="55" t="s">
        <v>5017</v>
      </c>
      <c r="D277" s="3" t="s">
        <v>3747</v>
      </c>
      <c r="E277" s="45">
        <v>37.598300933837891</v>
      </c>
      <c r="F277" s="45">
        <v>-94.284202575683594</v>
      </c>
      <c r="G277" s="22">
        <v>293.5</v>
      </c>
      <c r="H277" s="3" t="s">
        <v>5985</v>
      </c>
      <c r="J277" s="4">
        <v>74.155998229980469</v>
      </c>
      <c r="K277" s="4">
        <v>68.231742858886719</v>
      </c>
      <c r="L277" s="4">
        <v>5.92425537109375</v>
      </c>
      <c r="M277" s="21">
        <v>0.85580289363861084</v>
      </c>
      <c r="N277">
        <v>2</v>
      </c>
    </row>
    <row r="278" spans="2:14" x14ac:dyDescent="0.25">
      <c r="B278" t="s">
        <v>2169</v>
      </c>
      <c r="C278" s="55" t="s">
        <v>5021</v>
      </c>
      <c r="D278" s="3" t="s">
        <v>3747</v>
      </c>
      <c r="E278" s="45">
        <v>40.457500457763672</v>
      </c>
      <c r="F278" s="45">
        <v>-92.182197570800781</v>
      </c>
      <c r="G278" s="22">
        <v>234.69999694824219</v>
      </c>
      <c r="H278" s="3" t="s">
        <v>5985</v>
      </c>
      <c r="J278" s="4">
        <v>71.996002197265625</v>
      </c>
      <c r="K278" s="4">
        <v>64.850540161132813</v>
      </c>
      <c r="L278" s="4">
        <v>7.1454591751098633</v>
      </c>
      <c r="M278" s="21">
        <v>0.78809589147567749</v>
      </c>
      <c r="N278">
        <v>2</v>
      </c>
    </row>
    <row r="279" spans="2:14" x14ac:dyDescent="0.25">
      <c r="B279" t="s">
        <v>2172</v>
      </c>
      <c r="C279" s="55" t="s">
        <v>5024</v>
      </c>
      <c r="D279" s="3" t="s">
        <v>3747</v>
      </c>
      <c r="E279" s="45">
        <v>39.017200469970703</v>
      </c>
      <c r="F279" s="45">
        <v>-92.75579833984375</v>
      </c>
      <c r="G279" s="22">
        <v>195.39999389648438</v>
      </c>
      <c r="H279" s="3" t="s">
        <v>5985</v>
      </c>
      <c r="J279" s="4">
        <v>74.047996520996094</v>
      </c>
      <c r="K279" s="4">
        <v>67.642768859863281</v>
      </c>
      <c r="L279" s="4">
        <v>6.4052305221557617</v>
      </c>
      <c r="M279" s="21">
        <v>0.78928142786026001</v>
      </c>
      <c r="N279">
        <v>2</v>
      </c>
    </row>
    <row r="280" spans="2:14" x14ac:dyDescent="0.25">
      <c r="B280" t="s">
        <v>2176</v>
      </c>
      <c r="C280" s="55" t="s">
        <v>3360</v>
      </c>
      <c r="D280" s="3" t="s">
        <v>3747</v>
      </c>
      <c r="E280" s="45">
        <v>40.398601531982422</v>
      </c>
      <c r="F280" s="45">
        <v>-93.583900451660156</v>
      </c>
      <c r="G280" s="22">
        <v>298.70001220703125</v>
      </c>
      <c r="H280" s="3" t="s">
        <v>5985</v>
      </c>
      <c r="J280" s="4">
        <v>72.392005920410156</v>
      </c>
      <c r="K280" s="4">
        <v>65.445541381835938</v>
      </c>
      <c r="L280" s="4">
        <v>6.9464597702026367</v>
      </c>
      <c r="M280" s="21">
        <v>0.79457414150238037</v>
      </c>
      <c r="N280">
        <v>2</v>
      </c>
    </row>
    <row r="281" spans="2:14" x14ac:dyDescent="0.25">
      <c r="B281" t="s">
        <v>2182</v>
      </c>
      <c r="C281" s="55" t="s">
        <v>5032</v>
      </c>
      <c r="D281" s="3" t="s">
        <v>3747</v>
      </c>
      <c r="E281" s="45">
        <v>39.970001220703125</v>
      </c>
      <c r="F281" s="45">
        <v>-91.887496948242188</v>
      </c>
      <c r="G281" s="22">
        <v>210.30000305175781</v>
      </c>
      <c r="H281" s="3" t="s">
        <v>5985</v>
      </c>
      <c r="J281" s="4">
        <v>71.815994262695313</v>
      </c>
      <c r="K281" s="4">
        <v>66.219230651855469</v>
      </c>
      <c r="L281" s="4">
        <v>5.5967650413513184</v>
      </c>
      <c r="M281" s="21">
        <v>0.73140591382980347</v>
      </c>
      <c r="N281">
        <v>2</v>
      </c>
    </row>
    <row r="282" spans="2:14" x14ac:dyDescent="0.25">
      <c r="B282" t="s">
        <v>2183</v>
      </c>
      <c r="C282" s="55" t="s">
        <v>5033</v>
      </c>
      <c r="D282" s="3" t="s">
        <v>3747</v>
      </c>
      <c r="E282" s="45">
        <v>38.966400146484375</v>
      </c>
      <c r="F282" s="45">
        <v>-93.419403076171875</v>
      </c>
      <c r="G282" s="22">
        <v>205.69999694824219</v>
      </c>
      <c r="H282" s="3" t="s">
        <v>5985</v>
      </c>
      <c r="J282" s="4">
        <v>71.419998168945313</v>
      </c>
      <c r="K282" s="4">
        <v>67.091072082519531</v>
      </c>
      <c r="L282" s="4">
        <v>4.3289246559143066</v>
      </c>
      <c r="M282" s="21">
        <v>0.66226828098297119</v>
      </c>
      <c r="N282">
        <v>2</v>
      </c>
    </row>
    <row r="283" spans="2:14" x14ac:dyDescent="0.25">
      <c r="B283" t="s">
        <v>2187</v>
      </c>
      <c r="C283" s="55" t="s">
        <v>5035</v>
      </c>
      <c r="D283" s="3" t="s">
        <v>3747</v>
      </c>
      <c r="E283" s="45">
        <v>38.784198760986328</v>
      </c>
      <c r="F283" s="45">
        <v>-93.800796508789063</v>
      </c>
      <c r="G283" s="22">
        <v>242.60000610351563</v>
      </c>
      <c r="H283" s="3" t="s">
        <v>5985</v>
      </c>
      <c r="J283" s="4">
        <v>70.807998657226563</v>
      </c>
      <c r="K283" s="4">
        <v>67.294342041015625</v>
      </c>
      <c r="L283" s="4">
        <v>3.5136535167694092</v>
      </c>
      <c r="M283" s="21">
        <v>0.67331260442733765</v>
      </c>
      <c r="N283">
        <v>2</v>
      </c>
    </row>
    <row r="284" spans="2:14" x14ac:dyDescent="0.25">
      <c r="B284" t="s">
        <v>2190</v>
      </c>
      <c r="C284" s="55" t="s">
        <v>5038</v>
      </c>
      <c r="D284" s="3" t="s">
        <v>3747</v>
      </c>
      <c r="E284" s="45">
        <v>37.813098907470703</v>
      </c>
      <c r="F284" s="45">
        <v>-92.231697082519531</v>
      </c>
      <c r="G284" s="22">
        <v>271.29998779296875</v>
      </c>
      <c r="H284" s="3" t="s">
        <v>5985</v>
      </c>
      <c r="J284" s="4">
        <v>72.392005920410156</v>
      </c>
      <c r="K284" s="4">
        <v>64.925186157226563</v>
      </c>
      <c r="L284" s="4">
        <v>7.4668211936950684</v>
      </c>
      <c r="M284" s="21">
        <v>0.88739585876464844</v>
      </c>
      <c r="N284">
        <v>2</v>
      </c>
    </row>
    <row r="285" spans="2:14" x14ac:dyDescent="0.25">
      <c r="B285" t="s">
        <v>2239</v>
      </c>
      <c r="C285" s="55" t="s">
        <v>5083</v>
      </c>
      <c r="D285" s="3" t="s">
        <v>6002</v>
      </c>
      <c r="E285" s="45">
        <v>42.913101196289063</v>
      </c>
      <c r="F285" s="45">
        <v>-98.851097106933594</v>
      </c>
      <c r="G285" s="22">
        <v>550.5</v>
      </c>
      <c r="H285" s="3" t="s">
        <v>5985</v>
      </c>
      <c r="J285" s="4">
        <v>66.956001281738281</v>
      </c>
      <c r="K285" s="4">
        <v>63.0589599609375</v>
      </c>
      <c r="L285" s="4">
        <v>3.8970398902893066</v>
      </c>
      <c r="M285" s="21">
        <v>0.63787382841110229</v>
      </c>
      <c r="N285">
        <v>2</v>
      </c>
    </row>
    <row r="286" spans="2:14" x14ac:dyDescent="0.25">
      <c r="B286" t="s">
        <v>2240</v>
      </c>
      <c r="C286" s="55" t="s">
        <v>5084</v>
      </c>
      <c r="D286" s="3" t="s">
        <v>6002</v>
      </c>
      <c r="E286" s="45">
        <v>40.694400787353516</v>
      </c>
      <c r="F286" s="45">
        <v>-99.700798034667969</v>
      </c>
      <c r="G286" s="22">
        <v>719.9000244140625</v>
      </c>
      <c r="H286" s="3" t="s">
        <v>5985</v>
      </c>
      <c r="J286" s="4">
        <v>66.811996459960938</v>
      </c>
      <c r="K286" s="4">
        <v>63.600555419921875</v>
      </c>
      <c r="L286" s="4">
        <v>3.2114379405975342</v>
      </c>
      <c r="M286" s="21">
        <v>0.65389621257781982</v>
      </c>
      <c r="N286">
        <v>2</v>
      </c>
    </row>
    <row r="287" spans="2:14" x14ac:dyDescent="0.25">
      <c r="B287" t="s">
        <v>2241</v>
      </c>
      <c r="C287" s="55" t="s">
        <v>5085</v>
      </c>
      <c r="D287" s="3" t="s">
        <v>6002</v>
      </c>
      <c r="E287" s="45">
        <v>40.609199523925781</v>
      </c>
      <c r="F287" s="45">
        <v>-96.871902465820313</v>
      </c>
      <c r="G287" s="22">
        <v>445</v>
      </c>
      <c r="H287" s="3" t="s">
        <v>5985</v>
      </c>
      <c r="J287" s="4">
        <v>71.203994750976563</v>
      </c>
      <c r="K287" s="4">
        <v>65.852554321289063</v>
      </c>
      <c r="L287" s="4">
        <v>5.3514466285705566</v>
      </c>
      <c r="M287" s="21">
        <v>0.74974745512008667</v>
      </c>
      <c r="N287">
        <v>2</v>
      </c>
    </row>
    <row r="288" spans="2:14" x14ac:dyDescent="0.25">
      <c r="B288" t="s">
        <v>2242</v>
      </c>
      <c r="C288" s="55" t="s">
        <v>4513</v>
      </c>
      <c r="D288" s="3" t="s">
        <v>6002</v>
      </c>
      <c r="E288" s="45">
        <v>41.430000305175781</v>
      </c>
      <c r="F288" s="45">
        <v>-96.466903686523438</v>
      </c>
      <c r="G288" s="22">
        <v>359.70001220703125</v>
      </c>
      <c r="H288" s="3" t="s">
        <v>5985</v>
      </c>
      <c r="J288" s="4">
        <v>71.600006103515625</v>
      </c>
      <c r="K288" s="4">
        <v>65.554100036621094</v>
      </c>
      <c r="L288" s="4">
        <v>6.0459046363830566</v>
      </c>
      <c r="M288" s="21">
        <v>0.75920653343200684</v>
      </c>
      <c r="N288">
        <v>2</v>
      </c>
    </row>
    <row r="289" spans="2:14" x14ac:dyDescent="0.25">
      <c r="B289" t="s">
        <v>2243</v>
      </c>
      <c r="C289" s="55" t="s">
        <v>4395</v>
      </c>
      <c r="D289" s="3" t="s">
        <v>6002</v>
      </c>
      <c r="E289" s="45">
        <v>40.531398773193359</v>
      </c>
      <c r="F289" s="45">
        <v>-97.596397399902344</v>
      </c>
      <c r="G289" s="22">
        <v>496.79998779296875</v>
      </c>
      <c r="H289" s="3" t="s">
        <v>5985</v>
      </c>
      <c r="J289" s="4">
        <v>69.583999633789063</v>
      </c>
      <c r="K289" s="4">
        <v>65.910293579101563</v>
      </c>
      <c r="L289" s="4">
        <v>3.6737122535705566</v>
      </c>
      <c r="M289" s="21">
        <v>0.66198551654815674</v>
      </c>
      <c r="N289">
        <v>2</v>
      </c>
    </row>
    <row r="290" spans="2:14" x14ac:dyDescent="0.25">
      <c r="B290" t="s">
        <v>2244</v>
      </c>
      <c r="C290" s="55" t="s">
        <v>4563</v>
      </c>
      <c r="D290" s="3" t="s">
        <v>6002</v>
      </c>
      <c r="E290" s="45">
        <v>41.546100616455078</v>
      </c>
      <c r="F290" s="45">
        <v>-98.533096313476563</v>
      </c>
      <c r="G290" s="22">
        <v>615.70001220703125</v>
      </c>
      <c r="H290" s="3" t="s">
        <v>5985</v>
      </c>
      <c r="J290" s="4">
        <v>66.7760009765625</v>
      </c>
      <c r="K290" s="4">
        <v>61.729743957519531</v>
      </c>
      <c r="L290" s="4">
        <v>5.0462584495544434</v>
      </c>
      <c r="M290" s="21">
        <v>0.72556179761886597</v>
      </c>
      <c r="N290">
        <v>2</v>
      </c>
    </row>
    <row r="291" spans="2:14" x14ac:dyDescent="0.25">
      <c r="B291" t="s">
        <v>2246</v>
      </c>
      <c r="C291" s="55" t="s">
        <v>3453</v>
      </c>
      <c r="D291" s="3" t="s">
        <v>6002</v>
      </c>
      <c r="E291" s="45">
        <v>40.174999237060547</v>
      </c>
      <c r="F291" s="45">
        <v>-97.590301513671875</v>
      </c>
      <c r="G291" s="22">
        <v>451.10000610351563</v>
      </c>
      <c r="H291" s="3" t="s">
        <v>5985</v>
      </c>
      <c r="J291" s="4">
        <v>70.66400146484375</v>
      </c>
      <c r="K291" s="4">
        <v>66.116073608398438</v>
      </c>
      <c r="L291" s="4">
        <v>4.5479307174682617</v>
      </c>
      <c r="M291" s="21">
        <v>0.65800797939300537</v>
      </c>
      <c r="N291">
        <v>2</v>
      </c>
    </row>
    <row r="292" spans="2:14" x14ac:dyDescent="0.25">
      <c r="B292" t="s">
        <v>2253</v>
      </c>
      <c r="C292" s="55" t="s">
        <v>5092</v>
      </c>
      <c r="D292" s="3" t="s">
        <v>6002</v>
      </c>
      <c r="E292" s="45">
        <v>41.143100738525391</v>
      </c>
      <c r="F292" s="45">
        <v>-96.480796813964844</v>
      </c>
      <c r="G292" s="22">
        <v>352</v>
      </c>
      <c r="H292" s="3" t="s">
        <v>5985</v>
      </c>
      <c r="J292" s="4">
        <v>71.167999267578125</v>
      </c>
      <c r="K292" s="4">
        <v>64.1912841796875</v>
      </c>
      <c r="L292" s="4">
        <v>6.976715087890625</v>
      </c>
      <c r="M292" s="21">
        <v>0.78530770540237427</v>
      </c>
      <c r="N292">
        <v>2</v>
      </c>
    </row>
    <row r="293" spans="2:14" x14ac:dyDescent="0.25">
      <c r="B293" t="s">
        <v>2254</v>
      </c>
      <c r="C293" s="55" t="s">
        <v>3435</v>
      </c>
      <c r="D293" s="3" t="s">
        <v>6002</v>
      </c>
      <c r="E293" s="45">
        <v>40.515598297119141</v>
      </c>
      <c r="F293" s="45">
        <v>-98.951400756835938</v>
      </c>
      <c r="G293" s="22">
        <v>658.4000244140625</v>
      </c>
      <c r="H293" s="3" t="s">
        <v>5985</v>
      </c>
      <c r="J293" s="4">
        <v>68.17999267578125</v>
      </c>
      <c r="K293" s="4">
        <v>64.339317321777344</v>
      </c>
      <c r="L293" s="4">
        <v>3.8406739234924316</v>
      </c>
      <c r="M293" s="21">
        <v>0.6651771068572998</v>
      </c>
      <c r="N293">
        <v>2</v>
      </c>
    </row>
    <row r="294" spans="2:14" x14ac:dyDescent="0.25">
      <c r="B294" t="s">
        <v>2258</v>
      </c>
      <c r="C294" s="55" t="s">
        <v>5095</v>
      </c>
      <c r="D294" s="3" t="s">
        <v>6002</v>
      </c>
      <c r="E294" s="45">
        <v>42.459400177001953</v>
      </c>
      <c r="F294" s="45">
        <v>-98.656402587890625</v>
      </c>
      <c r="G294" s="22">
        <v>606.5999755859375</v>
      </c>
      <c r="H294" s="3" t="s">
        <v>5985</v>
      </c>
      <c r="J294" s="4">
        <v>65.371994018554688</v>
      </c>
      <c r="K294" s="4">
        <v>62.157249450683594</v>
      </c>
      <c r="L294" s="4">
        <v>3.2147459983825684</v>
      </c>
      <c r="M294" s="21">
        <v>0.62437450885772705</v>
      </c>
      <c r="N294">
        <v>2</v>
      </c>
    </row>
    <row r="295" spans="2:14" x14ac:dyDescent="0.25">
      <c r="B295" t="s">
        <v>2259</v>
      </c>
      <c r="C295" s="55" t="s">
        <v>4491</v>
      </c>
      <c r="D295" s="3" t="s">
        <v>6002</v>
      </c>
      <c r="E295" s="45">
        <v>41.184398651123047</v>
      </c>
      <c r="F295" s="45">
        <v>-97.551399230957031</v>
      </c>
      <c r="G295" s="22">
        <v>506.60000610351563</v>
      </c>
      <c r="H295" s="3" t="s">
        <v>5985</v>
      </c>
      <c r="J295" s="4">
        <v>69.188003540039063</v>
      </c>
      <c r="K295" s="4">
        <v>64.457572937011719</v>
      </c>
      <c r="L295" s="4">
        <v>4.7304258346557617</v>
      </c>
      <c r="M295" s="21">
        <v>0.72164785861968994</v>
      </c>
      <c r="N295">
        <v>2</v>
      </c>
    </row>
    <row r="296" spans="2:14" x14ac:dyDescent="0.25">
      <c r="B296" t="s">
        <v>2263</v>
      </c>
      <c r="C296" s="55" t="s">
        <v>4998</v>
      </c>
      <c r="D296" s="3" t="s">
        <v>6002</v>
      </c>
      <c r="E296" s="45">
        <v>41.845001220703125</v>
      </c>
      <c r="F296" s="45">
        <v>-96.714202880859375</v>
      </c>
      <c r="G296" s="22">
        <v>399.29998779296875</v>
      </c>
      <c r="H296" s="3" t="s">
        <v>5985</v>
      </c>
      <c r="J296" s="4">
        <v>69.404006958007813</v>
      </c>
      <c r="K296" s="4">
        <v>64.481033325195313</v>
      </c>
      <c r="L296" s="4">
        <v>4.9229736328125</v>
      </c>
      <c r="M296" s="21">
        <v>0.66659688949584961</v>
      </c>
      <c r="N296">
        <v>2</v>
      </c>
    </row>
    <row r="297" spans="2:14" x14ac:dyDescent="0.25">
      <c r="B297" t="s">
        <v>2278</v>
      </c>
      <c r="C297" s="55" t="s">
        <v>5109</v>
      </c>
      <c r="D297" s="3" t="s">
        <v>6029</v>
      </c>
      <c r="E297" s="45">
        <v>45.090000152587891</v>
      </c>
      <c r="F297" s="45">
        <v>-71.290603637695313</v>
      </c>
      <c r="G297" s="22">
        <v>502.89999389648438</v>
      </c>
      <c r="H297" s="3" t="s">
        <v>5985</v>
      </c>
      <c r="J297" s="4">
        <v>60.00799560546875</v>
      </c>
      <c r="K297" s="4">
        <v>52.136993408203125</v>
      </c>
      <c r="L297" s="4">
        <v>7.871002197265625</v>
      </c>
      <c r="M297" s="21">
        <v>0.77598088979721069</v>
      </c>
      <c r="N297">
        <v>2</v>
      </c>
    </row>
    <row r="298" spans="2:14" x14ac:dyDescent="0.25">
      <c r="B298" t="s">
        <v>2284</v>
      </c>
      <c r="C298" s="55" t="s">
        <v>5117</v>
      </c>
      <c r="D298" s="3" t="s">
        <v>6030</v>
      </c>
      <c r="E298" s="45">
        <v>40.472801208496094</v>
      </c>
      <c r="F298" s="45">
        <v>-74.422500610351563</v>
      </c>
      <c r="G298" s="22">
        <v>33.799999237060547</v>
      </c>
      <c r="H298" s="3" t="s">
        <v>5985</v>
      </c>
      <c r="J298" s="4">
        <v>73.615997314453125</v>
      </c>
      <c r="K298" s="4">
        <v>65.267929077148438</v>
      </c>
      <c r="L298" s="4">
        <v>8.3480653762817383</v>
      </c>
      <c r="M298" s="21">
        <v>0.9197012186050415</v>
      </c>
      <c r="N298">
        <v>2</v>
      </c>
    </row>
    <row r="299" spans="2:14" x14ac:dyDescent="0.25">
      <c r="B299" t="s">
        <v>2287</v>
      </c>
      <c r="C299" s="55" t="s">
        <v>5120</v>
      </c>
      <c r="D299" s="3" t="s">
        <v>6031</v>
      </c>
      <c r="E299" s="45">
        <v>31.938100814819336</v>
      </c>
      <c r="F299" s="45">
        <v>-108.76889801025391</v>
      </c>
      <c r="G299" s="22">
        <v>1371.9000244140625</v>
      </c>
      <c r="H299" s="3" t="s">
        <v>5985</v>
      </c>
      <c r="J299" s="4">
        <v>67.819999694824219</v>
      </c>
      <c r="K299" s="4">
        <v>64.269073486328125</v>
      </c>
      <c r="L299" s="4">
        <v>3.5509276390075684</v>
      </c>
      <c r="M299" s="21">
        <v>0.58193826675415039</v>
      </c>
      <c r="N299">
        <v>2</v>
      </c>
    </row>
    <row r="300" spans="2:14" x14ac:dyDescent="0.25">
      <c r="B300" t="s">
        <v>2290</v>
      </c>
      <c r="C300" s="55" t="s">
        <v>5123</v>
      </c>
      <c r="D300" s="3" t="s">
        <v>6031</v>
      </c>
      <c r="E300" s="45">
        <v>34.598899841308594</v>
      </c>
      <c r="F300" s="45">
        <v>-103.21610260009766</v>
      </c>
      <c r="G300" s="22">
        <v>1351.800048828125</v>
      </c>
      <c r="H300" s="3" t="s">
        <v>5985</v>
      </c>
      <c r="J300" s="4">
        <v>66.632003784179688</v>
      </c>
      <c r="K300" s="4">
        <v>61.835914611816406</v>
      </c>
      <c r="L300" s="4">
        <v>4.7960877418518066</v>
      </c>
      <c r="M300" s="21">
        <v>0.87321412563323975</v>
      </c>
      <c r="N300">
        <v>2</v>
      </c>
    </row>
    <row r="301" spans="2:14" x14ac:dyDescent="0.25">
      <c r="B301" t="s">
        <v>2292</v>
      </c>
      <c r="C301" s="55" t="s">
        <v>5125</v>
      </c>
      <c r="D301" s="3" t="s">
        <v>6031</v>
      </c>
      <c r="E301" s="45">
        <v>35.038101196289063</v>
      </c>
      <c r="F301" s="45">
        <v>-108.34919738769531</v>
      </c>
      <c r="G301" s="22">
        <v>2201.60009765625</v>
      </c>
      <c r="H301" s="3" t="s">
        <v>5985</v>
      </c>
      <c r="J301" s="4">
        <v>54.428001403808594</v>
      </c>
      <c r="K301" s="4">
        <v>52.135429382324219</v>
      </c>
      <c r="L301" s="4">
        <v>2.292572021484375</v>
      </c>
      <c r="M301" s="21">
        <v>0.58931434154510498</v>
      </c>
      <c r="N301">
        <v>2</v>
      </c>
    </row>
    <row r="302" spans="2:14" x14ac:dyDescent="0.25">
      <c r="B302" t="s">
        <v>2293</v>
      </c>
      <c r="C302" s="55" t="s">
        <v>4773</v>
      </c>
      <c r="D302" s="3" t="s">
        <v>6031</v>
      </c>
      <c r="E302" s="45">
        <v>32.916099548339844</v>
      </c>
      <c r="F302" s="45">
        <v>-105.33809661865234</v>
      </c>
      <c r="G302" s="22">
        <v>1808.699951171875</v>
      </c>
      <c r="H302" s="3" t="s">
        <v>5985</v>
      </c>
      <c r="J302" s="4">
        <v>59.39599609375</v>
      </c>
      <c r="K302" s="4">
        <v>55.748893737792969</v>
      </c>
      <c r="L302" s="4">
        <v>3.6471009254455566</v>
      </c>
      <c r="M302" s="21">
        <v>0.69739669561386108</v>
      </c>
      <c r="N302">
        <v>2</v>
      </c>
    </row>
    <row r="303" spans="2:14" x14ac:dyDescent="0.25">
      <c r="B303" t="s">
        <v>2294</v>
      </c>
      <c r="C303" s="55" t="s">
        <v>5126</v>
      </c>
      <c r="D303" s="3" t="s">
        <v>6031</v>
      </c>
      <c r="E303" s="45">
        <v>34.2593994140625</v>
      </c>
      <c r="F303" s="45">
        <v>-106.09310150146484</v>
      </c>
      <c r="G303" s="22">
        <v>2011.699951171875</v>
      </c>
      <c r="H303" s="3" t="s">
        <v>5985</v>
      </c>
      <c r="J303" s="4">
        <v>61.411998748779297</v>
      </c>
      <c r="K303" s="4">
        <v>56.652748107910156</v>
      </c>
      <c r="L303" s="4">
        <v>4.7592530250549316</v>
      </c>
      <c r="M303" s="21">
        <v>0.86637961864471436</v>
      </c>
      <c r="N303">
        <v>2</v>
      </c>
    </row>
    <row r="304" spans="2:14" x14ac:dyDescent="0.25">
      <c r="B304" t="s">
        <v>2299</v>
      </c>
      <c r="C304" s="55" t="s">
        <v>5131</v>
      </c>
      <c r="D304" s="3" t="s">
        <v>6031</v>
      </c>
      <c r="E304" s="45">
        <v>34.615299224853516</v>
      </c>
      <c r="F304" s="45">
        <v>-105.47389984130859</v>
      </c>
      <c r="G304" s="22">
        <v>1874.5</v>
      </c>
      <c r="H304" s="3" t="s">
        <v>5985</v>
      </c>
      <c r="J304" s="4">
        <v>60.620002746582031</v>
      </c>
      <c r="K304" s="4">
        <v>55.795940399169922</v>
      </c>
      <c r="L304" s="4">
        <v>4.8240599632263184</v>
      </c>
      <c r="M304" s="21">
        <v>0.82808715105056763</v>
      </c>
      <c r="N304">
        <v>2</v>
      </c>
    </row>
    <row r="305" spans="2:14" x14ac:dyDescent="0.25">
      <c r="B305" t="s">
        <v>2304</v>
      </c>
      <c r="C305" s="55" t="s">
        <v>5136</v>
      </c>
      <c r="D305" s="3" t="s">
        <v>6031</v>
      </c>
      <c r="E305" s="45">
        <v>32.561698913574219</v>
      </c>
      <c r="F305" s="45">
        <v>-108.36109924316406</v>
      </c>
      <c r="G305" s="22">
        <v>1826.0999755859375</v>
      </c>
      <c r="H305" s="3" t="s">
        <v>5985</v>
      </c>
      <c r="J305" s="4">
        <v>67.819999694824219</v>
      </c>
      <c r="K305" s="4">
        <v>59.37274169921875</v>
      </c>
      <c r="L305" s="4">
        <v>8.4472599029541016</v>
      </c>
      <c r="M305" s="21">
        <v>0.90738832950592041</v>
      </c>
      <c r="N305">
        <v>2</v>
      </c>
    </row>
    <row r="306" spans="2:14" x14ac:dyDescent="0.25">
      <c r="B306" t="s">
        <v>2305</v>
      </c>
      <c r="C306" s="55" t="s">
        <v>3307</v>
      </c>
      <c r="D306" s="3" t="s">
        <v>6033</v>
      </c>
      <c r="E306" s="45">
        <v>43.263099670410156</v>
      </c>
      <c r="F306" s="45">
        <v>-78.198600769042969</v>
      </c>
      <c r="G306" s="22">
        <v>148.10000610351563</v>
      </c>
      <c r="H306" s="3" t="s">
        <v>5985</v>
      </c>
      <c r="J306" s="4">
        <v>70.772003173828125</v>
      </c>
      <c r="K306" s="4">
        <v>62.194786071777344</v>
      </c>
      <c r="L306" s="4">
        <v>8.5772151947021484</v>
      </c>
      <c r="M306" s="21">
        <v>0.85549485683441162</v>
      </c>
      <c r="N306">
        <v>2</v>
      </c>
    </row>
    <row r="307" spans="2:14" x14ac:dyDescent="0.25">
      <c r="B307" t="s">
        <v>2308</v>
      </c>
      <c r="C307" s="55" t="s">
        <v>5138</v>
      </c>
      <c r="D307" s="3" t="s">
        <v>6033</v>
      </c>
      <c r="E307" s="45">
        <v>42.733898162841797</v>
      </c>
      <c r="F307" s="45">
        <v>-76.659202575683594</v>
      </c>
      <c r="G307" s="22">
        <v>253</v>
      </c>
      <c r="H307" s="3" t="s">
        <v>5985</v>
      </c>
      <c r="J307" s="4">
        <v>69.367996215820313</v>
      </c>
      <c r="K307" s="4">
        <v>60.971546173095703</v>
      </c>
      <c r="L307" s="4">
        <v>8.396453857421875</v>
      </c>
      <c r="M307" s="21">
        <v>0.85519808530807495</v>
      </c>
      <c r="N307">
        <v>2</v>
      </c>
    </row>
    <row r="308" spans="2:14" x14ac:dyDescent="0.25">
      <c r="B308" t="s">
        <v>2309</v>
      </c>
      <c r="C308" s="55" t="s">
        <v>5139</v>
      </c>
      <c r="D308" s="3" t="s">
        <v>6033</v>
      </c>
      <c r="E308" s="45">
        <v>43.436100006103516</v>
      </c>
      <c r="F308" s="45">
        <v>-75.369697570800781</v>
      </c>
      <c r="G308" s="22">
        <v>472.39999389648438</v>
      </c>
      <c r="H308" s="3" t="s">
        <v>5985</v>
      </c>
      <c r="J308" s="4">
        <v>62.995994567871094</v>
      </c>
      <c r="K308" s="4">
        <v>57.018196105957031</v>
      </c>
      <c r="L308" s="4">
        <v>5.9778013229370117</v>
      </c>
      <c r="M308" s="21">
        <v>0.77104413509368896</v>
      </c>
      <c r="N308">
        <v>2</v>
      </c>
    </row>
    <row r="309" spans="2:14" x14ac:dyDescent="0.25">
      <c r="B309" t="s">
        <v>2310</v>
      </c>
      <c r="C309" s="55" t="s">
        <v>5140</v>
      </c>
      <c r="D309" s="3" t="s">
        <v>6033</v>
      </c>
      <c r="E309" s="45">
        <v>42.845001220703125</v>
      </c>
      <c r="F309" s="45">
        <v>-77.280799865722656</v>
      </c>
      <c r="G309" s="22">
        <v>219.5</v>
      </c>
      <c r="H309" s="3" t="s">
        <v>5985</v>
      </c>
      <c r="J309" s="4">
        <v>70.628005981445313</v>
      </c>
      <c r="K309" s="4">
        <v>61.803722381591797</v>
      </c>
      <c r="L309" s="4">
        <v>8.82427978515625</v>
      </c>
      <c r="M309" s="21">
        <v>0.82669925689697266</v>
      </c>
      <c r="N309">
        <v>2</v>
      </c>
    </row>
    <row r="310" spans="2:14" x14ac:dyDescent="0.25">
      <c r="B310" t="s">
        <v>2315</v>
      </c>
      <c r="C310" s="55" t="s">
        <v>5144</v>
      </c>
      <c r="D310" s="3" t="s">
        <v>6033</v>
      </c>
      <c r="E310" s="45">
        <v>42.876701354980469</v>
      </c>
      <c r="F310" s="45">
        <v>-77.030799865722656</v>
      </c>
      <c r="G310" s="22">
        <v>218.80000305175781</v>
      </c>
      <c r="H310" s="3" t="s">
        <v>5985</v>
      </c>
      <c r="J310" s="4">
        <v>68.61199951171875</v>
      </c>
      <c r="K310" s="4">
        <v>61.301422119140625</v>
      </c>
      <c r="L310" s="4">
        <v>7.310577392578125</v>
      </c>
      <c r="M310" s="21">
        <v>0.83091604709625244</v>
      </c>
      <c r="N310">
        <v>2</v>
      </c>
    </row>
    <row r="311" spans="2:14" x14ac:dyDescent="0.25">
      <c r="B311" t="s">
        <v>2317</v>
      </c>
      <c r="C311" s="55" t="s">
        <v>3359</v>
      </c>
      <c r="D311" s="3" t="s">
        <v>6033</v>
      </c>
      <c r="E311" s="45">
        <v>42.774200439453125</v>
      </c>
      <c r="F311" s="45">
        <v>-77.608299255371094</v>
      </c>
      <c r="G311" s="22">
        <v>274.89999389648438</v>
      </c>
      <c r="H311" s="3" t="s">
        <v>5985</v>
      </c>
      <c r="J311" s="4">
        <v>70.412002563476563</v>
      </c>
      <c r="K311" s="4">
        <v>59.66717529296875</v>
      </c>
      <c r="L311" s="4">
        <v>10.744824409484863</v>
      </c>
      <c r="M311" s="21">
        <v>0.88373327255249023</v>
      </c>
      <c r="N311">
        <v>2</v>
      </c>
    </row>
    <row r="312" spans="2:14" x14ac:dyDescent="0.25">
      <c r="B312" t="s">
        <v>2318</v>
      </c>
      <c r="C312" s="55" t="s">
        <v>5146</v>
      </c>
      <c r="D312" s="3" t="s">
        <v>6033</v>
      </c>
      <c r="E312" s="45">
        <v>43.75469970703125</v>
      </c>
      <c r="F312" s="45">
        <v>-74.275596618652344</v>
      </c>
      <c r="G312" s="22">
        <v>509</v>
      </c>
      <c r="H312" s="3" t="s">
        <v>5985</v>
      </c>
      <c r="J312" s="4">
        <v>62.600006103515625</v>
      </c>
      <c r="K312" s="4">
        <v>52.810626983642578</v>
      </c>
      <c r="L312" s="4">
        <v>9.7893800735473633</v>
      </c>
      <c r="M312" s="21">
        <v>0.82114046812057495</v>
      </c>
      <c r="N312">
        <v>2</v>
      </c>
    </row>
    <row r="313" spans="2:14" x14ac:dyDescent="0.25">
      <c r="B313" t="s">
        <v>2323</v>
      </c>
      <c r="C313" s="55" t="s">
        <v>5150</v>
      </c>
      <c r="D313" s="3" t="s">
        <v>6033</v>
      </c>
      <c r="E313" s="45">
        <v>42.731399536132813</v>
      </c>
      <c r="F313" s="45">
        <v>-77.905296325683594</v>
      </c>
      <c r="G313" s="22">
        <v>268.20001220703125</v>
      </c>
      <c r="H313" s="3" t="s">
        <v>5985</v>
      </c>
      <c r="J313" s="4">
        <v>69.188003540039063</v>
      </c>
      <c r="K313" s="4">
        <v>59.813617706298828</v>
      </c>
      <c r="L313" s="4">
        <v>9.3743839263916016</v>
      </c>
      <c r="M313" s="21">
        <v>0.89123743772506714</v>
      </c>
      <c r="N313">
        <v>2</v>
      </c>
    </row>
    <row r="314" spans="2:14" x14ac:dyDescent="0.25">
      <c r="B314" t="s">
        <v>2326</v>
      </c>
      <c r="C314" s="55" t="s">
        <v>4866</v>
      </c>
      <c r="D314" s="3" t="s">
        <v>6033</v>
      </c>
      <c r="E314" s="45">
        <v>43.557498931884766</v>
      </c>
      <c r="F314" s="45">
        <v>-73.401100158691406</v>
      </c>
      <c r="G314" s="22">
        <v>36.299999237060547</v>
      </c>
      <c r="H314" s="3" t="s">
        <v>5985</v>
      </c>
      <c r="J314" s="4">
        <v>69.403999328613281</v>
      </c>
      <c r="K314" s="4">
        <v>60.955810546875</v>
      </c>
      <c r="L314" s="4">
        <v>8.4481868743896484</v>
      </c>
      <c r="M314" s="21">
        <v>0.87331074476242065</v>
      </c>
      <c r="N314">
        <v>2</v>
      </c>
    </row>
    <row r="315" spans="2:14" x14ac:dyDescent="0.25">
      <c r="B315" t="s">
        <v>2334</v>
      </c>
      <c r="C315" s="55" t="s">
        <v>5161</v>
      </c>
      <c r="D315" s="3" t="s">
        <v>6027</v>
      </c>
      <c r="E315" s="45">
        <v>36.096401214599609</v>
      </c>
      <c r="F315" s="45">
        <v>-81.831100463867188</v>
      </c>
      <c r="G315" s="22">
        <v>1609.300048828125</v>
      </c>
      <c r="H315" s="3" t="s">
        <v>5985</v>
      </c>
      <c r="J315" s="4">
        <v>62.240001678466797</v>
      </c>
      <c r="K315" s="4">
        <v>57.232677459716797</v>
      </c>
      <c r="L315" s="4">
        <v>5.00732421875</v>
      </c>
      <c r="M315" s="21">
        <v>0.87922394275665283</v>
      </c>
      <c r="N315">
        <v>2</v>
      </c>
    </row>
    <row r="316" spans="2:14" x14ac:dyDescent="0.25">
      <c r="B316" t="s">
        <v>2341</v>
      </c>
      <c r="C316" s="55" t="s">
        <v>5166</v>
      </c>
      <c r="D316" s="3" t="s">
        <v>6027</v>
      </c>
      <c r="E316" s="45">
        <v>35.914699554443359</v>
      </c>
      <c r="F316" s="45">
        <v>-81.537498474121094</v>
      </c>
      <c r="G316" s="22">
        <v>352</v>
      </c>
      <c r="H316" s="3" t="s">
        <v>5985</v>
      </c>
      <c r="J316" s="4">
        <v>71.636001586914063</v>
      </c>
      <c r="K316" s="4">
        <v>66.001640319824219</v>
      </c>
      <c r="L316" s="4">
        <v>5.6343564987182617</v>
      </c>
      <c r="M316" s="21">
        <v>0.93525189161300659</v>
      </c>
      <c r="N316">
        <v>2</v>
      </c>
    </row>
    <row r="317" spans="2:14" x14ac:dyDescent="0.25">
      <c r="B317" t="s">
        <v>2343</v>
      </c>
      <c r="C317" s="55" t="s">
        <v>5116</v>
      </c>
      <c r="D317" s="3" t="s">
        <v>6027</v>
      </c>
      <c r="E317" s="45">
        <v>34.626899719238281</v>
      </c>
      <c r="F317" s="45">
        <v>-79.025001525878906</v>
      </c>
      <c r="G317" s="22">
        <v>34.099998474121094</v>
      </c>
      <c r="H317" s="3" t="s">
        <v>5985</v>
      </c>
      <c r="J317" s="4">
        <v>74.371994018554688</v>
      </c>
      <c r="K317" s="4">
        <v>69.195808410644531</v>
      </c>
      <c r="L317" s="4">
        <v>5.1761903762817383</v>
      </c>
      <c r="M317" s="21">
        <v>0.88093405961990356</v>
      </c>
      <c r="N317">
        <v>2</v>
      </c>
    </row>
    <row r="318" spans="2:14" x14ac:dyDescent="0.25">
      <c r="B318" t="s">
        <v>2351</v>
      </c>
      <c r="C318" s="55" t="s">
        <v>5173</v>
      </c>
      <c r="D318" s="3" t="s">
        <v>6027</v>
      </c>
      <c r="E318" s="45">
        <v>36.37969970703125</v>
      </c>
      <c r="F318" s="45">
        <v>-79.69439697265625</v>
      </c>
      <c r="G318" s="22">
        <v>271.29998779296875</v>
      </c>
      <c r="H318" s="3" t="s">
        <v>5985</v>
      </c>
      <c r="J318" s="4">
        <v>72.608001708984375</v>
      </c>
      <c r="K318" s="4">
        <v>67.066619873046875</v>
      </c>
      <c r="L318" s="4">
        <v>5.5413818359375</v>
      </c>
      <c r="M318" s="21">
        <v>0.8979114294052124</v>
      </c>
      <c r="N318">
        <v>2</v>
      </c>
    </row>
    <row r="319" spans="2:14" x14ac:dyDescent="0.25">
      <c r="B319" t="s">
        <v>2355</v>
      </c>
      <c r="C319" s="55" t="s">
        <v>5178</v>
      </c>
      <c r="D319" s="3" t="s">
        <v>6027</v>
      </c>
      <c r="E319" s="45">
        <v>35.810001373291016</v>
      </c>
      <c r="F319" s="45">
        <v>-80.88079833984375</v>
      </c>
      <c r="G319" s="22">
        <v>244.80000305175781</v>
      </c>
      <c r="H319" s="3" t="s">
        <v>5985</v>
      </c>
      <c r="J319" s="4">
        <v>70.987998962402344</v>
      </c>
      <c r="K319" s="4">
        <v>65.794227600097656</v>
      </c>
      <c r="L319" s="4">
        <v>5.1937742233276367</v>
      </c>
      <c r="M319" s="21">
        <v>0.90257072448730469</v>
      </c>
      <c r="N319">
        <v>2</v>
      </c>
    </row>
    <row r="320" spans="2:14" x14ac:dyDescent="0.25">
      <c r="B320" t="s">
        <v>2382</v>
      </c>
      <c r="C320" s="55" t="s">
        <v>5202</v>
      </c>
      <c r="D320" s="3" t="s">
        <v>6034</v>
      </c>
      <c r="E320" s="45">
        <v>41.383098602294922</v>
      </c>
      <c r="F320" s="45">
        <v>-83.611099243164063</v>
      </c>
      <c r="G320" s="22">
        <v>205.69999694824219</v>
      </c>
      <c r="H320" s="3" t="s">
        <v>5985</v>
      </c>
      <c r="J320" s="4">
        <v>70.375999450683594</v>
      </c>
      <c r="K320" s="4">
        <v>62.566997528076172</v>
      </c>
      <c r="L320" s="4">
        <v>7.8090028762817383</v>
      </c>
      <c r="M320" s="21">
        <v>0.81606608629226685</v>
      </c>
      <c r="N320">
        <v>2</v>
      </c>
    </row>
    <row r="321" spans="2:14" x14ac:dyDescent="0.25">
      <c r="B321" t="s">
        <v>2388</v>
      </c>
      <c r="C321" s="55" t="s">
        <v>3440</v>
      </c>
      <c r="D321" s="3" t="s">
        <v>6034</v>
      </c>
      <c r="E321" s="45">
        <v>39.732799530029297</v>
      </c>
      <c r="F321" s="45">
        <v>-84.635299682617188</v>
      </c>
      <c r="G321" s="22">
        <v>305.39999389648438</v>
      </c>
      <c r="H321" s="3" t="s">
        <v>5985</v>
      </c>
      <c r="J321" s="4">
        <v>69.763999938964844</v>
      </c>
      <c r="K321" s="4">
        <v>61.563255310058594</v>
      </c>
      <c r="L321" s="4">
        <v>8.20074462890625</v>
      </c>
      <c r="M321" s="21">
        <v>0.88108998537063599</v>
      </c>
      <c r="N321">
        <v>2</v>
      </c>
    </row>
    <row r="322" spans="2:14" x14ac:dyDescent="0.25">
      <c r="B322" t="s">
        <v>2395</v>
      </c>
      <c r="C322" s="55" t="s">
        <v>5214</v>
      </c>
      <c r="D322" s="3" t="s">
        <v>6034</v>
      </c>
      <c r="E322" s="45">
        <v>39.733299255371094</v>
      </c>
      <c r="F322" s="45">
        <v>-82.215599060058594</v>
      </c>
      <c r="G322" s="22">
        <v>271.29998779296875</v>
      </c>
      <c r="H322" s="3" t="s">
        <v>5985</v>
      </c>
      <c r="J322" s="4">
        <v>69.871994018554688</v>
      </c>
      <c r="K322" s="4">
        <v>60.741966247558594</v>
      </c>
      <c r="L322" s="4">
        <v>9.1300296783447266</v>
      </c>
      <c r="M322" s="21">
        <v>0.94479596614837646</v>
      </c>
      <c r="N322">
        <v>2</v>
      </c>
    </row>
    <row r="323" spans="2:14" x14ac:dyDescent="0.25">
      <c r="B323" t="s">
        <v>2398</v>
      </c>
      <c r="C323" s="55" t="s">
        <v>5216</v>
      </c>
      <c r="D323" s="3" t="s">
        <v>6034</v>
      </c>
      <c r="E323" s="45">
        <v>40.099201202392578</v>
      </c>
      <c r="F323" s="45">
        <v>-83.782203674316406</v>
      </c>
      <c r="G323" s="22">
        <v>310.60000610351563</v>
      </c>
      <c r="H323" s="3" t="s">
        <v>5985</v>
      </c>
      <c r="J323" s="4">
        <v>71.060005187988281</v>
      </c>
      <c r="K323" s="4">
        <v>61.90869140625</v>
      </c>
      <c r="L323" s="4">
        <v>9.1513118743896484</v>
      </c>
      <c r="M323" s="21">
        <v>0.92297744750976563</v>
      </c>
      <c r="N323">
        <v>2</v>
      </c>
    </row>
    <row r="324" spans="2:14" x14ac:dyDescent="0.25">
      <c r="B324" t="s">
        <v>2399</v>
      </c>
      <c r="C324" s="55" t="s">
        <v>5217</v>
      </c>
      <c r="D324" s="3" t="s">
        <v>6034</v>
      </c>
      <c r="E324" s="45">
        <v>40.849399566650391</v>
      </c>
      <c r="F324" s="45">
        <v>-84.580802917480469</v>
      </c>
      <c r="G324" s="22">
        <v>240.80000305175781</v>
      </c>
      <c r="H324" s="3" t="s">
        <v>5985</v>
      </c>
      <c r="J324" s="4">
        <v>72.176002502441406</v>
      </c>
      <c r="K324" s="4">
        <v>63.313304901123047</v>
      </c>
      <c r="L324" s="4">
        <v>8.8626956939697266</v>
      </c>
      <c r="M324" s="21">
        <v>0.87543642520904541</v>
      </c>
      <c r="N324">
        <v>2</v>
      </c>
    </row>
    <row r="325" spans="2:14" x14ac:dyDescent="0.25">
      <c r="B325" t="s">
        <v>2400</v>
      </c>
      <c r="C325" s="55" t="s">
        <v>5218</v>
      </c>
      <c r="D325" s="3" t="s">
        <v>6034</v>
      </c>
      <c r="E325" s="45">
        <v>41.201900482177734</v>
      </c>
      <c r="F325" s="45">
        <v>-80.810600280761719</v>
      </c>
      <c r="G325" s="22">
        <v>274.29998779296875</v>
      </c>
      <c r="H325" s="3" t="s">
        <v>5985</v>
      </c>
      <c r="J325" s="4">
        <v>68.61199951171875</v>
      </c>
      <c r="K325" s="4">
        <v>58.669677734375</v>
      </c>
      <c r="L325" s="4">
        <v>9.94232177734375</v>
      </c>
      <c r="M325" s="21">
        <v>0.89799958467483521</v>
      </c>
      <c r="N325">
        <v>2</v>
      </c>
    </row>
    <row r="326" spans="2:14" x14ac:dyDescent="0.25">
      <c r="B326" t="s">
        <v>2404</v>
      </c>
      <c r="C326" s="55" t="s">
        <v>5221</v>
      </c>
      <c r="D326" s="3" t="s">
        <v>6034</v>
      </c>
      <c r="E326" s="45">
        <v>40.783298492431641</v>
      </c>
      <c r="F326" s="45">
        <v>-81.916702270507813</v>
      </c>
      <c r="G326" s="22">
        <v>310.89999389648438</v>
      </c>
      <c r="H326" s="3" t="s">
        <v>5985</v>
      </c>
      <c r="J326" s="4">
        <v>69.583999633789063</v>
      </c>
      <c r="K326" s="4">
        <v>60.637001037597656</v>
      </c>
      <c r="L326" s="4">
        <v>8.9469966888427734</v>
      </c>
      <c r="M326" s="21">
        <v>0.86424541473388672</v>
      </c>
      <c r="N326">
        <v>2</v>
      </c>
    </row>
    <row r="327" spans="2:14" x14ac:dyDescent="0.25">
      <c r="B327" t="s">
        <v>2444</v>
      </c>
      <c r="C327" s="55" t="s">
        <v>5255</v>
      </c>
      <c r="D327" s="3" t="s">
        <v>6037</v>
      </c>
      <c r="E327" s="45">
        <v>41.118301391601563</v>
      </c>
      <c r="F327" s="45">
        <v>-75.727798461914063</v>
      </c>
      <c r="G327" s="22">
        <v>459.89999389648438</v>
      </c>
      <c r="H327" s="3" t="s">
        <v>5985</v>
      </c>
      <c r="J327" s="4">
        <v>67.027999877929688</v>
      </c>
      <c r="K327" s="4">
        <v>56.455577850341797</v>
      </c>
      <c r="L327" s="4">
        <v>10.572418212890625</v>
      </c>
      <c r="M327" s="21">
        <v>0.95243227481842041</v>
      </c>
      <c r="N327">
        <v>2</v>
      </c>
    </row>
    <row r="328" spans="2:14" x14ac:dyDescent="0.25">
      <c r="B328" t="s">
        <v>2447</v>
      </c>
      <c r="C328" s="55" t="s">
        <v>5262</v>
      </c>
      <c r="D328" s="3" t="s">
        <v>6037</v>
      </c>
      <c r="E328" s="45">
        <v>41.676700592041016</v>
      </c>
      <c r="F328" s="45">
        <v>-78.803596496582031</v>
      </c>
      <c r="G328" s="22">
        <v>533.4000244140625</v>
      </c>
      <c r="H328" s="3" t="s">
        <v>5985</v>
      </c>
      <c r="J328" s="4">
        <v>63.572002410888672</v>
      </c>
      <c r="K328" s="4">
        <v>52.404621124267578</v>
      </c>
      <c r="L328" s="4">
        <v>11.167383193969727</v>
      </c>
      <c r="M328" s="21">
        <v>0.93494760990142822</v>
      </c>
      <c r="N328">
        <v>2</v>
      </c>
    </row>
    <row r="329" spans="2:14" x14ac:dyDescent="0.25">
      <c r="B329" t="s">
        <v>2483</v>
      </c>
      <c r="C329" s="55" t="s">
        <v>3632</v>
      </c>
      <c r="D329" s="3" t="s">
        <v>6000</v>
      </c>
      <c r="E329" s="45">
        <v>43.311100006103516</v>
      </c>
      <c r="F329" s="45">
        <v>-96.587799072265625</v>
      </c>
      <c r="G329" s="22">
        <v>401.10000610351563</v>
      </c>
      <c r="H329" s="3" t="s">
        <v>5985</v>
      </c>
      <c r="J329" s="4">
        <v>65.767997741699219</v>
      </c>
      <c r="K329" s="4">
        <v>62.069133758544922</v>
      </c>
      <c r="L329" s="4">
        <v>3.6988646984100342</v>
      </c>
      <c r="M329" s="21">
        <v>0.61446130275726318</v>
      </c>
      <c r="N329">
        <v>2</v>
      </c>
    </row>
    <row r="330" spans="2:14" x14ac:dyDescent="0.25">
      <c r="B330" t="s">
        <v>2526</v>
      </c>
      <c r="C330" s="55" t="s">
        <v>3282</v>
      </c>
      <c r="D330" s="3" t="s">
        <v>6007</v>
      </c>
      <c r="E330" s="45">
        <v>36.283599853515625</v>
      </c>
      <c r="F330" s="45">
        <v>-88.706398010253906</v>
      </c>
      <c r="G330" s="22">
        <v>137.19999694824219</v>
      </c>
      <c r="H330" s="3" t="s">
        <v>5985</v>
      </c>
      <c r="J330" s="4">
        <v>73.795997619628906</v>
      </c>
      <c r="K330" s="4">
        <v>68.030181884765625</v>
      </c>
      <c r="L330" s="4">
        <v>5.7658143043518066</v>
      </c>
      <c r="M330" s="21">
        <v>0.88906896114349365</v>
      </c>
      <c r="N330">
        <v>2</v>
      </c>
    </row>
    <row r="331" spans="2:14" x14ac:dyDescent="0.25">
      <c r="B331" t="s">
        <v>2549</v>
      </c>
      <c r="C331" s="55" t="s">
        <v>5342</v>
      </c>
      <c r="D331" s="3" t="s">
        <v>6007</v>
      </c>
      <c r="E331" s="45">
        <v>36.416099548339844</v>
      </c>
      <c r="F331" s="45">
        <v>-82.983901977539063</v>
      </c>
      <c r="G331" s="22">
        <v>413</v>
      </c>
      <c r="H331" s="3" t="s">
        <v>5985</v>
      </c>
      <c r="J331" s="4">
        <v>70.412002563476563</v>
      </c>
      <c r="K331" s="4">
        <v>64.040191650390625</v>
      </c>
      <c r="L331" s="4">
        <v>6.3718137741088867</v>
      </c>
      <c r="M331" s="21">
        <v>0.93028479814529419</v>
      </c>
      <c r="N331">
        <v>2</v>
      </c>
    </row>
    <row r="332" spans="2:14" x14ac:dyDescent="0.25">
      <c r="B332" t="s">
        <v>2555</v>
      </c>
      <c r="C332" s="55" t="s">
        <v>5348</v>
      </c>
      <c r="D332" s="3" t="s">
        <v>6007</v>
      </c>
      <c r="E332" s="45">
        <v>35.906700134277344</v>
      </c>
      <c r="F332" s="45">
        <v>-85.474998474121094</v>
      </c>
      <c r="G332" s="22">
        <v>275.79998779296875</v>
      </c>
      <c r="H332" s="3" t="s">
        <v>5985</v>
      </c>
      <c r="J332" s="4">
        <v>70.627998352050781</v>
      </c>
      <c r="K332" s="4">
        <v>65.334793090820313</v>
      </c>
      <c r="L332" s="4">
        <v>5.2932066917419434</v>
      </c>
      <c r="M332" s="21">
        <v>0.85228002071380615</v>
      </c>
      <c r="N332">
        <v>2</v>
      </c>
    </row>
    <row r="333" spans="2:14" x14ac:dyDescent="0.25">
      <c r="B333" t="s">
        <v>2559</v>
      </c>
      <c r="C333" s="55" t="s">
        <v>3315</v>
      </c>
      <c r="D333" s="3" t="s">
        <v>6040</v>
      </c>
      <c r="E333" s="45">
        <v>30.376399993896484</v>
      </c>
      <c r="F333" s="45">
        <v>-103.66000366210938</v>
      </c>
      <c r="G333" s="22">
        <v>1356.4000244140625</v>
      </c>
      <c r="H333" s="3" t="s">
        <v>5985</v>
      </c>
      <c r="J333" s="4">
        <v>67.819999694824219</v>
      </c>
      <c r="K333" s="4">
        <v>63.642986297607422</v>
      </c>
      <c r="L333" s="4">
        <v>4.1770143508911133</v>
      </c>
      <c r="M333" s="21">
        <v>0.75541508197784424</v>
      </c>
      <c r="N333">
        <v>2</v>
      </c>
    </row>
    <row r="334" spans="2:14" x14ac:dyDescent="0.25">
      <c r="B334" t="s">
        <v>2561</v>
      </c>
      <c r="C334" s="55" t="s">
        <v>5352</v>
      </c>
      <c r="D334" s="3" t="s">
        <v>6040</v>
      </c>
      <c r="E334" s="45">
        <v>33.152500152587891</v>
      </c>
      <c r="F334" s="45">
        <v>-100.23329925537109</v>
      </c>
      <c r="G334" s="22">
        <v>509</v>
      </c>
      <c r="H334" s="3" t="s">
        <v>5985</v>
      </c>
      <c r="J334" s="4">
        <v>75.596000671386719</v>
      </c>
      <c r="K334" s="4">
        <v>70.507987976074219</v>
      </c>
      <c r="L334" s="4">
        <v>5.0880126953125</v>
      </c>
      <c r="M334" s="21">
        <v>0.87226849794387817</v>
      </c>
      <c r="N334">
        <v>2</v>
      </c>
    </row>
    <row r="335" spans="2:14" x14ac:dyDescent="0.25">
      <c r="B335" t="s">
        <v>2570</v>
      </c>
      <c r="C335" s="55" t="s">
        <v>5360</v>
      </c>
      <c r="D335" s="3" t="s">
        <v>6040</v>
      </c>
      <c r="E335" s="45">
        <v>33.190799713134766</v>
      </c>
      <c r="F335" s="45">
        <v>-102.26809692382813</v>
      </c>
      <c r="G335" s="22">
        <v>1005.7999877929688</v>
      </c>
      <c r="H335" s="3" t="s">
        <v>5985</v>
      </c>
      <c r="J335" s="4">
        <v>71.203994750976563</v>
      </c>
      <c r="K335" s="4">
        <v>66.034103393554688</v>
      </c>
      <c r="L335" s="4">
        <v>5.1698975563049316</v>
      </c>
      <c r="M335" s="21">
        <v>0.92226302623748779</v>
      </c>
      <c r="N335">
        <v>2</v>
      </c>
    </row>
    <row r="336" spans="2:14" x14ac:dyDescent="0.25">
      <c r="B336" t="s">
        <v>2586</v>
      </c>
      <c r="C336" s="55" t="s">
        <v>5374</v>
      </c>
      <c r="D336" s="3" t="s">
        <v>6040</v>
      </c>
      <c r="E336" s="45">
        <v>33.985000610351563</v>
      </c>
      <c r="F336" s="45">
        <v>-101.33390045166016</v>
      </c>
      <c r="G336" s="22">
        <v>981.5</v>
      </c>
      <c r="H336" s="3" t="s">
        <v>5985</v>
      </c>
      <c r="J336" s="4">
        <v>72.572006225585938</v>
      </c>
      <c r="K336" s="4">
        <v>66.816055297851563</v>
      </c>
      <c r="L336" s="4">
        <v>5.7559447288513184</v>
      </c>
      <c r="M336" s="21">
        <v>0.91377496719360352</v>
      </c>
      <c r="N336">
        <v>2</v>
      </c>
    </row>
    <row r="337" spans="2:14" x14ac:dyDescent="0.25">
      <c r="B337" t="s">
        <v>2589</v>
      </c>
      <c r="C337" s="55" t="s">
        <v>5377</v>
      </c>
      <c r="D337" s="3" t="s">
        <v>6040</v>
      </c>
      <c r="E337" s="45">
        <v>32.774398803710938</v>
      </c>
      <c r="F337" s="45">
        <v>-101.45390319824219</v>
      </c>
      <c r="G337" s="22">
        <v>771.0999755859375</v>
      </c>
      <c r="H337" s="3" t="s">
        <v>5985</v>
      </c>
      <c r="J337" s="4">
        <v>75.379997253417969</v>
      </c>
      <c r="K337" s="4">
        <v>69.908981323242188</v>
      </c>
      <c r="L337" s="4">
        <v>5.4710144996643066</v>
      </c>
      <c r="M337" s="21">
        <v>0.87525653839111328</v>
      </c>
      <c r="N337">
        <v>2</v>
      </c>
    </row>
    <row r="338" spans="2:14" x14ac:dyDescent="0.25">
      <c r="B338" t="s">
        <v>2633</v>
      </c>
      <c r="C338" s="55" t="s">
        <v>5403</v>
      </c>
      <c r="D338" s="3" t="s">
        <v>6040</v>
      </c>
      <c r="E338" s="45">
        <v>33.171398162841797</v>
      </c>
      <c r="F338" s="45">
        <v>-101.79810333251953</v>
      </c>
      <c r="G338" s="22">
        <v>951</v>
      </c>
      <c r="H338" s="3" t="s">
        <v>5985</v>
      </c>
      <c r="J338" s="4">
        <v>72.788009643554688</v>
      </c>
      <c r="K338" s="4">
        <v>67.363182067871094</v>
      </c>
      <c r="L338" s="4">
        <v>5.4248228073120117</v>
      </c>
      <c r="M338" s="21">
        <v>0.90831327438354492</v>
      </c>
      <c r="N338">
        <v>2</v>
      </c>
    </row>
    <row r="339" spans="2:14" x14ac:dyDescent="0.25">
      <c r="B339" t="s">
        <v>2669</v>
      </c>
      <c r="C339" s="55" t="s">
        <v>3316</v>
      </c>
      <c r="D339" s="3" t="s">
        <v>6043</v>
      </c>
      <c r="E339" s="45">
        <v>43.857799530029297</v>
      </c>
      <c r="F339" s="45">
        <v>-72.804496765136719</v>
      </c>
      <c r="G339" s="22">
        <v>253</v>
      </c>
      <c r="H339" s="3" t="s">
        <v>5985</v>
      </c>
      <c r="J339" s="4">
        <v>63.608001708984375</v>
      </c>
      <c r="K339" s="4">
        <v>54.124504089355469</v>
      </c>
      <c r="L339" s="4">
        <v>9.4834957122802734</v>
      </c>
      <c r="M339" s="21">
        <v>0.90180128812789917</v>
      </c>
      <c r="N339">
        <v>2</v>
      </c>
    </row>
    <row r="340" spans="2:14" x14ac:dyDescent="0.25">
      <c r="B340" t="s">
        <v>2672</v>
      </c>
      <c r="C340" s="55" t="s">
        <v>5435</v>
      </c>
      <c r="D340" s="3" t="s">
        <v>6042</v>
      </c>
      <c r="E340" s="45">
        <v>36.668598175048828</v>
      </c>
      <c r="F340" s="45">
        <v>-81.964698791503906</v>
      </c>
      <c r="G340" s="22">
        <v>586.70001220703125</v>
      </c>
      <c r="H340" s="3" t="s">
        <v>5985</v>
      </c>
      <c r="J340" s="4">
        <v>68.360000610351563</v>
      </c>
      <c r="K340" s="4">
        <v>61.616340637207031</v>
      </c>
      <c r="L340" s="4">
        <v>6.7436647415161133</v>
      </c>
      <c r="M340" s="21">
        <v>0.93804818391799927</v>
      </c>
      <c r="N340">
        <v>2</v>
      </c>
    </row>
    <row r="341" spans="2:14" x14ac:dyDescent="0.25">
      <c r="B341" t="s">
        <v>2674</v>
      </c>
      <c r="C341" s="55" t="s">
        <v>4384</v>
      </c>
      <c r="D341" s="3" t="s">
        <v>6042</v>
      </c>
      <c r="E341" s="45">
        <v>37.75</v>
      </c>
      <c r="F341" s="45">
        <v>-77.483299255371094</v>
      </c>
      <c r="G341" s="22">
        <v>67.099998474121094</v>
      </c>
      <c r="H341" s="3" t="s">
        <v>5985</v>
      </c>
      <c r="J341" s="4">
        <v>73.399993896484375</v>
      </c>
      <c r="K341" s="4">
        <v>66.895271301269531</v>
      </c>
      <c r="L341" s="4">
        <v>6.5047240257263184</v>
      </c>
      <c r="M341" s="21">
        <v>0.90012425184249878</v>
      </c>
      <c r="N341">
        <v>2</v>
      </c>
    </row>
    <row r="342" spans="2:14" x14ac:dyDescent="0.25">
      <c r="B342" t="s">
        <v>2675</v>
      </c>
      <c r="C342" s="55" t="s">
        <v>5437</v>
      </c>
      <c r="D342" s="3" t="s">
        <v>6042</v>
      </c>
      <c r="E342" s="45">
        <v>37.203899383544922</v>
      </c>
      <c r="F342" s="45">
        <v>-80.414398193359375</v>
      </c>
      <c r="G342" s="22">
        <v>641</v>
      </c>
      <c r="H342" s="3" t="s">
        <v>5985</v>
      </c>
      <c r="J342" s="4">
        <v>67.38800048828125</v>
      </c>
      <c r="K342" s="4">
        <v>60.522987365722656</v>
      </c>
      <c r="L342" s="4">
        <v>6.8650145530700684</v>
      </c>
      <c r="M342" s="21">
        <v>0.94171935319900513</v>
      </c>
      <c r="N342">
        <v>2</v>
      </c>
    </row>
    <row r="343" spans="2:14" x14ac:dyDescent="0.25">
      <c r="B343" t="s">
        <v>2680</v>
      </c>
      <c r="C343" s="55" t="s">
        <v>5441</v>
      </c>
      <c r="D343" s="3" t="s">
        <v>6042</v>
      </c>
      <c r="E343" s="45">
        <v>38.454700469970703</v>
      </c>
      <c r="F343" s="45">
        <v>-78.935302734375</v>
      </c>
      <c r="G343" s="22">
        <v>413.89999389648438</v>
      </c>
      <c r="H343" s="3" t="s">
        <v>5985</v>
      </c>
      <c r="J343" s="4">
        <v>69.008003234863281</v>
      </c>
      <c r="K343" s="4">
        <v>62.091331481933594</v>
      </c>
      <c r="L343" s="4">
        <v>6.9166688919067383</v>
      </c>
      <c r="M343" s="21">
        <v>0.92923080921173096</v>
      </c>
      <c r="N343">
        <v>2</v>
      </c>
    </row>
    <row r="344" spans="2:14" x14ac:dyDescent="0.25">
      <c r="B344" t="s">
        <v>2682</v>
      </c>
      <c r="C344" s="55" t="s">
        <v>4633</v>
      </c>
      <c r="D344" s="3" t="s">
        <v>6042</v>
      </c>
      <c r="E344" s="45">
        <v>37.999401092529297</v>
      </c>
      <c r="F344" s="45">
        <v>-79.832199096679688</v>
      </c>
      <c r="G344" s="22">
        <v>684</v>
      </c>
      <c r="H344" s="3" t="s">
        <v>5985</v>
      </c>
      <c r="J344" s="4">
        <v>65.372001647949219</v>
      </c>
      <c r="K344" s="4">
        <v>59.818756103515625</v>
      </c>
      <c r="L344" s="4">
        <v>5.5532469749450684</v>
      </c>
      <c r="M344" s="21">
        <v>0.84630835056304932</v>
      </c>
      <c r="N344">
        <v>2</v>
      </c>
    </row>
    <row r="345" spans="2:14" x14ac:dyDescent="0.25">
      <c r="B345" t="s">
        <v>2685</v>
      </c>
      <c r="C345" s="55" t="s">
        <v>5444</v>
      </c>
      <c r="D345" s="3" t="s">
        <v>6042</v>
      </c>
      <c r="E345" s="45">
        <v>39.142200469970703</v>
      </c>
      <c r="F345" s="45">
        <v>-77.709396362304688</v>
      </c>
      <c r="G345" s="22">
        <v>155.39999389648438</v>
      </c>
      <c r="H345" s="3" t="s">
        <v>5985</v>
      </c>
      <c r="J345" s="4">
        <v>72.607994079589844</v>
      </c>
      <c r="K345" s="4">
        <v>64.745681762695313</v>
      </c>
      <c r="L345" s="4">
        <v>7.8623170852661133</v>
      </c>
      <c r="M345" s="21">
        <v>0.90482747554779053</v>
      </c>
      <c r="N345">
        <v>2</v>
      </c>
    </row>
    <row r="346" spans="2:14" x14ac:dyDescent="0.25">
      <c r="B346" t="s">
        <v>2695</v>
      </c>
      <c r="C346" s="55" t="s">
        <v>5452</v>
      </c>
      <c r="D346" s="3" t="s">
        <v>6042</v>
      </c>
      <c r="E346" s="45">
        <v>37.565799713134766</v>
      </c>
      <c r="F346" s="45">
        <v>-76.800003051757813</v>
      </c>
      <c r="G346" s="22">
        <v>6.0999999046325684</v>
      </c>
      <c r="H346" s="3" t="s">
        <v>5985</v>
      </c>
      <c r="J346" s="4">
        <v>74.767997741699219</v>
      </c>
      <c r="K346" s="4">
        <v>67.692390441894531</v>
      </c>
      <c r="L346" s="4">
        <v>7.0756101608276367</v>
      </c>
      <c r="M346" s="21">
        <v>0.9175141453742981</v>
      </c>
      <c r="N346">
        <v>2</v>
      </c>
    </row>
    <row r="347" spans="2:14" x14ac:dyDescent="0.25">
      <c r="B347" t="s">
        <v>2696</v>
      </c>
      <c r="C347" s="55" t="s">
        <v>5453</v>
      </c>
      <c r="D347" s="3" t="s">
        <v>6042</v>
      </c>
      <c r="E347" s="45">
        <v>37.301700592041016</v>
      </c>
      <c r="F347" s="45">
        <v>-76.703903198242188</v>
      </c>
      <c r="G347" s="22">
        <v>21.299999237060547</v>
      </c>
      <c r="H347" s="3" t="s">
        <v>5985</v>
      </c>
      <c r="J347" s="4">
        <v>75.811996459960938</v>
      </c>
      <c r="K347" s="4">
        <v>68.423240661621094</v>
      </c>
      <c r="L347" s="4">
        <v>7.3887572288513184</v>
      </c>
      <c r="M347" s="21">
        <v>0.940224289894104</v>
      </c>
      <c r="N347">
        <v>2</v>
      </c>
    </row>
    <row r="348" spans="2:14" x14ac:dyDescent="0.25">
      <c r="B348" t="s">
        <v>2697</v>
      </c>
      <c r="C348" s="55" t="s">
        <v>5454</v>
      </c>
      <c r="D348" s="3" t="s">
        <v>6042</v>
      </c>
      <c r="E348" s="45">
        <v>39.183300018310547</v>
      </c>
      <c r="F348" s="45">
        <v>-78.11669921875</v>
      </c>
      <c r="G348" s="22">
        <v>207.30000305175781</v>
      </c>
      <c r="H348" s="3" t="s">
        <v>5985</v>
      </c>
      <c r="J348" s="4">
        <v>69.404006958007813</v>
      </c>
      <c r="K348" s="4">
        <v>63.001300811767578</v>
      </c>
      <c r="L348" s="4">
        <v>6.4027037620544434</v>
      </c>
      <c r="M348" s="21">
        <v>0.85761988162994385</v>
      </c>
      <c r="N348">
        <v>2</v>
      </c>
    </row>
    <row r="349" spans="2:14" x14ac:dyDescent="0.25">
      <c r="B349" t="s">
        <v>2698</v>
      </c>
      <c r="C349" s="55" t="s">
        <v>5455</v>
      </c>
      <c r="D349" s="3" t="s">
        <v>6042</v>
      </c>
      <c r="E349" s="45">
        <v>38.896900177001953</v>
      </c>
      <c r="F349" s="45">
        <v>-78.467796325683594</v>
      </c>
      <c r="G349" s="22">
        <v>205.69999694824219</v>
      </c>
      <c r="H349" s="3" t="s">
        <v>5985</v>
      </c>
      <c r="J349" s="4">
        <v>69.404006958007813</v>
      </c>
      <c r="K349" s="4">
        <v>62.590538024902344</v>
      </c>
      <c r="L349" s="4">
        <v>6.8134641647338867</v>
      </c>
      <c r="M349" s="21">
        <v>0.89120721817016602</v>
      </c>
      <c r="N349">
        <v>2</v>
      </c>
    </row>
    <row r="350" spans="2:14" x14ac:dyDescent="0.25">
      <c r="B350" t="s">
        <v>2737</v>
      </c>
      <c r="C350" s="55" t="s">
        <v>5489</v>
      </c>
      <c r="D350" s="3" t="s">
        <v>6045</v>
      </c>
      <c r="E350" s="45">
        <v>38.220001220703125</v>
      </c>
      <c r="F350" s="45">
        <v>-80.893898010253906</v>
      </c>
      <c r="G350" s="22">
        <v>538.9000244140625</v>
      </c>
      <c r="H350" s="3" t="s">
        <v>5985</v>
      </c>
      <c r="J350" s="4">
        <v>65.9840087890625</v>
      </c>
      <c r="K350" s="4">
        <v>60.638103485107422</v>
      </c>
      <c r="L350" s="4">
        <v>5.3459043502807617</v>
      </c>
      <c r="M350" s="21">
        <v>0.765960693359375</v>
      </c>
      <c r="N350">
        <v>2</v>
      </c>
    </row>
    <row r="351" spans="2:14" x14ac:dyDescent="0.25">
      <c r="B351" t="s">
        <v>2738</v>
      </c>
      <c r="C351" s="55" t="s">
        <v>5490</v>
      </c>
      <c r="D351" s="3" t="s">
        <v>6045</v>
      </c>
      <c r="E351" s="45">
        <v>39.446701049804688</v>
      </c>
      <c r="F351" s="45">
        <v>-79.546897888183594</v>
      </c>
      <c r="G351" s="22">
        <v>801.5999755859375</v>
      </c>
      <c r="H351" s="3" t="s">
        <v>5985</v>
      </c>
      <c r="J351" s="4">
        <v>66.020004272460938</v>
      </c>
      <c r="K351" s="4">
        <v>59.632610321044922</v>
      </c>
      <c r="L351" s="4">
        <v>6.38739013671875</v>
      </c>
      <c r="M351" s="21">
        <v>0.85115700960159302</v>
      </c>
      <c r="N351">
        <v>2</v>
      </c>
    </row>
    <row r="352" spans="2:14" x14ac:dyDescent="0.25">
      <c r="B352" t="s">
        <v>2757</v>
      </c>
      <c r="C352" s="55" t="s">
        <v>4875</v>
      </c>
      <c r="D352" s="3" t="s">
        <v>6044</v>
      </c>
      <c r="E352" s="45">
        <v>43.238899230957031</v>
      </c>
      <c r="F352" s="45">
        <v>-88.122200012207031</v>
      </c>
      <c r="G352" s="22">
        <v>259.10000610351563</v>
      </c>
      <c r="H352" s="3" t="s">
        <v>5985</v>
      </c>
      <c r="J352" s="4">
        <v>68.21600341796875</v>
      </c>
      <c r="K352" s="4">
        <v>59.002784729003906</v>
      </c>
      <c r="L352" s="4">
        <v>9.2132205963134766</v>
      </c>
      <c r="M352" s="21">
        <v>0.84566938877105713</v>
      </c>
      <c r="N352">
        <v>2</v>
      </c>
    </row>
    <row r="353" spans="2:14" x14ac:dyDescent="0.25">
      <c r="B353" t="s">
        <v>2769</v>
      </c>
      <c r="C353" s="55" t="s">
        <v>5512</v>
      </c>
      <c r="D353" s="3" t="s">
        <v>6044</v>
      </c>
      <c r="E353" s="45">
        <v>44.641101837158203</v>
      </c>
      <c r="F353" s="45">
        <v>-90.13330078125</v>
      </c>
      <c r="G353" s="22">
        <v>377</v>
      </c>
      <c r="H353" s="3" t="s">
        <v>5985</v>
      </c>
      <c r="J353" s="4">
        <v>65.012001037597656</v>
      </c>
      <c r="K353" s="4">
        <v>58.141639709472656</v>
      </c>
      <c r="L353" s="4">
        <v>6.870361328125</v>
      </c>
      <c r="M353" s="21">
        <v>0.78359794616699219</v>
      </c>
      <c r="N353">
        <v>2</v>
      </c>
    </row>
    <row r="354" spans="2:14" x14ac:dyDescent="0.25">
      <c r="B354" t="s">
        <v>2770</v>
      </c>
      <c r="C354" s="55" t="s">
        <v>5513</v>
      </c>
      <c r="D354" s="3" t="s">
        <v>6044</v>
      </c>
      <c r="E354" s="45">
        <v>44.174701690673828</v>
      </c>
      <c r="F354" s="45">
        <v>-90.348297119140625</v>
      </c>
      <c r="G354" s="22">
        <v>298.10000610351563</v>
      </c>
      <c r="H354" s="3" t="s">
        <v>5985</v>
      </c>
      <c r="J354" s="4">
        <v>63.428001403808594</v>
      </c>
      <c r="K354" s="4">
        <v>57.849079132080078</v>
      </c>
      <c r="L354" s="4">
        <v>5.5789246559143066</v>
      </c>
      <c r="M354" s="21">
        <v>0.70782887935638428</v>
      </c>
      <c r="N354">
        <v>2</v>
      </c>
    </row>
    <row r="355" spans="2:14" x14ac:dyDescent="0.25">
      <c r="B355" t="s">
        <v>2793</v>
      </c>
      <c r="C355" s="55" t="s">
        <v>5531</v>
      </c>
      <c r="D355" s="3" t="s">
        <v>6044</v>
      </c>
      <c r="E355" s="45">
        <v>45.358299255371094</v>
      </c>
      <c r="F355" s="45">
        <v>-86.891098022460938</v>
      </c>
      <c r="G355" s="22">
        <v>209.10000610351563</v>
      </c>
      <c r="H355" s="3" t="s">
        <v>5985</v>
      </c>
      <c r="J355" s="4">
        <v>62.599994659423828</v>
      </c>
      <c r="K355" s="4">
        <v>58.081188201904297</v>
      </c>
      <c r="L355" s="4">
        <v>4.5188050270080566</v>
      </c>
      <c r="M355" s="21">
        <v>0.68109124898910522</v>
      </c>
      <c r="N355">
        <v>2</v>
      </c>
    </row>
    <row r="356" spans="2:14" x14ac:dyDescent="0.25">
      <c r="B356" t="s">
        <v>2800</v>
      </c>
      <c r="C356" s="55" t="s">
        <v>5536</v>
      </c>
      <c r="D356" s="3" t="s">
        <v>6044</v>
      </c>
      <c r="E356" s="45">
        <v>45.799198150634766</v>
      </c>
      <c r="F356" s="45">
        <v>-90.994697570800781</v>
      </c>
      <c r="G356" s="22">
        <v>413</v>
      </c>
      <c r="H356" s="3" t="s">
        <v>5985</v>
      </c>
      <c r="J356" s="4">
        <v>60.008003234863281</v>
      </c>
      <c r="K356" s="4">
        <v>54.671367645263672</v>
      </c>
      <c r="L356" s="4">
        <v>5.3366332054138184</v>
      </c>
      <c r="M356" s="21">
        <v>0.67158490419387817</v>
      </c>
      <c r="N356">
        <v>2</v>
      </c>
    </row>
    <row r="357" spans="2:14" x14ac:dyDescent="0.25">
      <c r="B357" t="s">
        <v>2812</v>
      </c>
      <c r="C357" s="55" t="s">
        <v>3444</v>
      </c>
      <c r="D357" s="3" t="s">
        <v>6046</v>
      </c>
      <c r="E357" s="45">
        <v>43.486400604248047</v>
      </c>
      <c r="F357" s="45">
        <v>-110.76139831542969</v>
      </c>
      <c r="G357" s="22">
        <v>1892.800048828125</v>
      </c>
      <c r="H357" s="3" t="s">
        <v>5985</v>
      </c>
      <c r="J357" s="4">
        <v>46.220001220703125</v>
      </c>
      <c r="K357" s="4">
        <v>41.65277099609375</v>
      </c>
      <c r="L357" s="4">
        <v>4.567230224609375</v>
      </c>
      <c r="M357" s="21">
        <v>0.62705153226852417</v>
      </c>
      <c r="N357">
        <v>2</v>
      </c>
    </row>
    <row r="358" spans="2:14" x14ac:dyDescent="0.25">
      <c r="B358" t="s">
        <v>2826</v>
      </c>
      <c r="C358" s="55" t="s">
        <v>410</v>
      </c>
      <c r="D358" s="3" t="s">
        <v>385</v>
      </c>
      <c r="E358" s="45">
        <v>64.758102416992188</v>
      </c>
      <c r="F358" s="45">
        <v>-147.32530212402344</v>
      </c>
      <c r="G358" s="22">
        <v>144.80000305175781</v>
      </c>
      <c r="H358" s="3" t="s">
        <v>5985</v>
      </c>
      <c r="J358" s="4">
        <v>54.752002716064453</v>
      </c>
      <c r="K358" s="4">
        <v>48.383918762207031</v>
      </c>
      <c r="L358" s="4">
        <v>6.3680815696716309</v>
      </c>
      <c r="M358" s="21">
        <v>0.83753669261932373</v>
      </c>
      <c r="N358">
        <v>2</v>
      </c>
    </row>
    <row r="359" spans="2:14" x14ac:dyDescent="0.25">
      <c r="B359" t="s">
        <v>2827</v>
      </c>
      <c r="C359" s="55" t="s">
        <v>5554</v>
      </c>
      <c r="D359" s="3" t="s">
        <v>6012</v>
      </c>
      <c r="E359" s="45">
        <v>21.271699905395508</v>
      </c>
      <c r="F359" s="45">
        <v>-157.81669616699219</v>
      </c>
      <c r="G359" s="22">
        <v>3</v>
      </c>
      <c r="H359" s="3" t="s">
        <v>5985</v>
      </c>
      <c r="J359" s="4">
        <v>76.244003295898438</v>
      </c>
      <c r="K359" s="4">
        <v>73.008140563964844</v>
      </c>
      <c r="L359" s="4">
        <v>3.2358641624450684</v>
      </c>
      <c r="M359" s="21">
        <v>0.81527614593505859</v>
      </c>
      <c r="N359">
        <v>2</v>
      </c>
    </row>
    <row r="360" spans="2:14" x14ac:dyDescent="0.25">
      <c r="B360" t="s">
        <v>2840</v>
      </c>
      <c r="C360" s="55" t="s">
        <v>5569</v>
      </c>
      <c r="D360" s="3" t="s">
        <v>6027</v>
      </c>
      <c r="E360" s="45">
        <v>35.431900024414063</v>
      </c>
      <c r="F360" s="45">
        <v>-82.537498474121094</v>
      </c>
      <c r="G360" s="22">
        <v>645.29998779296875</v>
      </c>
      <c r="H360" s="3" t="s">
        <v>5985</v>
      </c>
      <c r="J360" s="4">
        <v>68.396003723144531</v>
      </c>
      <c r="K360" s="4">
        <v>64.066024780273438</v>
      </c>
      <c r="L360" s="4">
        <v>4.3299741744995117</v>
      </c>
      <c r="M360" s="21">
        <v>0.85626107454299927</v>
      </c>
      <c r="N360">
        <v>2</v>
      </c>
    </row>
    <row r="361" spans="2:14" x14ac:dyDescent="0.25">
      <c r="B361" t="s">
        <v>2856</v>
      </c>
      <c r="C361" s="55" t="s">
        <v>5583</v>
      </c>
      <c r="D361" s="3" t="s">
        <v>6017</v>
      </c>
      <c r="E361" s="45">
        <v>38.799999237060547</v>
      </c>
      <c r="F361" s="45">
        <v>-97.650001525878906</v>
      </c>
      <c r="G361" s="22">
        <v>386.79998779296875</v>
      </c>
      <c r="H361" s="3" t="s">
        <v>5985</v>
      </c>
      <c r="J361" s="4">
        <v>74.587997436523438</v>
      </c>
      <c r="K361" s="4">
        <v>69.812629699707031</v>
      </c>
      <c r="L361" s="4">
        <v>4.7753725051879883</v>
      </c>
      <c r="M361" s="21">
        <v>0.70040422677993774</v>
      </c>
      <c r="N361">
        <v>2</v>
      </c>
    </row>
    <row r="362" spans="2:14" x14ac:dyDescent="0.25">
      <c r="B362" t="s">
        <v>2870</v>
      </c>
      <c r="C362" s="55" t="s">
        <v>5595</v>
      </c>
      <c r="D362" s="3" t="s">
        <v>6033</v>
      </c>
      <c r="E362" s="45">
        <v>40.793899536132813</v>
      </c>
      <c r="F362" s="45">
        <v>-73.101699829101563</v>
      </c>
      <c r="G362" s="22">
        <v>25.600000381469727</v>
      </c>
      <c r="H362" s="3" t="s">
        <v>5985</v>
      </c>
      <c r="J362" s="4">
        <v>73.832000732421875</v>
      </c>
      <c r="K362" s="4">
        <v>66.743270874023438</v>
      </c>
      <c r="L362" s="4">
        <v>7.0887269973754883</v>
      </c>
      <c r="M362" s="21">
        <v>0.82164496183395386</v>
      </c>
      <c r="N362">
        <v>2</v>
      </c>
    </row>
    <row r="363" spans="2:14" x14ac:dyDescent="0.25">
      <c r="B363" t="s">
        <v>2882</v>
      </c>
      <c r="C363" s="55" t="s">
        <v>5607</v>
      </c>
      <c r="D363" s="3" t="s">
        <v>6010</v>
      </c>
      <c r="E363" s="45">
        <v>24.58329963684082</v>
      </c>
      <c r="F363" s="45">
        <v>-81.683296203613281</v>
      </c>
      <c r="G363" s="22">
        <v>1.7999999523162842</v>
      </c>
      <c r="H363" s="3" t="s">
        <v>5985</v>
      </c>
      <c r="J363" s="4">
        <v>82.400001525878906</v>
      </c>
      <c r="K363" s="4">
        <v>79.692214965820313</v>
      </c>
      <c r="L363" s="4">
        <v>2.7077820301055908</v>
      </c>
      <c r="M363" s="21">
        <v>0.76990538835525513</v>
      </c>
      <c r="N363">
        <v>2</v>
      </c>
    </row>
    <row r="364" spans="2:14" x14ac:dyDescent="0.25">
      <c r="B364" t="s">
        <v>2887</v>
      </c>
      <c r="C364" s="55" t="s">
        <v>5611</v>
      </c>
      <c r="D364" s="3" t="s">
        <v>6040</v>
      </c>
      <c r="E364" s="45">
        <v>29.638099670410156</v>
      </c>
      <c r="F364" s="45">
        <v>-95.281898498535156</v>
      </c>
      <c r="G364" s="22">
        <v>13.399999618530273</v>
      </c>
      <c r="H364" s="3" t="s">
        <v>5985</v>
      </c>
      <c r="J364" s="4">
        <v>79.412002563476563</v>
      </c>
      <c r="K364" s="4">
        <v>75.444328308105469</v>
      </c>
      <c r="L364" s="4">
        <v>3.9676697254180908</v>
      </c>
      <c r="M364" s="21">
        <v>0.96174323558807373</v>
      </c>
      <c r="N364">
        <v>2</v>
      </c>
    </row>
    <row r="365" spans="2:14" x14ac:dyDescent="0.25">
      <c r="B365" t="s">
        <v>2899</v>
      </c>
      <c r="C365" s="55" t="s">
        <v>5538</v>
      </c>
      <c r="D365" s="3" t="s">
        <v>6030</v>
      </c>
      <c r="E365" s="45">
        <v>39.379199981689453</v>
      </c>
      <c r="F365" s="45">
        <v>-74.424201965332031</v>
      </c>
      <c r="G365" s="22">
        <v>3</v>
      </c>
      <c r="H365" s="3" t="s">
        <v>5985</v>
      </c>
      <c r="J365" s="4">
        <v>76.423995971679688</v>
      </c>
      <c r="K365" s="4">
        <v>69.875076293945313</v>
      </c>
      <c r="L365" s="4">
        <v>6.5489258766174316</v>
      </c>
      <c r="M365" s="21">
        <v>0.84860503673553467</v>
      </c>
      <c r="N365">
        <v>2</v>
      </c>
    </row>
    <row r="366" spans="2:14" x14ac:dyDescent="0.25">
      <c r="B366" t="s">
        <v>2900</v>
      </c>
      <c r="C366" s="55" t="s">
        <v>5621</v>
      </c>
      <c r="D366" s="3" t="s">
        <v>6045</v>
      </c>
      <c r="E366" s="45">
        <v>38.885299682617188</v>
      </c>
      <c r="F366" s="45">
        <v>-79.852798461914063</v>
      </c>
      <c r="G366" s="22">
        <v>603.20001220703125</v>
      </c>
      <c r="H366" s="3" t="s">
        <v>5985</v>
      </c>
      <c r="J366" s="4">
        <v>66.811996459960938</v>
      </c>
      <c r="K366" s="4">
        <v>58.545539855957031</v>
      </c>
      <c r="L366" s="4">
        <v>8.2664613723754883</v>
      </c>
      <c r="M366" s="21">
        <v>0.90771752595901489</v>
      </c>
      <c r="N366">
        <v>2</v>
      </c>
    </row>
    <row r="367" spans="2:14" x14ac:dyDescent="0.25">
      <c r="B367" t="s">
        <v>2902</v>
      </c>
      <c r="C367" s="55" t="s">
        <v>5623</v>
      </c>
      <c r="D367" s="3" t="s">
        <v>6045</v>
      </c>
      <c r="E367" s="45">
        <v>39.401901245117188</v>
      </c>
      <c r="F367" s="45">
        <v>-77.984397888183594</v>
      </c>
      <c r="G367" s="22">
        <v>162.80000305175781</v>
      </c>
      <c r="H367" s="3" t="s">
        <v>5985</v>
      </c>
      <c r="J367" s="4">
        <v>71.599998474121094</v>
      </c>
      <c r="K367" s="4">
        <v>64.605453491210938</v>
      </c>
      <c r="L367" s="4">
        <v>6.9945435523986816</v>
      </c>
      <c r="M367" s="21">
        <v>0.86908799409866333</v>
      </c>
      <c r="N367">
        <v>2</v>
      </c>
    </row>
    <row r="368" spans="2:14" x14ac:dyDescent="0.25">
      <c r="B368" t="s">
        <v>2903</v>
      </c>
      <c r="C368" s="55" t="s">
        <v>5624</v>
      </c>
      <c r="D368" s="3" t="s">
        <v>6030</v>
      </c>
      <c r="E368" s="45">
        <v>39.36669921875</v>
      </c>
      <c r="F368" s="45">
        <v>-75.066703796386719</v>
      </c>
      <c r="G368" s="22">
        <v>21.299999237060547</v>
      </c>
      <c r="H368" s="3" t="s">
        <v>5985</v>
      </c>
      <c r="J368" s="4">
        <v>75.199996948242188</v>
      </c>
      <c r="K368" s="4">
        <v>66.935226440429688</v>
      </c>
      <c r="L368" s="4">
        <v>8.2647705078125</v>
      </c>
      <c r="M368" s="21">
        <v>0.91940534114837646</v>
      </c>
      <c r="N368">
        <v>2</v>
      </c>
    </row>
    <row r="369" spans="2:14" x14ac:dyDescent="0.25">
      <c r="B369" t="s">
        <v>2906</v>
      </c>
      <c r="C369" s="55" t="s">
        <v>5627</v>
      </c>
      <c r="D369" s="3" t="s">
        <v>6037</v>
      </c>
      <c r="E369" s="45">
        <v>39.868301391601563</v>
      </c>
      <c r="F369" s="45">
        <v>-75.231101989746094</v>
      </c>
      <c r="G369" s="22">
        <v>3</v>
      </c>
      <c r="H369" s="3" t="s">
        <v>5985</v>
      </c>
      <c r="J369" s="4">
        <v>77</v>
      </c>
      <c r="K369" s="4">
        <v>69.101966857910156</v>
      </c>
      <c r="L369" s="4">
        <v>7.8980345726013184</v>
      </c>
      <c r="M369" s="21">
        <v>0.91380149126052856</v>
      </c>
      <c r="N369">
        <v>2</v>
      </c>
    </row>
    <row r="370" spans="2:14" x14ac:dyDescent="0.25">
      <c r="B370" t="s">
        <v>2907</v>
      </c>
      <c r="C370" s="55" t="s">
        <v>5628</v>
      </c>
      <c r="D370" s="3" t="s">
        <v>6042</v>
      </c>
      <c r="E370" s="45">
        <v>37.505001068115234</v>
      </c>
      <c r="F370" s="45">
        <v>-77.320297241210938</v>
      </c>
      <c r="G370" s="22">
        <v>50</v>
      </c>
      <c r="H370" s="3" t="s">
        <v>5985</v>
      </c>
      <c r="J370" s="4">
        <v>75.199996948242188</v>
      </c>
      <c r="K370" s="4">
        <v>68.844383239746094</v>
      </c>
      <c r="L370" s="4">
        <v>6.3556151390075684</v>
      </c>
      <c r="M370" s="21">
        <v>0.91928976774215698</v>
      </c>
      <c r="N370">
        <v>2</v>
      </c>
    </row>
    <row r="371" spans="2:14" x14ac:dyDescent="0.25">
      <c r="B371" t="s">
        <v>2910</v>
      </c>
      <c r="C371" s="55" t="s">
        <v>5631</v>
      </c>
      <c r="D371" s="3" t="s">
        <v>6039</v>
      </c>
      <c r="E371" s="45">
        <v>34.185298919677734</v>
      </c>
      <c r="F371" s="45">
        <v>-79.723899841308594</v>
      </c>
      <c r="G371" s="22">
        <v>44.5</v>
      </c>
      <c r="H371" s="3" t="s">
        <v>5985</v>
      </c>
      <c r="J371" s="4">
        <v>76.388008117675781</v>
      </c>
      <c r="K371" s="4">
        <v>71.686470031738281</v>
      </c>
      <c r="L371" s="4">
        <v>4.7015380859375</v>
      </c>
      <c r="M371" s="21">
        <v>0.88103312253952026</v>
      </c>
      <c r="N371">
        <v>2</v>
      </c>
    </row>
    <row r="372" spans="2:14" x14ac:dyDescent="0.25">
      <c r="B372" t="s">
        <v>2911</v>
      </c>
      <c r="C372" s="55" t="s">
        <v>5632</v>
      </c>
      <c r="D372" s="3" t="s">
        <v>6027</v>
      </c>
      <c r="E372" s="45">
        <v>34.267501831054688</v>
      </c>
      <c r="F372" s="45">
        <v>-77.899696350097656</v>
      </c>
      <c r="G372" s="22">
        <v>10.100000381469727</v>
      </c>
      <c r="H372" s="3" t="s">
        <v>5985</v>
      </c>
      <c r="J372" s="4">
        <v>78.224006652832031</v>
      </c>
      <c r="K372" s="4">
        <v>72.579757690429688</v>
      </c>
      <c r="L372" s="4">
        <v>5.6442441940307617</v>
      </c>
      <c r="M372" s="21">
        <v>0.91267144680023193</v>
      </c>
      <c r="N372">
        <v>2</v>
      </c>
    </row>
    <row r="373" spans="2:14" x14ac:dyDescent="0.25">
      <c r="B373" t="s">
        <v>2916</v>
      </c>
      <c r="C373" s="55" t="s">
        <v>5637</v>
      </c>
      <c r="D373" s="3" t="s">
        <v>6009</v>
      </c>
      <c r="E373" s="45">
        <v>39.672798156738281</v>
      </c>
      <c r="F373" s="45">
        <v>-75.600799560546875</v>
      </c>
      <c r="G373" s="22">
        <v>24.100000381469727</v>
      </c>
      <c r="H373" s="3" t="s">
        <v>5985</v>
      </c>
      <c r="J373" s="4">
        <v>75.416000366210938</v>
      </c>
      <c r="K373" s="4">
        <v>67.899818420410156</v>
      </c>
      <c r="L373" s="4">
        <v>7.5161805152893066</v>
      </c>
      <c r="M373" s="21">
        <v>0.89701366424560547</v>
      </c>
      <c r="N373">
        <v>2</v>
      </c>
    </row>
    <row r="374" spans="2:14" x14ac:dyDescent="0.25">
      <c r="B374" t="s">
        <v>2920</v>
      </c>
      <c r="C374" s="55" t="s">
        <v>5641</v>
      </c>
      <c r="D374" s="3" t="s">
        <v>6045</v>
      </c>
      <c r="E374" s="45">
        <v>38.379398345947266</v>
      </c>
      <c r="F374" s="45">
        <v>-81.589996337890625</v>
      </c>
      <c r="G374" s="22">
        <v>277.39999389648438</v>
      </c>
      <c r="H374" s="3" t="s">
        <v>5985</v>
      </c>
      <c r="J374" s="4">
        <v>70.807998657226563</v>
      </c>
      <c r="K374" s="4">
        <v>65.143531799316406</v>
      </c>
      <c r="L374" s="4">
        <v>5.6644716262817383</v>
      </c>
      <c r="M374" s="21">
        <v>0.82679575681686401</v>
      </c>
      <c r="N374">
        <v>2</v>
      </c>
    </row>
    <row r="375" spans="2:14" x14ac:dyDescent="0.25">
      <c r="B375" t="s">
        <v>2926</v>
      </c>
      <c r="C375" s="55" t="s">
        <v>5647</v>
      </c>
      <c r="D375" s="3" t="s">
        <v>6007</v>
      </c>
      <c r="E375" s="45">
        <v>36.473098754882813</v>
      </c>
      <c r="F375" s="45">
        <v>-82.404403686523438</v>
      </c>
      <c r="G375" s="22">
        <v>457.20001220703125</v>
      </c>
      <c r="H375" s="3" t="s">
        <v>5985</v>
      </c>
      <c r="J375" s="4">
        <v>70.772003173828125</v>
      </c>
      <c r="K375" s="4">
        <v>64.890487670898438</v>
      </c>
      <c r="L375" s="4">
        <v>5.8815126419067383</v>
      </c>
      <c r="M375" s="21">
        <v>0.95205801725387573</v>
      </c>
      <c r="N375">
        <v>2</v>
      </c>
    </row>
    <row r="376" spans="2:14" x14ac:dyDescent="0.25">
      <c r="B376" t="s">
        <v>2963</v>
      </c>
      <c r="C376" s="55" t="s">
        <v>5681</v>
      </c>
      <c r="D376" s="3" t="s">
        <v>6017</v>
      </c>
      <c r="E376" s="45">
        <v>37.760799407958984</v>
      </c>
      <c r="F376" s="45">
        <v>-99.968299865722656</v>
      </c>
      <c r="G376" s="22">
        <v>789.4000244140625</v>
      </c>
      <c r="H376" s="3" t="s">
        <v>5985</v>
      </c>
      <c r="J376" s="4">
        <v>70.772003173828125</v>
      </c>
      <c r="K376" s="4">
        <v>67.236007690429688</v>
      </c>
      <c r="L376" s="4">
        <v>3.5359985828399658</v>
      </c>
      <c r="M376" s="21">
        <v>0.66666668653488159</v>
      </c>
      <c r="N376">
        <v>2</v>
      </c>
    </row>
    <row r="377" spans="2:14" x14ac:dyDescent="0.25">
      <c r="B377" t="s">
        <v>2966</v>
      </c>
      <c r="C377" s="55" t="s">
        <v>3328</v>
      </c>
      <c r="D377" s="3" t="s">
        <v>3747</v>
      </c>
      <c r="E377" s="45">
        <v>39.134201049804688</v>
      </c>
      <c r="F377" s="45">
        <v>-93.222503662109375</v>
      </c>
      <c r="G377" s="22">
        <v>240.80000305175781</v>
      </c>
      <c r="H377" s="3" t="s">
        <v>5985</v>
      </c>
      <c r="J377" s="4">
        <v>73.219993591308594</v>
      </c>
      <c r="K377" s="4">
        <v>67.715538024902344</v>
      </c>
      <c r="L377" s="4">
        <v>5.50445556640625</v>
      </c>
      <c r="M377" s="21">
        <v>0.75447690486907959</v>
      </c>
      <c r="N377">
        <v>2</v>
      </c>
    </row>
    <row r="378" spans="2:14" x14ac:dyDescent="0.25">
      <c r="B378" t="s">
        <v>2971</v>
      </c>
      <c r="C378" s="55" t="s">
        <v>5687</v>
      </c>
      <c r="D378" s="3" t="s">
        <v>6022</v>
      </c>
      <c r="E378" s="45">
        <v>44.320598602294922</v>
      </c>
      <c r="F378" s="45">
        <v>-69.797203063964844</v>
      </c>
      <c r="G378" s="22">
        <v>106.69999694824219</v>
      </c>
      <c r="H378" s="3" t="s">
        <v>5985</v>
      </c>
      <c r="J378" s="4">
        <v>64.003997802734375</v>
      </c>
      <c r="K378" s="4">
        <v>60.78753662109375</v>
      </c>
      <c r="L378" s="4">
        <v>3.216461181640625</v>
      </c>
      <c r="M378" s="21">
        <v>0.62130749225616455</v>
      </c>
      <c r="N378">
        <v>2</v>
      </c>
    </row>
    <row r="379" spans="2:14" x14ac:dyDescent="0.25">
      <c r="B379" t="s">
        <v>2975</v>
      </c>
      <c r="C379" s="55" t="s">
        <v>5691</v>
      </c>
      <c r="D379" s="3" t="s">
        <v>6033</v>
      </c>
      <c r="E379" s="45">
        <v>40.779399871826172</v>
      </c>
      <c r="F379" s="45">
        <v>-73.880302429199219</v>
      </c>
      <c r="G379" s="22">
        <v>3.4000000953674316</v>
      </c>
      <c r="H379" s="3" t="s">
        <v>5985</v>
      </c>
      <c r="J379" s="4">
        <v>76.38800048828125</v>
      </c>
      <c r="K379" s="4">
        <v>70.501434326171875</v>
      </c>
      <c r="L379" s="4">
        <v>5.886566162109375</v>
      </c>
      <c r="M379" s="21">
        <v>0.74511706829071045</v>
      </c>
      <c r="N379">
        <v>2</v>
      </c>
    </row>
    <row r="380" spans="2:14" x14ac:dyDescent="0.25">
      <c r="B380" t="s">
        <v>2977</v>
      </c>
      <c r="C380" s="55" t="s">
        <v>5692</v>
      </c>
      <c r="D380" s="3" t="s">
        <v>6030</v>
      </c>
      <c r="E380" s="45">
        <v>40.682498931884766</v>
      </c>
      <c r="F380" s="45">
        <v>-74.169403076171875</v>
      </c>
      <c r="G380" s="22">
        <v>2.0999999046325684</v>
      </c>
      <c r="H380" s="3" t="s">
        <v>5985</v>
      </c>
      <c r="J380" s="4">
        <v>75.416000366210938</v>
      </c>
      <c r="K380" s="4">
        <v>69.53326416015625</v>
      </c>
      <c r="L380" s="4">
        <v>5.8827333450317383</v>
      </c>
      <c r="M380" s="21">
        <v>0.80242127180099487</v>
      </c>
      <c r="N380">
        <v>2</v>
      </c>
    </row>
    <row r="381" spans="2:14" x14ac:dyDescent="0.25">
      <c r="B381" t="s">
        <v>2978</v>
      </c>
      <c r="C381" s="55" t="s">
        <v>5693</v>
      </c>
      <c r="D381" s="3" t="s">
        <v>6033</v>
      </c>
      <c r="E381" s="45">
        <v>42.743099212646484</v>
      </c>
      <c r="F381" s="45">
        <v>-73.809196472167969</v>
      </c>
      <c r="G381" s="22">
        <v>95.099998474121094</v>
      </c>
      <c r="H381" s="3" t="s">
        <v>5985</v>
      </c>
      <c r="J381" s="4">
        <v>70.195999145507813</v>
      </c>
      <c r="K381" s="4">
        <v>61.27093505859375</v>
      </c>
      <c r="L381" s="4">
        <v>8.9250612258911133</v>
      </c>
      <c r="M381" s="21">
        <v>0.90653753280639648</v>
      </c>
      <c r="N381">
        <v>2</v>
      </c>
    </row>
    <row r="382" spans="2:14" x14ac:dyDescent="0.25">
      <c r="B382" t="s">
        <v>2979</v>
      </c>
      <c r="C382" s="55" t="s">
        <v>5694</v>
      </c>
      <c r="D382" s="3" t="s">
        <v>6037</v>
      </c>
      <c r="E382" s="45">
        <v>40.296398162841797</v>
      </c>
      <c r="F382" s="45">
        <v>-78.320297241210938</v>
      </c>
      <c r="G382" s="22">
        <v>451.10000610351563</v>
      </c>
      <c r="H382" s="3" t="s">
        <v>5985</v>
      </c>
      <c r="J382" s="4">
        <v>69.404006958007813</v>
      </c>
      <c r="K382" s="4">
        <v>61.600727081298828</v>
      </c>
      <c r="L382" s="4">
        <v>7.8032774925231934</v>
      </c>
      <c r="M382" s="21">
        <v>0.87346935272216797</v>
      </c>
      <c r="N382">
        <v>2</v>
      </c>
    </row>
    <row r="383" spans="2:14" x14ac:dyDescent="0.25">
      <c r="B383" t="s">
        <v>2981</v>
      </c>
      <c r="C383" s="55" t="s">
        <v>5696</v>
      </c>
      <c r="D383" s="3" t="s">
        <v>6020</v>
      </c>
      <c r="E383" s="45">
        <v>42.360599517822266</v>
      </c>
      <c r="F383" s="45">
        <v>-71.010597229003906</v>
      </c>
      <c r="G383" s="22">
        <v>3.7000000476837158</v>
      </c>
      <c r="H383" s="3" t="s">
        <v>5985</v>
      </c>
      <c r="J383" s="4">
        <v>72.571998596191406</v>
      </c>
      <c r="K383" s="4">
        <v>66.080345153808594</v>
      </c>
      <c r="L383" s="4">
        <v>6.4916505813598633</v>
      </c>
      <c r="M383" s="21">
        <v>0.72161257266998291</v>
      </c>
      <c r="N383">
        <v>2</v>
      </c>
    </row>
    <row r="384" spans="2:14" x14ac:dyDescent="0.25">
      <c r="B384" t="s">
        <v>2982</v>
      </c>
      <c r="C384" s="55" t="s">
        <v>5697</v>
      </c>
      <c r="D384" s="3" t="s">
        <v>6008</v>
      </c>
      <c r="E384" s="45">
        <v>41.938098907470703</v>
      </c>
      <c r="F384" s="45">
        <v>-72.682502746582031</v>
      </c>
      <c r="G384" s="22">
        <v>57.900001525878906</v>
      </c>
      <c r="H384" s="3" t="s">
        <v>5985</v>
      </c>
      <c r="J384" s="4">
        <v>70.412002563476563</v>
      </c>
      <c r="K384" s="4">
        <v>63.225944519042969</v>
      </c>
      <c r="L384" s="4">
        <v>7.1860594749450684</v>
      </c>
      <c r="M384" s="21">
        <v>0.80451983213424683</v>
      </c>
      <c r="N384">
        <v>2</v>
      </c>
    </row>
    <row r="385" spans="2:14" x14ac:dyDescent="0.25">
      <c r="B385" t="s">
        <v>2985</v>
      </c>
      <c r="C385" s="55" t="s">
        <v>5700</v>
      </c>
      <c r="D385" s="3" t="s">
        <v>6033</v>
      </c>
      <c r="E385" s="45">
        <v>43.349998474121094</v>
      </c>
      <c r="F385" s="45">
        <v>-73.61669921875</v>
      </c>
      <c r="G385" s="22">
        <v>97.800003051757813</v>
      </c>
      <c r="H385" s="3" t="s">
        <v>5985</v>
      </c>
      <c r="J385" s="4">
        <v>66.236000061035156</v>
      </c>
      <c r="K385" s="4">
        <v>58.64935302734375</v>
      </c>
      <c r="L385" s="4">
        <v>7.5866456031799316</v>
      </c>
      <c r="M385" s="21">
        <v>0.8280872106552124</v>
      </c>
      <c r="N385">
        <v>2</v>
      </c>
    </row>
    <row r="386" spans="2:14" x14ac:dyDescent="0.25">
      <c r="B386" t="s">
        <v>2987</v>
      </c>
      <c r="C386" s="55" t="s">
        <v>5702</v>
      </c>
      <c r="D386" s="3" t="s">
        <v>6008</v>
      </c>
      <c r="E386" s="45">
        <v>41.736099243164063</v>
      </c>
      <c r="F386" s="45">
        <v>-72.650596618652344</v>
      </c>
      <c r="G386" s="22">
        <v>5.8000001907348633</v>
      </c>
      <c r="H386" s="3" t="s">
        <v>5985</v>
      </c>
      <c r="J386" s="4">
        <v>71.995994567871094</v>
      </c>
      <c r="K386" s="4">
        <v>64.015243530273438</v>
      </c>
      <c r="L386" s="4">
        <v>7.9807558059692383</v>
      </c>
      <c r="M386" s="21">
        <v>0.84370726346969604</v>
      </c>
      <c r="N386">
        <v>2</v>
      </c>
    </row>
    <row r="387" spans="2:14" x14ac:dyDescent="0.25">
      <c r="B387" t="s">
        <v>2988</v>
      </c>
      <c r="C387" s="55" t="s">
        <v>5703</v>
      </c>
      <c r="D387" s="3" t="s">
        <v>6033</v>
      </c>
      <c r="E387" s="45">
        <v>41.626701354980469</v>
      </c>
      <c r="F387" s="45">
        <v>-73.884201049804688</v>
      </c>
      <c r="G387" s="22">
        <v>50.599998474121094</v>
      </c>
      <c r="H387" s="3" t="s">
        <v>5985</v>
      </c>
      <c r="J387" s="4">
        <v>71.024002075195313</v>
      </c>
      <c r="K387" s="4">
        <v>61.914379119873047</v>
      </c>
      <c r="L387" s="4">
        <v>9.109619140625</v>
      </c>
      <c r="M387" s="21">
        <v>0.89459210634231567</v>
      </c>
      <c r="N387">
        <v>2</v>
      </c>
    </row>
    <row r="388" spans="2:14" x14ac:dyDescent="0.25">
      <c r="B388" t="s">
        <v>2989</v>
      </c>
      <c r="C388" s="55" t="s">
        <v>5704</v>
      </c>
      <c r="D388" s="3" t="s">
        <v>6022</v>
      </c>
      <c r="E388" s="45">
        <v>43.649700164794922</v>
      </c>
      <c r="F388" s="45">
        <v>-70.300300598144531</v>
      </c>
      <c r="G388" s="22">
        <v>13.699999809265137</v>
      </c>
      <c r="H388" s="3" t="s">
        <v>5985</v>
      </c>
      <c r="J388" s="4">
        <v>66.199996948242188</v>
      </c>
      <c r="K388" s="4">
        <v>59.662384033203125</v>
      </c>
      <c r="L388" s="4">
        <v>6.5376100540161133</v>
      </c>
      <c r="M388" s="21">
        <v>0.73979014158248901</v>
      </c>
      <c r="N388">
        <v>2</v>
      </c>
    </row>
    <row r="389" spans="2:14" x14ac:dyDescent="0.25">
      <c r="B389" t="s">
        <v>2990</v>
      </c>
      <c r="C389" s="55" t="s">
        <v>5705</v>
      </c>
      <c r="D389" s="3" t="s">
        <v>6038</v>
      </c>
      <c r="E389" s="45">
        <v>41.721900939941406</v>
      </c>
      <c r="F389" s="45">
        <v>-71.432502746582031</v>
      </c>
      <c r="G389" s="22">
        <v>18.299999237060547</v>
      </c>
      <c r="H389" s="3" t="s">
        <v>5985</v>
      </c>
      <c r="J389" s="4">
        <v>70.807998657226563</v>
      </c>
      <c r="K389" s="4">
        <v>64.85369873046875</v>
      </c>
      <c r="L389" s="4">
        <v>5.9543027877807617</v>
      </c>
      <c r="M389" s="21">
        <v>0.73171514272689819</v>
      </c>
      <c r="N389">
        <v>2</v>
      </c>
    </row>
    <row r="390" spans="2:14" x14ac:dyDescent="0.25">
      <c r="B390" t="s">
        <v>2991</v>
      </c>
      <c r="C390" s="55" t="s">
        <v>5706</v>
      </c>
      <c r="D390" s="3" t="s">
        <v>6033</v>
      </c>
      <c r="E390" s="45">
        <v>43.11669921875</v>
      </c>
      <c r="F390" s="45">
        <v>-77.67669677734375</v>
      </c>
      <c r="G390" s="22">
        <v>162.5</v>
      </c>
      <c r="H390" s="3" t="s">
        <v>5985</v>
      </c>
      <c r="J390" s="4">
        <v>70.015998840332031</v>
      </c>
      <c r="K390" s="4">
        <v>61.3909912109375</v>
      </c>
      <c r="L390" s="4">
        <v>8.6250057220458984</v>
      </c>
      <c r="M390" s="21">
        <v>0.8689265251159668</v>
      </c>
      <c r="N390">
        <v>2</v>
      </c>
    </row>
    <row r="391" spans="2:14" x14ac:dyDescent="0.25">
      <c r="B391" t="s">
        <v>2996</v>
      </c>
      <c r="C391" s="55" t="s">
        <v>3314</v>
      </c>
      <c r="D391" s="3" t="s">
        <v>6034</v>
      </c>
      <c r="E391" s="45">
        <v>41.413101196289063</v>
      </c>
      <c r="F391" s="45">
        <v>-81.860000610351563</v>
      </c>
      <c r="G391" s="22">
        <v>232.60000610351563</v>
      </c>
      <c r="H391" s="3" t="s">
        <v>5985</v>
      </c>
      <c r="J391" s="4">
        <v>72.031997680664063</v>
      </c>
      <c r="K391" s="4">
        <v>63.324676513671875</v>
      </c>
      <c r="L391" s="4">
        <v>8.7073240280151367</v>
      </c>
      <c r="M391" s="21">
        <v>0.83825665712356567</v>
      </c>
      <c r="N391">
        <v>2</v>
      </c>
    </row>
    <row r="392" spans="2:14" x14ac:dyDescent="0.25">
      <c r="B392" t="s">
        <v>3000</v>
      </c>
      <c r="C392" s="55" t="s">
        <v>5712</v>
      </c>
      <c r="D392" s="3" t="s">
        <v>6023</v>
      </c>
      <c r="E392" s="45">
        <v>42.966701507568359</v>
      </c>
      <c r="F392" s="45">
        <v>-83.749397277832031</v>
      </c>
      <c r="G392" s="22">
        <v>234.69999694824219</v>
      </c>
      <c r="H392" s="3" t="s">
        <v>5985</v>
      </c>
      <c r="J392" s="4">
        <v>67.38800048828125</v>
      </c>
      <c r="K392" s="4">
        <v>60.183929443359375</v>
      </c>
      <c r="L392" s="4">
        <v>7.204071044921875</v>
      </c>
      <c r="M392" s="21">
        <v>0.75835347175598145</v>
      </c>
      <c r="N392">
        <v>2</v>
      </c>
    </row>
    <row r="393" spans="2:14" x14ac:dyDescent="0.25">
      <c r="B393" t="s">
        <v>3001</v>
      </c>
      <c r="C393" s="55" t="s">
        <v>5713</v>
      </c>
      <c r="D393" s="3" t="s">
        <v>6016</v>
      </c>
      <c r="E393" s="45">
        <v>40.970600128173828</v>
      </c>
      <c r="F393" s="45">
        <v>-85.206398010253906</v>
      </c>
      <c r="G393" s="22">
        <v>241.10000610351563</v>
      </c>
      <c r="H393" s="3" t="s">
        <v>5985</v>
      </c>
      <c r="J393" s="4">
        <v>71.779998779296875</v>
      </c>
      <c r="K393" s="4">
        <v>63.330055236816406</v>
      </c>
      <c r="L393" s="4">
        <v>8.4499454498291016</v>
      </c>
      <c r="M393" s="21">
        <v>0.84874898195266724</v>
      </c>
      <c r="N393">
        <v>2</v>
      </c>
    </row>
    <row r="394" spans="2:14" x14ac:dyDescent="0.25">
      <c r="B394" t="s">
        <v>3004</v>
      </c>
      <c r="C394" s="55" t="s">
        <v>5716</v>
      </c>
      <c r="D394" s="3" t="s">
        <v>6016</v>
      </c>
      <c r="E394" s="45">
        <v>40.412200927734375</v>
      </c>
      <c r="F394" s="45">
        <v>-86.936897277832031</v>
      </c>
      <c r="G394" s="22">
        <v>182.60000610351563</v>
      </c>
      <c r="H394" s="3" t="s">
        <v>5985</v>
      </c>
      <c r="J394" s="4">
        <v>70.591995239257813</v>
      </c>
      <c r="K394" s="4">
        <v>64.51239013671875</v>
      </c>
      <c r="L394" s="4">
        <v>6.0796079635620117</v>
      </c>
      <c r="M394" s="21">
        <v>0.74999630451202393</v>
      </c>
      <c r="N394">
        <v>2</v>
      </c>
    </row>
    <row r="395" spans="2:14" x14ac:dyDescent="0.25">
      <c r="B395" t="s">
        <v>3009</v>
      </c>
      <c r="C395" s="55" t="s">
        <v>5720</v>
      </c>
      <c r="D395" s="3" t="s">
        <v>6023</v>
      </c>
      <c r="E395" s="45">
        <v>45.564399719238281</v>
      </c>
      <c r="F395" s="45">
        <v>-84.792800903320313</v>
      </c>
      <c r="G395" s="22">
        <v>214.89999389648438</v>
      </c>
      <c r="H395" s="3" t="s">
        <v>5985</v>
      </c>
      <c r="J395" s="4">
        <v>61.411998748779297</v>
      </c>
      <c r="K395" s="4">
        <v>54.132678985595703</v>
      </c>
      <c r="L395" s="4">
        <v>7.2793211936950684</v>
      </c>
      <c r="M395" s="21">
        <v>0.71202582120895386</v>
      </c>
      <c r="N395">
        <v>2</v>
      </c>
    </row>
    <row r="396" spans="2:14" x14ac:dyDescent="0.25">
      <c r="B396" t="s">
        <v>3010</v>
      </c>
      <c r="C396" s="55" t="s">
        <v>5721</v>
      </c>
      <c r="D396" s="3" t="s">
        <v>6015</v>
      </c>
      <c r="E396" s="45">
        <v>40.667499542236328</v>
      </c>
      <c r="F396" s="45">
        <v>-89.68389892578125</v>
      </c>
      <c r="G396" s="22">
        <v>198.10000610351563</v>
      </c>
      <c r="H396" s="3" t="s">
        <v>5985</v>
      </c>
      <c r="J396" s="4">
        <v>72.607994079589844</v>
      </c>
      <c r="K396" s="4">
        <v>65.609054565429688</v>
      </c>
      <c r="L396" s="4">
        <v>6.9989380836486816</v>
      </c>
      <c r="M396" s="21">
        <v>0.80322837829589844</v>
      </c>
      <c r="N396">
        <v>2</v>
      </c>
    </row>
    <row r="397" spans="2:14" x14ac:dyDescent="0.25">
      <c r="B397" t="s">
        <v>3015</v>
      </c>
      <c r="C397" s="55" t="s">
        <v>5726</v>
      </c>
      <c r="D397" s="3" t="s">
        <v>6034</v>
      </c>
      <c r="E397" s="45">
        <v>41.254398345947266</v>
      </c>
      <c r="F397" s="45">
        <v>-80.673896789550781</v>
      </c>
      <c r="G397" s="22">
        <v>359.70001220703125</v>
      </c>
      <c r="H397" s="3" t="s">
        <v>5985</v>
      </c>
      <c r="J397" s="4">
        <v>69.188003540039063</v>
      </c>
      <c r="K397" s="4">
        <v>60.078113555908203</v>
      </c>
      <c r="L397" s="4">
        <v>9.1098880767822266</v>
      </c>
      <c r="M397" s="21">
        <v>0.86811941862106323</v>
      </c>
      <c r="N397">
        <v>2</v>
      </c>
    </row>
    <row r="398" spans="2:14" x14ac:dyDescent="0.25">
      <c r="B398" t="s">
        <v>3017</v>
      </c>
      <c r="C398" s="55" t="s">
        <v>5728</v>
      </c>
      <c r="D398" s="3" t="s">
        <v>6037</v>
      </c>
      <c r="E398" s="45">
        <v>42.080001831054688</v>
      </c>
      <c r="F398" s="45">
        <v>-80.182502746582031</v>
      </c>
      <c r="G398" s="22">
        <v>222.5</v>
      </c>
      <c r="H398" s="3" t="s">
        <v>5985</v>
      </c>
      <c r="J398" s="4">
        <v>71.167999267578125</v>
      </c>
      <c r="K398" s="4">
        <v>63.371376037597656</v>
      </c>
      <c r="L398" s="4">
        <v>7.7966246604919434</v>
      </c>
      <c r="M398" s="21">
        <v>0.81420505046844482</v>
      </c>
      <c r="N398">
        <v>2</v>
      </c>
    </row>
    <row r="399" spans="2:14" x14ac:dyDescent="0.25">
      <c r="B399" t="s">
        <v>3018</v>
      </c>
      <c r="C399" s="55" t="s">
        <v>5729</v>
      </c>
      <c r="D399" s="3" t="s">
        <v>6034</v>
      </c>
      <c r="E399" s="45">
        <v>40.820301055908203</v>
      </c>
      <c r="F399" s="45">
        <v>-82.517799377441406</v>
      </c>
      <c r="G399" s="22">
        <v>394.70001220703125</v>
      </c>
      <c r="H399" s="3" t="s">
        <v>5985</v>
      </c>
      <c r="J399" s="4">
        <v>70.015998840332031</v>
      </c>
      <c r="K399" s="4">
        <v>62.30023193359375</v>
      </c>
      <c r="L399" s="4">
        <v>7.7157654762268066</v>
      </c>
      <c r="M399" s="21">
        <v>0.82356739044189453</v>
      </c>
      <c r="N399">
        <v>2</v>
      </c>
    </row>
    <row r="400" spans="2:14" x14ac:dyDescent="0.25">
      <c r="B400" t="s">
        <v>3030</v>
      </c>
      <c r="C400" s="55" t="s">
        <v>5740</v>
      </c>
      <c r="D400" s="3" t="s">
        <v>6015</v>
      </c>
      <c r="E400" s="45">
        <v>41.465301513671875</v>
      </c>
      <c r="F400" s="45">
        <v>-90.523300170898438</v>
      </c>
      <c r="G400" s="22">
        <v>180.39999389648438</v>
      </c>
      <c r="H400" s="3" t="s">
        <v>5985</v>
      </c>
      <c r="J400" s="4">
        <v>73.975997924804688</v>
      </c>
      <c r="K400" s="4">
        <v>65.0643310546875</v>
      </c>
      <c r="L400" s="4">
        <v>8.9116697311401367</v>
      </c>
      <c r="M400" s="21">
        <v>0.82137048244476318</v>
      </c>
      <c r="N400">
        <v>2</v>
      </c>
    </row>
    <row r="401" spans="2:14" x14ac:dyDescent="0.25">
      <c r="B401" t="s">
        <v>3037</v>
      </c>
      <c r="C401" s="55" t="s">
        <v>5746</v>
      </c>
      <c r="D401" s="3" t="s">
        <v>6013</v>
      </c>
      <c r="E401" s="45">
        <v>41.533901214599609</v>
      </c>
      <c r="F401" s="45">
        <v>-93.653099060058594</v>
      </c>
      <c r="G401" s="22">
        <v>291.70001220703125</v>
      </c>
      <c r="H401" s="3" t="s">
        <v>5985</v>
      </c>
      <c r="J401" s="4">
        <v>70.987998962402344</v>
      </c>
      <c r="K401" s="4">
        <v>66.977279663085938</v>
      </c>
      <c r="L401" s="4">
        <v>4.0107240676879883</v>
      </c>
      <c r="M401" s="21">
        <v>0.63987088203430176</v>
      </c>
      <c r="N401">
        <v>2</v>
      </c>
    </row>
    <row r="402" spans="2:14" x14ac:dyDescent="0.25">
      <c r="B402" t="s">
        <v>3042</v>
      </c>
      <c r="C402" s="55" t="s">
        <v>5751</v>
      </c>
      <c r="D402" s="3" t="s">
        <v>6002</v>
      </c>
      <c r="E402" s="45">
        <v>41.310298919677734</v>
      </c>
      <c r="F402" s="45">
        <v>-95.899200439453125</v>
      </c>
      <c r="G402" s="22">
        <v>299.29998779296875</v>
      </c>
      <c r="H402" s="3" t="s">
        <v>5985</v>
      </c>
      <c r="J402" s="4">
        <v>73.184005737304688</v>
      </c>
      <c r="K402" s="4">
        <v>67.012191772460938</v>
      </c>
      <c r="L402" s="4">
        <v>6.1718077659606934</v>
      </c>
      <c r="M402" s="21">
        <v>0.73139631748199463</v>
      </c>
      <c r="N402">
        <v>2</v>
      </c>
    </row>
    <row r="403" spans="2:14" x14ac:dyDescent="0.25">
      <c r="B403" t="s">
        <v>3055</v>
      </c>
      <c r="C403" s="55" t="s">
        <v>5764</v>
      </c>
      <c r="D403" s="3" t="s">
        <v>6012</v>
      </c>
      <c r="E403" s="45">
        <v>21.98390007019043</v>
      </c>
      <c r="F403" s="45">
        <v>-159.34049987792969</v>
      </c>
      <c r="G403" s="22">
        <v>30.5</v>
      </c>
      <c r="H403" s="3" t="s">
        <v>5985</v>
      </c>
      <c r="J403" s="4">
        <v>77.61199951171875</v>
      </c>
      <c r="K403" s="4">
        <v>74.013427734375</v>
      </c>
      <c r="L403" s="4">
        <v>3.59857177734375</v>
      </c>
      <c r="M403" s="21">
        <v>0.93494749069213867</v>
      </c>
      <c r="N403">
        <v>2</v>
      </c>
    </row>
    <row r="404" spans="2:14" x14ac:dyDescent="0.25">
      <c r="B404" t="s">
        <v>3057</v>
      </c>
      <c r="C404" s="55" t="s">
        <v>5766</v>
      </c>
      <c r="D404" s="3" t="s">
        <v>6031</v>
      </c>
      <c r="E404" s="45">
        <v>33.307498931884766</v>
      </c>
      <c r="F404" s="45">
        <v>-104.50830078125</v>
      </c>
      <c r="G404" s="22">
        <v>1112.199951171875</v>
      </c>
      <c r="H404" s="3" t="s">
        <v>5985</v>
      </c>
      <c r="J404" s="4">
        <v>73.184005737304688</v>
      </c>
      <c r="K404" s="4">
        <v>68.213577270507813</v>
      </c>
      <c r="L404" s="4">
        <v>4.970428466796875</v>
      </c>
      <c r="M404" s="21">
        <v>0.87230217456817627</v>
      </c>
      <c r="N404">
        <v>2</v>
      </c>
    </row>
    <row r="405" spans="2:14" x14ac:dyDescent="0.25">
      <c r="B405" t="s">
        <v>3159</v>
      </c>
      <c r="C405" s="55" t="s">
        <v>5862</v>
      </c>
      <c r="D405" s="3" t="s">
        <v>6036</v>
      </c>
      <c r="E405" s="45">
        <v>43.413299560546875</v>
      </c>
      <c r="F405" s="45">
        <v>-124.24359893798828</v>
      </c>
      <c r="G405" s="22">
        <v>5.1999998092651367</v>
      </c>
      <c r="H405" s="3" t="s">
        <v>5985</v>
      </c>
      <c r="J405" s="4">
        <v>55.400001525878906</v>
      </c>
      <c r="K405" s="4">
        <v>52.972663879394531</v>
      </c>
      <c r="L405" s="4">
        <v>2.427337646484375</v>
      </c>
      <c r="M405" s="21">
        <v>0.63536226749420166</v>
      </c>
      <c r="N405">
        <v>2</v>
      </c>
    </row>
    <row r="406" spans="2:14" x14ac:dyDescent="0.25">
      <c r="B406" t="s">
        <v>461</v>
      </c>
      <c r="C406" s="55" t="s">
        <v>384</v>
      </c>
      <c r="D406" s="3" t="s">
        <v>385</v>
      </c>
      <c r="E406" s="45">
        <v>58.679401397705078</v>
      </c>
      <c r="F406" s="45">
        <v>-156.62939453125</v>
      </c>
      <c r="G406" s="22">
        <v>19.200000762939453</v>
      </c>
      <c r="H406" s="3" t="s">
        <v>5985</v>
      </c>
      <c r="J406" s="4">
        <v>53.204002380371094</v>
      </c>
      <c r="K406" s="4">
        <v>47.439033508300781</v>
      </c>
      <c r="L406" s="4">
        <v>5.7649717330932617</v>
      </c>
      <c r="M406" s="21">
        <v>0.8485875129699707</v>
      </c>
      <c r="N406">
        <v>2</v>
      </c>
    </row>
    <row r="407" spans="2:14" x14ac:dyDescent="0.25">
      <c r="B407" t="s">
        <v>3188</v>
      </c>
      <c r="C407" s="55" t="s">
        <v>5894</v>
      </c>
      <c r="D407" s="3" t="s">
        <v>6040</v>
      </c>
      <c r="E407" s="45">
        <v>36.016700744628906</v>
      </c>
      <c r="F407" s="45">
        <v>-102.55000305175781</v>
      </c>
      <c r="G407" s="22">
        <v>1216.199951171875</v>
      </c>
      <c r="H407" s="3" t="s">
        <v>5985</v>
      </c>
      <c r="J407" s="4">
        <v>67.819999694824219</v>
      </c>
      <c r="K407" s="4">
        <v>63.612377166748047</v>
      </c>
      <c r="L407" s="4">
        <v>4.2076234817504883</v>
      </c>
      <c r="M407" s="21">
        <v>0.76574027538299561</v>
      </c>
      <c r="N407">
        <v>2</v>
      </c>
    </row>
    <row r="408" spans="2:14" x14ac:dyDescent="0.25">
      <c r="B408" t="s">
        <v>3200</v>
      </c>
      <c r="C408" s="55" t="s">
        <v>5905</v>
      </c>
      <c r="D408" s="3" t="s">
        <v>6021</v>
      </c>
      <c r="E408" s="45">
        <v>38.340599060058594</v>
      </c>
      <c r="F408" s="45">
        <v>-75.510299682617188</v>
      </c>
      <c r="G408" s="22">
        <v>14.600000381469727</v>
      </c>
      <c r="H408" s="3" t="s">
        <v>5985</v>
      </c>
      <c r="J408" s="4">
        <v>77</v>
      </c>
      <c r="K408" s="4">
        <v>67.634132385253906</v>
      </c>
      <c r="L408" s="4">
        <v>9.3658695220947266</v>
      </c>
      <c r="M408" s="21">
        <v>0.9256865382194519</v>
      </c>
      <c r="N408">
        <v>2</v>
      </c>
    </row>
    <row r="409" spans="2:14" x14ac:dyDescent="0.25">
      <c r="B409" t="s">
        <v>3201</v>
      </c>
      <c r="C409" s="55" t="s">
        <v>5906</v>
      </c>
      <c r="D409" s="3" t="s">
        <v>6021</v>
      </c>
      <c r="E409" s="45">
        <v>39.166698455810547</v>
      </c>
      <c r="F409" s="45">
        <v>-76.683296203613281</v>
      </c>
      <c r="G409" s="22">
        <v>47.5</v>
      </c>
      <c r="H409" s="3" t="s">
        <v>5985</v>
      </c>
      <c r="J409" s="4">
        <v>75.848007202148438</v>
      </c>
      <c r="K409" s="4">
        <v>67.772552490234375</v>
      </c>
      <c r="L409" s="4">
        <v>8.0754518508911133</v>
      </c>
      <c r="M409" s="21">
        <v>0.93575459718704224</v>
      </c>
      <c r="N409">
        <v>2</v>
      </c>
    </row>
    <row r="410" spans="2:14" x14ac:dyDescent="0.25">
      <c r="B410" t="s">
        <v>3205</v>
      </c>
      <c r="C410" s="55" t="s">
        <v>5910</v>
      </c>
      <c r="D410" s="3" t="s">
        <v>6042</v>
      </c>
      <c r="E410" s="45">
        <v>38.940799713134766</v>
      </c>
      <c r="F410" s="45">
        <v>-77.463600158691406</v>
      </c>
      <c r="G410" s="22">
        <v>88.400001525878906</v>
      </c>
      <c r="H410" s="3" t="s">
        <v>5985</v>
      </c>
      <c r="J410" s="4">
        <v>72.571998596191406</v>
      </c>
      <c r="K410" s="4">
        <v>65.696189880371094</v>
      </c>
      <c r="L410" s="4">
        <v>6.8758058547973633</v>
      </c>
      <c r="M410" s="21">
        <v>0.88945990800857544</v>
      </c>
      <c r="N410">
        <v>2</v>
      </c>
    </row>
    <row r="411" spans="2:14" x14ac:dyDescent="0.25">
      <c r="B411" t="s">
        <v>3212</v>
      </c>
      <c r="C411" s="55" t="s">
        <v>5916</v>
      </c>
      <c r="D411" s="3" t="s">
        <v>6018</v>
      </c>
      <c r="E411" s="45">
        <v>39.043098449707031</v>
      </c>
      <c r="F411" s="45">
        <v>-84.671699523925781</v>
      </c>
      <c r="G411" s="22">
        <v>264.89999389648438</v>
      </c>
      <c r="H411" s="3" t="s">
        <v>5985</v>
      </c>
      <c r="J411" s="4">
        <v>71.167999267578125</v>
      </c>
      <c r="K411" s="4">
        <v>65.793769836425781</v>
      </c>
      <c r="L411" s="4">
        <v>5.3742308616638184</v>
      </c>
      <c r="M411" s="21">
        <v>0.79063761234283447</v>
      </c>
      <c r="N411">
        <v>2</v>
      </c>
    </row>
    <row r="412" spans="2:14" x14ac:dyDescent="0.25">
      <c r="B412" t="s">
        <v>3213</v>
      </c>
      <c r="C412" s="55" t="s">
        <v>5917</v>
      </c>
      <c r="D412" s="3" t="s">
        <v>6034</v>
      </c>
      <c r="E412" s="45">
        <v>39.906101226806641</v>
      </c>
      <c r="F412" s="45">
        <v>-84.218597412109375</v>
      </c>
      <c r="G412" s="22">
        <v>304.79998779296875</v>
      </c>
      <c r="H412" s="3" t="s">
        <v>5985</v>
      </c>
      <c r="J412" s="4">
        <v>71.384002685546875</v>
      </c>
      <c r="K412" s="4">
        <v>64.79974365234375</v>
      </c>
      <c r="L412" s="4">
        <v>6.584259033203125</v>
      </c>
      <c r="M412" s="21">
        <v>0.82033902406692505</v>
      </c>
      <c r="N412">
        <v>2</v>
      </c>
    </row>
    <row r="413" spans="2:14" x14ac:dyDescent="0.25">
      <c r="B413" t="s">
        <v>3215</v>
      </c>
      <c r="C413" s="55" t="s">
        <v>5919</v>
      </c>
      <c r="D413" s="3" t="s">
        <v>6016</v>
      </c>
      <c r="E413" s="45">
        <v>39.707500457763672</v>
      </c>
      <c r="F413" s="45">
        <v>-86.280296325683594</v>
      </c>
      <c r="G413" s="22">
        <v>240.80000305175781</v>
      </c>
      <c r="H413" s="3" t="s">
        <v>5985</v>
      </c>
      <c r="J413" s="4">
        <v>72.608001708984375</v>
      </c>
      <c r="K413" s="4">
        <v>65.945388793945313</v>
      </c>
      <c r="L413" s="4">
        <v>6.6626157760620117</v>
      </c>
      <c r="M413" s="21">
        <v>0.80387413501739502</v>
      </c>
      <c r="N413">
        <v>2</v>
      </c>
    </row>
    <row r="414" spans="2:14" x14ac:dyDescent="0.25">
      <c r="B414" t="s">
        <v>3216</v>
      </c>
      <c r="C414" s="55" t="s">
        <v>5920</v>
      </c>
      <c r="D414" s="3" t="s">
        <v>6018</v>
      </c>
      <c r="E414" s="45">
        <v>38.040798187255859</v>
      </c>
      <c r="F414" s="45">
        <v>-84.605796813964844</v>
      </c>
      <c r="G414" s="22">
        <v>298.70001220703125</v>
      </c>
      <c r="H414" s="3" t="s">
        <v>5985</v>
      </c>
      <c r="J414" s="4">
        <v>72.608001708984375</v>
      </c>
      <c r="K414" s="4">
        <v>66.648033142089844</v>
      </c>
      <c r="L414" s="4">
        <v>5.9599671363830566</v>
      </c>
      <c r="M414" s="21">
        <v>0.85036313533782959</v>
      </c>
      <c r="N414">
        <v>2</v>
      </c>
    </row>
    <row r="415" spans="2:14" x14ac:dyDescent="0.25">
      <c r="B415" t="s">
        <v>3217</v>
      </c>
      <c r="C415" s="55" t="s">
        <v>5921</v>
      </c>
      <c r="D415" s="3" t="s">
        <v>6018</v>
      </c>
      <c r="E415" s="45">
        <v>38.181098937988281</v>
      </c>
      <c r="F415" s="45">
        <v>-85.73919677734375</v>
      </c>
      <c r="G415" s="22">
        <v>148.69999694824219</v>
      </c>
      <c r="H415" s="3" t="s">
        <v>5985</v>
      </c>
      <c r="J415" s="4">
        <v>75.416000366210938</v>
      </c>
      <c r="K415" s="4">
        <v>69.326744079589844</v>
      </c>
      <c r="L415" s="4">
        <v>6.0892577171325684</v>
      </c>
      <c r="M415" s="21">
        <v>0.8114856481552124</v>
      </c>
      <c r="N415">
        <v>2</v>
      </c>
    </row>
    <row r="416" spans="2:14" x14ac:dyDescent="0.25">
      <c r="B416" t="s">
        <v>3218</v>
      </c>
      <c r="C416" s="55" t="s">
        <v>5922</v>
      </c>
      <c r="D416" s="3" t="s">
        <v>6015</v>
      </c>
      <c r="E416" s="45">
        <v>39.844699859619141</v>
      </c>
      <c r="F416" s="45">
        <v>-89.68389892578125</v>
      </c>
      <c r="G416" s="22">
        <v>181.10000610351563</v>
      </c>
      <c r="H416" s="3" t="s">
        <v>5985</v>
      </c>
      <c r="J416" s="4">
        <v>72.211997985839844</v>
      </c>
      <c r="K416" s="4">
        <v>66.181930541992188</v>
      </c>
      <c r="L416" s="4">
        <v>6.0300722122192383</v>
      </c>
      <c r="M416" s="21">
        <v>0.75899922847747803</v>
      </c>
      <c r="N416">
        <v>2</v>
      </c>
    </row>
    <row r="417" spans="2:14" x14ac:dyDescent="0.25">
      <c r="B417" t="s">
        <v>3237</v>
      </c>
      <c r="C417" s="55" t="s">
        <v>5941</v>
      </c>
      <c r="D417" s="3" t="s">
        <v>6017</v>
      </c>
      <c r="E417" s="45">
        <v>38.8760986328125</v>
      </c>
      <c r="F417" s="45">
        <v>-98.809196472167969</v>
      </c>
      <c r="G417" s="22">
        <v>568.0999755859375</v>
      </c>
      <c r="H417" s="3" t="s">
        <v>5985</v>
      </c>
      <c r="J417" s="4">
        <v>71.779998779296875</v>
      </c>
      <c r="K417" s="4">
        <v>67.765411376953125</v>
      </c>
      <c r="L417" s="4">
        <v>4.01458740234375</v>
      </c>
      <c r="M417" s="21">
        <v>0.674918532371521</v>
      </c>
      <c r="N417">
        <v>2</v>
      </c>
    </row>
    <row r="418" spans="2:14" x14ac:dyDescent="0.25">
      <c r="B418" t="s">
        <v>3247</v>
      </c>
      <c r="C418" s="55" t="s">
        <v>5951</v>
      </c>
      <c r="D418" s="3" t="s">
        <v>6008</v>
      </c>
      <c r="E418" s="45">
        <v>41.158298492431641</v>
      </c>
      <c r="F418" s="45">
        <v>-73.128898620605469</v>
      </c>
      <c r="G418" s="22">
        <v>1.5</v>
      </c>
      <c r="H418" s="3" t="s">
        <v>5985</v>
      </c>
      <c r="J418" s="4">
        <v>73.004005432128906</v>
      </c>
      <c r="K418" s="4">
        <v>67.03076171875</v>
      </c>
      <c r="L418" s="4">
        <v>5.9732422828674316</v>
      </c>
      <c r="M418" s="21">
        <v>0.8122679591178894</v>
      </c>
      <c r="N418">
        <v>2</v>
      </c>
    </row>
    <row r="419" spans="2:14" x14ac:dyDescent="0.25">
      <c r="B419" t="s">
        <v>3249</v>
      </c>
      <c r="C419" s="55" t="s">
        <v>5953</v>
      </c>
      <c r="D419" s="3" t="s">
        <v>6033</v>
      </c>
      <c r="E419" s="45">
        <v>44.935798645019531</v>
      </c>
      <c r="F419" s="45">
        <v>-74.845802307128906</v>
      </c>
      <c r="G419" s="22">
        <v>65.199996948242188</v>
      </c>
      <c r="H419" s="3" t="s">
        <v>5985</v>
      </c>
      <c r="J419" s="4">
        <v>64.580001831054688</v>
      </c>
      <c r="K419" s="4">
        <v>58.655437469482422</v>
      </c>
      <c r="L419" s="4">
        <v>5.9245667457580566</v>
      </c>
      <c r="M419" s="21">
        <v>0.71028053760528564</v>
      </c>
      <c r="N419">
        <v>2</v>
      </c>
    </row>
    <row r="420" spans="2:14" x14ac:dyDescent="0.25">
      <c r="B420" t="s">
        <v>3250</v>
      </c>
      <c r="C420" s="55" t="s">
        <v>5954</v>
      </c>
      <c r="D420" s="3" t="s">
        <v>6033</v>
      </c>
      <c r="E420" s="45">
        <v>40.778900146484375</v>
      </c>
      <c r="F420" s="45">
        <v>-73.969200134277344</v>
      </c>
      <c r="G420" s="22">
        <v>39.599998474121094</v>
      </c>
      <c r="H420" s="3" t="s">
        <v>5985</v>
      </c>
      <c r="J420" s="4">
        <v>75.236000061035156</v>
      </c>
      <c r="K420" s="4">
        <v>69.334266662597656</v>
      </c>
      <c r="L420" s="4">
        <v>5.9017333984375</v>
      </c>
      <c r="M420" s="21">
        <v>0.7656174898147583</v>
      </c>
      <c r="N420">
        <v>2</v>
      </c>
    </row>
    <row r="421" spans="2:14" x14ac:dyDescent="0.25">
      <c r="B421" t="s">
        <v>3251</v>
      </c>
      <c r="C421" s="55" t="s">
        <v>5955</v>
      </c>
      <c r="D421" s="3" t="s">
        <v>6033</v>
      </c>
      <c r="E421" s="45">
        <v>41.066898345947266</v>
      </c>
      <c r="F421" s="45">
        <v>-73.707496643066406</v>
      </c>
      <c r="G421" s="22">
        <v>115.5</v>
      </c>
      <c r="H421" s="3" t="s">
        <v>5985</v>
      </c>
      <c r="J421" s="4">
        <v>72.607994079589844</v>
      </c>
      <c r="K421" s="4">
        <v>65.27252197265625</v>
      </c>
      <c r="L421" s="4">
        <v>7.3354735374450684</v>
      </c>
      <c r="M421" s="21">
        <v>0.86794441938400269</v>
      </c>
      <c r="N421">
        <v>2</v>
      </c>
    </row>
    <row r="422" spans="2:14" x14ac:dyDescent="0.25">
      <c r="B422" t="s">
        <v>3252</v>
      </c>
      <c r="C422" s="55" t="s">
        <v>5956</v>
      </c>
      <c r="D422" s="3" t="s">
        <v>6020</v>
      </c>
      <c r="E422" s="45">
        <v>42.270599365234375</v>
      </c>
      <c r="F422" s="45">
        <v>-71.873100280761719</v>
      </c>
      <c r="G422" s="22">
        <v>304.79998779296875</v>
      </c>
      <c r="H422" s="3" t="s">
        <v>5985</v>
      </c>
      <c r="J422" s="4">
        <v>67.208000183105469</v>
      </c>
      <c r="K422" s="4">
        <v>61.888519287109375</v>
      </c>
      <c r="L422" s="4">
        <v>5.3194823265075684</v>
      </c>
      <c r="M422" s="21">
        <v>0.71928596496582031</v>
      </c>
      <c r="N422">
        <v>2</v>
      </c>
    </row>
    <row r="423" spans="2:14" x14ac:dyDescent="0.25">
      <c r="B423" t="s">
        <v>3253</v>
      </c>
      <c r="C423" s="55" t="s">
        <v>5957</v>
      </c>
      <c r="D423" s="3" t="s">
        <v>6033</v>
      </c>
      <c r="E423" s="45">
        <v>40.638599395751953</v>
      </c>
      <c r="F423" s="45">
        <v>-73.762199401855469</v>
      </c>
      <c r="G423" s="22">
        <v>3.4000000953674316</v>
      </c>
      <c r="H423" s="3" t="s">
        <v>5985</v>
      </c>
      <c r="J423" s="4">
        <v>74.660003662109375</v>
      </c>
      <c r="K423" s="4">
        <v>68.923446655273438</v>
      </c>
      <c r="L423" s="4">
        <v>5.7365541458129883</v>
      </c>
      <c r="M423" s="21">
        <v>0.8054882287979126</v>
      </c>
      <c r="N423">
        <v>2</v>
      </c>
    </row>
    <row r="424" spans="2:14" x14ac:dyDescent="0.25">
      <c r="B424" t="s">
        <v>3254</v>
      </c>
      <c r="C424" s="55" t="s">
        <v>5958</v>
      </c>
      <c r="D424" s="3" t="s">
        <v>6033</v>
      </c>
      <c r="E424" s="45">
        <v>43.992198944091797</v>
      </c>
      <c r="F424" s="45">
        <v>-76.021697998046875</v>
      </c>
      <c r="G424" s="22">
        <v>96.900001525878906</v>
      </c>
      <c r="H424" s="3" t="s">
        <v>5985</v>
      </c>
      <c r="J424" s="4">
        <v>67.244003295898438</v>
      </c>
      <c r="K424" s="4">
        <v>58.588268280029297</v>
      </c>
      <c r="L424" s="4">
        <v>8.655731201171875</v>
      </c>
      <c r="M424" s="21">
        <v>0.81194412708282471</v>
      </c>
      <c r="N424">
        <v>2</v>
      </c>
    </row>
    <row r="425" spans="2:14" x14ac:dyDescent="0.25">
      <c r="B425" t="s">
        <v>3256</v>
      </c>
      <c r="C425" s="55" t="s">
        <v>5960</v>
      </c>
      <c r="D425" s="3" t="s">
        <v>6015</v>
      </c>
      <c r="E425" s="45">
        <v>42.192798614501953</v>
      </c>
      <c r="F425" s="45">
        <v>-89.093101501464844</v>
      </c>
      <c r="G425" s="22">
        <v>222.5</v>
      </c>
      <c r="H425" s="3" t="s">
        <v>5985</v>
      </c>
      <c r="J425" s="4">
        <v>71.419998168945313</v>
      </c>
      <c r="K425" s="4">
        <v>63.190147399902344</v>
      </c>
      <c r="L425" s="4">
        <v>8.2298526763916016</v>
      </c>
      <c r="M425" s="21">
        <v>0.8226618766784668</v>
      </c>
      <c r="N425">
        <v>2</v>
      </c>
    </row>
    <row r="426" spans="2:14" x14ac:dyDescent="0.25">
      <c r="B426" t="s">
        <v>3257</v>
      </c>
      <c r="C426" s="55" t="s">
        <v>5961</v>
      </c>
      <c r="D426" s="3" t="s">
        <v>6037</v>
      </c>
      <c r="E426" s="45">
        <v>40.484699249267578</v>
      </c>
      <c r="F426" s="45">
        <v>-80.214401245117188</v>
      </c>
      <c r="G426" s="22">
        <v>366.70001220703125</v>
      </c>
      <c r="H426" s="3" t="s">
        <v>5985</v>
      </c>
      <c r="J426" s="4">
        <v>70.592002868652344</v>
      </c>
      <c r="K426" s="4">
        <v>62.904705047607422</v>
      </c>
      <c r="L426" s="4">
        <v>7.6872987747192383</v>
      </c>
      <c r="M426" s="21">
        <v>0.84616625308990479</v>
      </c>
      <c r="N426">
        <v>2</v>
      </c>
    </row>
    <row r="427" spans="2:14" x14ac:dyDescent="0.25">
      <c r="B427" t="s">
        <v>3258</v>
      </c>
      <c r="C427" s="55" t="s">
        <v>5962</v>
      </c>
      <c r="D427" s="3" t="s">
        <v>6034</v>
      </c>
      <c r="E427" s="45">
        <v>41.588600158691406</v>
      </c>
      <c r="F427" s="45">
        <v>-83.801399230957031</v>
      </c>
      <c r="G427" s="22">
        <v>203.89999389648438</v>
      </c>
      <c r="H427" s="3" t="s">
        <v>5985</v>
      </c>
      <c r="J427" s="4">
        <v>70.807998657226563</v>
      </c>
      <c r="K427" s="4">
        <v>61.943519592285156</v>
      </c>
      <c r="L427" s="4">
        <v>8.8644838333129883</v>
      </c>
      <c r="M427" s="21">
        <v>0.84035509824752808</v>
      </c>
      <c r="N427">
        <v>2</v>
      </c>
    </row>
    <row r="428" spans="2:14" x14ac:dyDescent="0.25">
      <c r="B428" t="s">
        <v>3261</v>
      </c>
      <c r="C428" s="55" t="s">
        <v>5965</v>
      </c>
      <c r="D428" s="3" t="s">
        <v>6023</v>
      </c>
      <c r="E428" s="45">
        <v>45.071701049804688</v>
      </c>
      <c r="F428" s="45">
        <v>-83.564399719238281</v>
      </c>
      <c r="G428" s="22">
        <v>208.5</v>
      </c>
      <c r="H428" s="3" t="s">
        <v>5985</v>
      </c>
      <c r="J428" s="4">
        <v>63.211994171142578</v>
      </c>
      <c r="K428" s="4">
        <v>55.401683807373047</v>
      </c>
      <c r="L428" s="4">
        <v>7.8103089332580566</v>
      </c>
      <c r="M428" s="21">
        <v>0.77836966514587402</v>
      </c>
      <c r="N428">
        <v>2</v>
      </c>
    </row>
    <row r="429" spans="2:14" x14ac:dyDescent="0.25">
      <c r="B429" t="s">
        <v>529</v>
      </c>
      <c r="C429" s="55" t="s">
        <v>393</v>
      </c>
      <c r="D429" s="3" t="s">
        <v>394</v>
      </c>
      <c r="E429" s="45">
        <v>52.266700744628906</v>
      </c>
      <c r="F429" s="45">
        <v>-128.71670532226563</v>
      </c>
      <c r="G429" s="22">
        <v>26</v>
      </c>
      <c r="H429" s="3" t="s">
        <v>5985</v>
      </c>
      <c r="J429" s="4">
        <v>55.94000244140625</v>
      </c>
      <c r="K429" s="4">
        <v>53.094413757324219</v>
      </c>
      <c r="L429" s="4">
        <v>2.8455872535705566</v>
      </c>
      <c r="M429" s="21">
        <v>0.88486635684967041</v>
      </c>
      <c r="N429">
        <v>1</v>
      </c>
    </row>
    <row r="430" spans="2:14" x14ac:dyDescent="0.25">
      <c r="B430" t="s">
        <v>585</v>
      </c>
      <c r="C430" s="55" t="s">
        <v>3431</v>
      </c>
      <c r="D430" s="3" t="s">
        <v>3748</v>
      </c>
      <c r="E430" s="45">
        <v>44.150001525878906</v>
      </c>
      <c r="F430" s="45">
        <v>-77.400001525878906</v>
      </c>
      <c r="G430" s="22">
        <v>76</v>
      </c>
      <c r="H430" s="3" t="s">
        <v>5985</v>
      </c>
      <c r="J430" s="4">
        <v>69.620002746582031</v>
      </c>
      <c r="K430" s="4">
        <v>62.379894256591797</v>
      </c>
      <c r="L430" s="4">
        <v>7.2401061058044434</v>
      </c>
      <c r="M430" s="21">
        <v>0.83740901947021484</v>
      </c>
      <c r="N430">
        <v>1</v>
      </c>
    </row>
    <row r="431" spans="2:14" x14ac:dyDescent="0.25">
      <c r="B431" t="s">
        <v>589</v>
      </c>
      <c r="C431" s="55" t="s">
        <v>3436</v>
      </c>
      <c r="D431" s="3" t="s">
        <v>5997</v>
      </c>
      <c r="E431" s="45">
        <v>45.816699981689453</v>
      </c>
      <c r="F431" s="45">
        <v>-73.433296203613281</v>
      </c>
      <c r="G431" s="22">
        <v>21</v>
      </c>
      <c r="H431" s="3" t="s">
        <v>5985</v>
      </c>
      <c r="J431" s="4">
        <v>61.987998962402344</v>
      </c>
      <c r="K431" s="4">
        <v>58.316490173339844</v>
      </c>
      <c r="L431" s="4">
        <v>3.6715087890625</v>
      </c>
      <c r="M431" s="21">
        <v>0.62841993570327759</v>
      </c>
      <c r="N431">
        <v>1</v>
      </c>
    </row>
    <row r="432" spans="2:14" x14ac:dyDescent="0.25">
      <c r="B432" t="s">
        <v>590</v>
      </c>
      <c r="C432" s="55" t="s">
        <v>3439</v>
      </c>
      <c r="D432" s="3" t="s">
        <v>5997</v>
      </c>
      <c r="E432" s="45">
        <v>45.36669921875</v>
      </c>
      <c r="F432" s="45">
        <v>-71.816703796386719</v>
      </c>
      <c r="G432" s="22">
        <v>181</v>
      </c>
      <c r="H432" s="3" t="s">
        <v>5985</v>
      </c>
      <c r="J432" s="4">
        <v>62.023998260498047</v>
      </c>
      <c r="K432" s="4">
        <v>56.585887908935547</v>
      </c>
      <c r="L432" s="4">
        <v>5.4381103515625</v>
      </c>
      <c r="M432" s="21">
        <v>0.68935024738311768</v>
      </c>
      <c r="N432">
        <v>1</v>
      </c>
    </row>
    <row r="433" spans="2:14" x14ac:dyDescent="0.25">
      <c r="B433" t="s">
        <v>591</v>
      </c>
      <c r="C433" s="55" t="s">
        <v>3441</v>
      </c>
      <c r="D433" s="3" t="s">
        <v>5997</v>
      </c>
      <c r="E433" s="45">
        <v>48.333301544189453</v>
      </c>
      <c r="F433" s="45">
        <v>-71</v>
      </c>
      <c r="G433" s="22">
        <v>159</v>
      </c>
      <c r="H433" s="3" t="s">
        <v>5985</v>
      </c>
      <c r="J433" s="4">
        <v>55.219993591308594</v>
      </c>
      <c r="K433" s="4">
        <v>54.453605651855469</v>
      </c>
      <c r="L433" s="4">
        <v>0.766387939453125</v>
      </c>
      <c r="M433" s="21">
        <v>0.51930272579193115</v>
      </c>
      <c r="N433">
        <v>1</v>
      </c>
    </row>
    <row r="434" spans="2:14" x14ac:dyDescent="0.25">
      <c r="B434" t="s">
        <v>596</v>
      </c>
      <c r="C434" s="55" t="s">
        <v>3446</v>
      </c>
      <c r="D434" s="3" t="s">
        <v>5999</v>
      </c>
      <c r="E434" s="45">
        <v>44.700000762939453</v>
      </c>
      <c r="F434" s="45">
        <v>-63.900001525878906</v>
      </c>
      <c r="G434" s="22">
        <v>17</v>
      </c>
      <c r="H434" s="3" t="s">
        <v>5985</v>
      </c>
      <c r="J434" s="4">
        <v>60.620002746582031</v>
      </c>
      <c r="K434" s="4">
        <v>54.585662841796875</v>
      </c>
      <c r="L434" s="4">
        <v>6.0343384742736816</v>
      </c>
      <c r="M434" s="21">
        <v>0.73880904912948608</v>
      </c>
      <c r="N434">
        <v>1</v>
      </c>
    </row>
    <row r="435" spans="2:14" x14ac:dyDescent="0.25">
      <c r="B435" t="s">
        <v>1537</v>
      </c>
      <c r="C435" s="55" t="s">
        <v>4413</v>
      </c>
      <c r="D435" s="3" t="s">
        <v>6003</v>
      </c>
      <c r="E435" s="45">
        <v>32.411098480224609</v>
      </c>
      <c r="F435" s="45">
        <v>-87.014396667480469</v>
      </c>
      <c r="G435" s="22">
        <v>44.799999237060547</v>
      </c>
      <c r="H435" s="3" t="s">
        <v>5985</v>
      </c>
      <c r="J435" s="4">
        <v>74.012001037597656</v>
      </c>
      <c r="K435" s="4">
        <v>71.88995361328125</v>
      </c>
      <c r="L435" s="4">
        <v>2.1220459938049316</v>
      </c>
      <c r="M435" s="21">
        <v>0.67441815137863159</v>
      </c>
      <c r="N435">
        <v>1</v>
      </c>
    </row>
    <row r="436" spans="2:14" x14ac:dyDescent="0.25">
      <c r="B436" t="s">
        <v>1543</v>
      </c>
      <c r="C436" s="55" t="s">
        <v>4418</v>
      </c>
      <c r="D436" s="3" t="s">
        <v>6005</v>
      </c>
      <c r="E436" s="45">
        <v>31.97920036315918</v>
      </c>
      <c r="F436" s="45">
        <v>-111.38359832763672</v>
      </c>
      <c r="G436" s="22">
        <v>840.9000244140625</v>
      </c>
      <c r="H436" s="3" t="s">
        <v>5985</v>
      </c>
      <c r="J436" s="4">
        <v>71.959999084472656</v>
      </c>
      <c r="K436" s="4">
        <v>70.054031372070313</v>
      </c>
      <c r="L436" s="4">
        <v>1.9059692621231079</v>
      </c>
      <c r="M436" s="21">
        <v>0.61723959445953369</v>
      </c>
      <c r="N436">
        <v>1</v>
      </c>
    </row>
    <row r="437" spans="2:14" x14ac:dyDescent="0.25">
      <c r="B437" t="s">
        <v>1554</v>
      </c>
      <c r="C437" s="55" t="s">
        <v>4433</v>
      </c>
      <c r="D437" s="3" t="s">
        <v>6005</v>
      </c>
      <c r="E437" s="45">
        <v>34.263900756835938</v>
      </c>
      <c r="F437" s="45">
        <v>-110.00749969482422</v>
      </c>
      <c r="G437" s="22">
        <v>1954.0999755859375</v>
      </c>
      <c r="H437" s="3" t="s">
        <v>5985</v>
      </c>
      <c r="J437" s="4">
        <v>63.608001708984375</v>
      </c>
      <c r="K437" s="4">
        <v>58.251628875732422</v>
      </c>
      <c r="L437" s="4">
        <v>5.3563718795776367</v>
      </c>
      <c r="M437" s="21">
        <v>0.85257387161254883</v>
      </c>
      <c r="N437">
        <v>1</v>
      </c>
    </row>
    <row r="438" spans="2:14" x14ac:dyDescent="0.25">
      <c r="B438" t="s">
        <v>1587</v>
      </c>
      <c r="C438" s="55" t="s">
        <v>4464</v>
      </c>
      <c r="D438" s="3" t="s">
        <v>6004</v>
      </c>
      <c r="E438" s="45">
        <v>34.046398162841797</v>
      </c>
      <c r="F438" s="45">
        <v>-94.348098754882813</v>
      </c>
      <c r="G438" s="22">
        <v>124.09999847412109</v>
      </c>
      <c r="H438" s="3" t="s">
        <v>5985</v>
      </c>
      <c r="J438" s="4">
        <v>74.587997436523438</v>
      </c>
      <c r="K438" s="4">
        <v>69.950515747070313</v>
      </c>
      <c r="L438" s="4">
        <v>4.637481689453125</v>
      </c>
      <c r="M438" s="21">
        <v>0.891224205493927</v>
      </c>
      <c r="N438">
        <v>1</v>
      </c>
    </row>
    <row r="439" spans="2:14" x14ac:dyDescent="0.25">
      <c r="B439" t="s">
        <v>1591</v>
      </c>
      <c r="C439" s="55" t="s">
        <v>4468</v>
      </c>
      <c r="D439" s="3" t="s">
        <v>6004</v>
      </c>
      <c r="E439" s="45">
        <v>36.080299377441406</v>
      </c>
      <c r="F439" s="45">
        <v>-91.614700317382813</v>
      </c>
      <c r="G439" s="22">
        <v>156.69999694824219</v>
      </c>
      <c r="H439" s="3" t="s">
        <v>5985</v>
      </c>
      <c r="J439" s="4">
        <v>71.995994567871094</v>
      </c>
      <c r="K439" s="4">
        <v>66.582809448242188</v>
      </c>
      <c r="L439" s="4">
        <v>5.4131836891174316</v>
      </c>
      <c r="M439" s="21">
        <v>0.85161364078521729</v>
      </c>
      <c r="N439">
        <v>1</v>
      </c>
    </row>
    <row r="440" spans="2:14" x14ac:dyDescent="0.25">
      <c r="B440" t="s">
        <v>1608</v>
      </c>
      <c r="C440" s="55" t="s">
        <v>3328</v>
      </c>
      <c r="D440" s="3" t="s">
        <v>6004</v>
      </c>
      <c r="E440" s="45">
        <v>35.911701202392578</v>
      </c>
      <c r="F440" s="45">
        <v>-92.656402587890625</v>
      </c>
      <c r="G440" s="22">
        <v>289.89999389648438</v>
      </c>
      <c r="H440" s="3" t="s">
        <v>5985</v>
      </c>
      <c r="J440" s="4">
        <v>74.047996520996094</v>
      </c>
      <c r="K440" s="4">
        <v>68.413345336914063</v>
      </c>
      <c r="L440" s="4">
        <v>5.6346559524536133</v>
      </c>
      <c r="M440" s="21">
        <v>0.80339109897613525</v>
      </c>
      <c r="N440">
        <v>1</v>
      </c>
    </row>
    <row r="441" spans="2:14" x14ac:dyDescent="0.25">
      <c r="B441" t="s">
        <v>1610</v>
      </c>
      <c r="C441" s="55" t="s">
        <v>4484</v>
      </c>
      <c r="D441" s="3" t="s">
        <v>6004</v>
      </c>
      <c r="E441" s="45">
        <v>35.158100128173828</v>
      </c>
      <c r="F441" s="45">
        <v>-92.767196655273438</v>
      </c>
      <c r="G441" s="22">
        <v>103.59999847412109</v>
      </c>
      <c r="H441" s="3" t="s">
        <v>5985</v>
      </c>
      <c r="J441" s="4">
        <v>74.552001953125</v>
      </c>
      <c r="K441" s="4">
        <v>69.85882568359375</v>
      </c>
      <c r="L441" s="4">
        <v>4.69317626953125</v>
      </c>
      <c r="M441" s="21">
        <v>0.86229008436203003</v>
      </c>
      <c r="N441">
        <v>1</v>
      </c>
    </row>
    <row r="442" spans="2:14" x14ac:dyDescent="0.25">
      <c r="B442" t="s">
        <v>1620</v>
      </c>
      <c r="C442" s="55" t="s">
        <v>4495</v>
      </c>
      <c r="D442" s="3" t="s">
        <v>6004</v>
      </c>
      <c r="E442" s="45">
        <v>33.810298919677734</v>
      </c>
      <c r="F442" s="45">
        <v>-91.277801513671875</v>
      </c>
      <c r="G442" s="22">
        <v>45.700000762939453</v>
      </c>
      <c r="H442" s="3" t="s">
        <v>5985</v>
      </c>
      <c r="J442" s="4">
        <v>75.16400146484375</v>
      </c>
      <c r="K442" s="4">
        <v>71.283927917480469</v>
      </c>
      <c r="L442" s="4">
        <v>3.8800721168518066</v>
      </c>
      <c r="M442" s="21">
        <v>0.81846106052398682</v>
      </c>
      <c r="N442">
        <v>1</v>
      </c>
    </row>
    <row r="443" spans="2:14" x14ac:dyDescent="0.25">
      <c r="B443" t="s">
        <v>1648</v>
      </c>
      <c r="C443" s="55" t="s">
        <v>4525</v>
      </c>
      <c r="D443" s="3" t="s">
        <v>6006</v>
      </c>
      <c r="E443" s="45">
        <v>36.590301513671875</v>
      </c>
      <c r="F443" s="45">
        <v>-121.90560150146484</v>
      </c>
      <c r="G443" s="22">
        <v>79.199996948242188</v>
      </c>
      <c r="H443" s="3" t="s">
        <v>5985</v>
      </c>
      <c r="J443" s="4">
        <v>55.976001739501953</v>
      </c>
      <c r="K443" s="4">
        <v>52.682331085205078</v>
      </c>
      <c r="L443" s="4">
        <v>3.293670654296875</v>
      </c>
      <c r="M443" s="21">
        <v>0.84297657012939453</v>
      </c>
      <c r="N443">
        <v>1</v>
      </c>
    </row>
    <row r="444" spans="2:14" x14ac:dyDescent="0.25">
      <c r="B444" t="s">
        <v>1661</v>
      </c>
      <c r="C444" s="55" t="s">
        <v>4536</v>
      </c>
      <c r="D444" s="3" t="s">
        <v>6006</v>
      </c>
      <c r="E444" s="45">
        <v>35.305599212646484</v>
      </c>
      <c r="F444" s="45">
        <v>-120.66190338134766</v>
      </c>
      <c r="G444" s="22">
        <v>93.900001525878906</v>
      </c>
      <c r="H444" s="3" t="s">
        <v>5985</v>
      </c>
      <c r="J444" s="4">
        <v>56.371997833251953</v>
      </c>
      <c r="K444" s="4">
        <v>53.344306945800781</v>
      </c>
      <c r="L444" s="4">
        <v>3.0276916027069092</v>
      </c>
      <c r="M444" s="21">
        <v>0.79607582092285156</v>
      </c>
      <c r="N444">
        <v>1</v>
      </c>
    </row>
    <row r="445" spans="2:14" x14ac:dyDescent="0.25">
      <c r="B445" t="s">
        <v>1674</v>
      </c>
      <c r="C445" s="55" t="s">
        <v>4548</v>
      </c>
      <c r="D445" s="3" t="s">
        <v>6001</v>
      </c>
      <c r="E445" s="45">
        <v>38.824699401855469</v>
      </c>
      <c r="F445" s="45">
        <v>-106.12750244140625</v>
      </c>
      <c r="G445" s="22">
        <v>2421.89990234375</v>
      </c>
      <c r="H445" s="3" t="s">
        <v>5985</v>
      </c>
      <c r="J445" s="4">
        <v>50.612003326416016</v>
      </c>
      <c r="K445" s="4">
        <v>48.696533203125</v>
      </c>
      <c r="L445" s="4">
        <v>1.9154694080352783</v>
      </c>
      <c r="M445" s="21">
        <v>0.57054686546325684</v>
      </c>
      <c r="N445">
        <v>1</v>
      </c>
    </row>
    <row r="446" spans="2:14" x14ac:dyDescent="0.25">
      <c r="B446" t="s">
        <v>1676</v>
      </c>
      <c r="C446" s="55" t="s">
        <v>4549</v>
      </c>
      <c r="D446" s="3" t="s">
        <v>6001</v>
      </c>
      <c r="E446" s="45">
        <v>39.7406005859375</v>
      </c>
      <c r="F446" s="45">
        <v>-104.12750244140625</v>
      </c>
      <c r="G446" s="22">
        <v>1554.800048828125</v>
      </c>
      <c r="H446" s="3" t="s">
        <v>5985</v>
      </c>
      <c r="J446" s="4">
        <v>58.819999694824219</v>
      </c>
      <c r="K446" s="4">
        <v>56.83636474609375</v>
      </c>
      <c r="L446" s="4">
        <v>1.9836364984512329</v>
      </c>
      <c r="M446" s="21">
        <v>0.58822423219680786</v>
      </c>
      <c r="N446">
        <v>1</v>
      </c>
    </row>
    <row r="447" spans="2:14" x14ac:dyDescent="0.25">
      <c r="B447" t="s">
        <v>1677</v>
      </c>
      <c r="C447" s="55" t="s">
        <v>4550</v>
      </c>
      <c r="D447" s="3" t="s">
        <v>6001</v>
      </c>
      <c r="E447" s="45">
        <v>39.655300140380859</v>
      </c>
      <c r="F447" s="45">
        <v>-105.70890045166016</v>
      </c>
      <c r="G447" s="22">
        <v>3054.10009765625</v>
      </c>
      <c r="H447" s="3" t="s">
        <v>5985</v>
      </c>
      <c r="J447" s="4">
        <v>48.020000457763672</v>
      </c>
      <c r="K447" s="4">
        <v>43.625827789306641</v>
      </c>
      <c r="L447" s="4">
        <v>4.3941740989685059</v>
      </c>
      <c r="M447" s="21">
        <v>0.78962600231170654</v>
      </c>
      <c r="N447">
        <v>1</v>
      </c>
    </row>
    <row r="448" spans="2:14" x14ac:dyDescent="0.25">
      <c r="B448" t="s">
        <v>1682</v>
      </c>
      <c r="C448" s="55" t="s">
        <v>4556</v>
      </c>
      <c r="D448" s="3" t="s">
        <v>6001</v>
      </c>
      <c r="E448" s="45">
        <v>37.69110107421875</v>
      </c>
      <c r="F448" s="45">
        <v>-106.30780029296875</v>
      </c>
      <c r="G448" s="22">
        <v>2391.199951171875</v>
      </c>
      <c r="H448" s="3" t="s">
        <v>5985</v>
      </c>
      <c r="J448" s="4">
        <v>51.008003234863281</v>
      </c>
      <c r="K448" s="4">
        <v>48.712738037109375</v>
      </c>
      <c r="L448" s="4">
        <v>2.2952637672424316</v>
      </c>
      <c r="M448" s="21">
        <v>0.64496546983718872</v>
      </c>
      <c r="N448">
        <v>1</v>
      </c>
    </row>
    <row r="449" spans="2:14" x14ac:dyDescent="0.25">
      <c r="B449" t="s">
        <v>1693</v>
      </c>
      <c r="C449" s="55" t="s">
        <v>4565</v>
      </c>
      <c r="D449" s="3" t="s">
        <v>6001</v>
      </c>
      <c r="E449" s="45">
        <v>38.063301086425781</v>
      </c>
      <c r="F449" s="45">
        <v>-102.92970275878906</v>
      </c>
      <c r="G449" s="22">
        <v>1162.5</v>
      </c>
      <c r="H449" s="3" t="s">
        <v>5985</v>
      </c>
      <c r="J449" s="4">
        <v>68.21600341796875</v>
      </c>
      <c r="K449" s="4">
        <v>63.065345764160156</v>
      </c>
      <c r="L449" s="4">
        <v>5.1506590843200684</v>
      </c>
      <c r="M449" s="21">
        <v>0.80691683292388916</v>
      </c>
      <c r="N449">
        <v>1</v>
      </c>
    </row>
    <row r="450" spans="2:14" x14ac:dyDescent="0.25">
      <c r="B450" t="s">
        <v>1701</v>
      </c>
      <c r="C450" s="55" t="s">
        <v>4573</v>
      </c>
      <c r="D450" s="3" t="s">
        <v>6001</v>
      </c>
      <c r="E450" s="45">
        <v>38.841701507568359</v>
      </c>
      <c r="F450" s="45">
        <v>-104.97419738769531</v>
      </c>
      <c r="G450" s="22">
        <v>2758.39990234375</v>
      </c>
      <c r="H450" s="3" t="s">
        <v>5985</v>
      </c>
      <c r="J450" s="4">
        <v>47.407997131347656</v>
      </c>
      <c r="K450" s="4">
        <v>41.630760192871094</v>
      </c>
      <c r="L450" s="4">
        <v>5.7772369384765625</v>
      </c>
      <c r="M450" s="21">
        <v>0.84112262725830078</v>
      </c>
      <c r="N450">
        <v>1</v>
      </c>
    </row>
    <row r="451" spans="2:14" x14ac:dyDescent="0.25">
      <c r="B451" t="s">
        <v>1706</v>
      </c>
      <c r="C451" s="55" t="s">
        <v>4577</v>
      </c>
      <c r="D451" s="3" t="s">
        <v>6001</v>
      </c>
      <c r="E451" s="45">
        <v>37.382198333740234</v>
      </c>
      <c r="F451" s="45">
        <v>-102.29859924316406</v>
      </c>
      <c r="G451" s="22">
        <v>1212.5</v>
      </c>
      <c r="H451" s="3" t="s">
        <v>5985</v>
      </c>
      <c r="J451" s="4">
        <v>66.7760009765625</v>
      </c>
      <c r="K451" s="4">
        <v>62.514839172363281</v>
      </c>
      <c r="L451" s="4">
        <v>4.2611632347106934</v>
      </c>
      <c r="M451" s="21">
        <v>0.72609525918960571</v>
      </c>
      <c r="N451">
        <v>1</v>
      </c>
    </row>
    <row r="452" spans="2:14" x14ac:dyDescent="0.25">
      <c r="B452" t="s">
        <v>1709</v>
      </c>
      <c r="C452" s="55" t="s">
        <v>4579</v>
      </c>
      <c r="D452" s="3" t="s">
        <v>6008</v>
      </c>
      <c r="E452" s="45">
        <v>41.526901245117188</v>
      </c>
      <c r="F452" s="45">
        <v>-72.064201354980469</v>
      </c>
      <c r="G452" s="22">
        <v>6.0999999046325684</v>
      </c>
      <c r="H452" s="3" t="s">
        <v>5985</v>
      </c>
      <c r="J452" s="4">
        <v>70.160003662109375</v>
      </c>
      <c r="K452" s="4">
        <v>63.18060302734375</v>
      </c>
      <c r="L452" s="4">
        <v>6.979400634765625</v>
      </c>
      <c r="M452" s="21">
        <v>0.81337308883666992</v>
      </c>
      <c r="N452">
        <v>1</v>
      </c>
    </row>
    <row r="453" spans="2:14" x14ac:dyDescent="0.25">
      <c r="B453" t="s">
        <v>1741</v>
      </c>
      <c r="C453" s="55" t="s">
        <v>4616</v>
      </c>
      <c r="D453" s="3" t="s">
        <v>6011</v>
      </c>
      <c r="E453" s="45">
        <v>34.140800476074219</v>
      </c>
      <c r="F453" s="45">
        <v>-82.855003356933594</v>
      </c>
      <c r="G453" s="22">
        <v>164.60000610351563</v>
      </c>
      <c r="H453" s="3" t="s">
        <v>5985</v>
      </c>
      <c r="J453" s="4">
        <v>70.628005981445313</v>
      </c>
      <c r="K453" s="4">
        <v>66.851730346679688</v>
      </c>
      <c r="L453" s="4">
        <v>3.776275634765625</v>
      </c>
      <c r="M453" s="21">
        <v>0.81086045503616333</v>
      </c>
      <c r="N453">
        <v>1</v>
      </c>
    </row>
    <row r="454" spans="2:14" x14ac:dyDescent="0.25">
      <c r="B454" t="s">
        <v>1757</v>
      </c>
      <c r="C454" s="55" t="s">
        <v>4635</v>
      </c>
      <c r="D454" s="3" t="s">
        <v>6014</v>
      </c>
      <c r="E454" s="45">
        <v>43.345600128173828</v>
      </c>
      <c r="F454" s="45">
        <v>-111.78469848632813</v>
      </c>
      <c r="G454" s="22">
        <v>1776.4000244140625</v>
      </c>
      <c r="H454" s="3" t="s">
        <v>5985</v>
      </c>
      <c r="J454" s="4">
        <v>53.779998779296875</v>
      </c>
      <c r="K454" s="4">
        <v>48.086662292480469</v>
      </c>
      <c r="L454" s="4">
        <v>5.6933350563049316</v>
      </c>
      <c r="M454" s="21">
        <v>0.72652721405029297</v>
      </c>
      <c r="N454">
        <v>1</v>
      </c>
    </row>
    <row r="455" spans="2:14" x14ac:dyDescent="0.25">
      <c r="B455" t="s">
        <v>1769</v>
      </c>
      <c r="C455" s="55" t="s">
        <v>4649</v>
      </c>
      <c r="D455" s="3" t="s">
        <v>6015</v>
      </c>
      <c r="E455" s="45">
        <v>41.197799682617188</v>
      </c>
      <c r="F455" s="45">
        <v>-90.744697570800781</v>
      </c>
      <c r="G455" s="22">
        <v>222.5</v>
      </c>
      <c r="H455" s="3" t="s">
        <v>5985</v>
      </c>
      <c r="J455" s="4">
        <v>70.23199462890625</v>
      </c>
      <c r="K455" s="4">
        <v>63.879737854003906</v>
      </c>
      <c r="L455" s="4">
        <v>6.3522582054138184</v>
      </c>
      <c r="M455" s="21">
        <v>0.77429425716400146</v>
      </c>
      <c r="N455">
        <v>1</v>
      </c>
    </row>
    <row r="456" spans="2:14" x14ac:dyDescent="0.25">
      <c r="B456" t="s">
        <v>1771</v>
      </c>
      <c r="C456" s="55" t="s">
        <v>4651</v>
      </c>
      <c r="D456" s="3" t="s">
        <v>6015</v>
      </c>
      <c r="E456" s="45">
        <v>37.730800628662109</v>
      </c>
      <c r="F456" s="45">
        <v>-89.165802001953125</v>
      </c>
      <c r="G456" s="22">
        <v>118.90000152587891</v>
      </c>
      <c r="H456" s="3" t="s">
        <v>5985</v>
      </c>
      <c r="J456" s="4">
        <v>73.796005249023438</v>
      </c>
      <c r="K456" s="4">
        <v>66.90802001953125</v>
      </c>
      <c r="L456" s="4">
        <v>6.8879823684692383</v>
      </c>
      <c r="M456" s="21">
        <v>0.86997497081756592</v>
      </c>
      <c r="N456">
        <v>1</v>
      </c>
    </row>
    <row r="457" spans="2:14" x14ac:dyDescent="0.25">
      <c r="B457" t="s">
        <v>1775</v>
      </c>
      <c r="C457" s="55" t="s">
        <v>4653</v>
      </c>
      <c r="D457" s="3" t="s">
        <v>6015</v>
      </c>
      <c r="E457" s="45">
        <v>41.934200286865234</v>
      </c>
      <c r="F457" s="45">
        <v>-88.775596618652344</v>
      </c>
      <c r="G457" s="22">
        <v>266.10000610351563</v>
      </c>
      <c r="H457" s="3" t="s">
        <v>5985</v>
      </c>
      <c r="J457" s="4">
        <v>70.412002563476563</v>
      </c>
      <c r="K457" s="4">
        <v>63.382366180419922</v>
      </c>
      <c r="L457" s="4">
        <v>7.0296387672424316</v>
      </c>
      <c r="M457" s="21">
        <v>0.81486141681671143</v>
      </c>
      <c r="N457">
        <v>1</v>
      </c>
    </row>
    <row r="458" spans="2:14" x14ac:dyDescent="0.25">
      <c r="B458" t="s">
        <v>1776</v>
      </c>
      <c r="C458" s="55" t="s">
        <v>4655</v>
      </c>
      <c r="D458" s="3" t="s">
        <v>6015</v>
      </c>
      <c r="E458" s="45">
        <v>39.118099212646484</v>
      </c>
      <c r="F458" s="45">
        <v>-88.624397277832031</v>
      </c>
      <c r="G458" s="22">
        <v>190.5</v>
      </c>
      <c r="H458" s="3" t="s">
        <v>5985</v>
      </c>
      <c r="J458" s="4">
        <v>71.779998779296875</v>
      </c>
      <c r="K458" s="4">
        <v>65.777091979980469</v>
      </c>
      <c r="L458" s="4">
        <v>6.0029053688049316</v>
      </c>
      <c r="M458" s="21">
        <v>0.80255109071731567</v>
      </c>
      <c r="N458">
        <v>1</v>
      </c>
    </row>
    <row r="459" spans="2:14" x14ac:dyDescent="0.25">
      <c r="B459" t="s">
        <v>1777</v>
      </c>
      <c r="C459" s="55" t="s">
        <v>4656</v>
      </c>
      <c r="D459" s="3" t="s">
        <v>6015</v>
      </c>
      <c r="E459" s="45">
        <v>41.897800445556641</v>
      </c>
      <c r="F459" s="45">
        <v>-90.154403686523438</v>
      </c>
      <c r="G459" s="22">
        <v>180.39999389648438</v>
      </c>
      <c r="H459" s="3" t="s">
        <v>5985</v>
      </c>
      <c r="J459" s="4">
        <v>73.652000427246094</v>
      </c>
      <c r="K459" s="4">
        <v>64.800270080566406</v>
      </c>
      <c r="L459" s="4">
        <v>8.8517332077026367</v>
      </c>
      <c r="M459" s="21">
        <v>0.90185225009918213</v>
      </c>
      <c r="N459">
        <v>1</v>
      </c>
    </row>
    <row r="460" spans="2:14" x14ac:dyDescent="0.25">
      <c r="B460" t="s">
        <v>1781</v>
      </c>
      <c r="C460" s="55" t="s">
        <v>4663</v>
      </c>
      <c r="D460" s="3" t="s">
        <v>6015</v>
      </c>
      <c r="E460" s="45">
        <v>39.734699249267578</v>
      </c>
      <c r="F460" s="45">
        <v>-90.197799682617188</v>
      </c>
      <c r="G460" s="22">
        <v>185.89999389648438</v>
      </c>
      <c r="H460" s="3" t="s">
        <v>5985</v>
      </c>
      <c r="J460" s="4">
        <v>71.383995056152344</v>
      </c>
      <c r="K460" s="4">
        <v>64.057662963867188</v>
      </c>
      <c r="L460" s="4">
        <v>7.3263306617736816</v>
      </c>
      <c r="M460" s="21">
        <v>0.83631962537765503</v>
      </c>
      <c r="N460">
        <v>1</v>
      </c>
    </row>
    <row r="461" spans="2:14" x14ac:dyDescent="0.25">
      <c r="B461" t="s">
        <v>1787</v>
      </c>
      <c r="C461" s="55" t="s">
        <v>4671</v>
      </c>
      <c r="D461" s="3" t="s">
        <v>6015</v>
      </c>
      <c r="E461" s="45">
        <v>38.348300933837891</v>
      </c>
      <c r="F461" s="45">
        <v>-88.853302001953125</v>
      </c>
      <c r="G461" s="22">
        <v>149.39999389648438</v>
      </c>
      <c r="H461" s="3" t="s">
        <v>5985</v>
      </c>
      <c r="J461" s="4">
        <v>73.796005249023438</v>
      </c>
      <c r="K461" s="4">
        <v>66.848609924316406</v>
      </c>
      <c r="L461" s="4">
        <v>6.9473938941955566</v>
      </c>
      <c r="M461" s="21">
        <v>0.86644458770751953</v>
      </c>
      <c r="N461">
        <v>1</v>
      </c>
    </row>
    <row r="462" spans="2:14" x14ac:dyDescent="0.25">
      <c r="B462" t="s">
        <v>1788</v>
      </c>
      <c r="C462" s="55" t="s">
        <v>4672</v>
      </c>
      <c r="D462" s="3" t="s">
        <v>6015</v>
      </c>
      <c r="E462" s="45">
        <v>38.341899871826172</v>
      </c>
      <c r="F462" s="45">
        <v>-89.359199523925781</v>
      </c>
      <c r="G462" s="22">
        <v>156.39999389648438</v>
      </c>
      <c r="H462" s="3" t="s">
        <v>5985</v>
      </c>
      <c r="J462" s="4">
        <v>73.435997009277344</v>
      </c>
      <c r="K462" s="4">
        <v>67.659378051757813</v>
      </c>
      <c r="L462" s="4">
        <v>5.7766237258911133</v>
      </c>
      <c r="M462" s="21">
        <v>0.81020581722259521</v>
      </c>
      <c r="N462">
        <v>1</v>
      </c>
    </row>
    <row r="463" spans="2:14" x14ac:dyDescent="0.25">
      <c r="B463" t="s">
        <v>1791</v>
      </c>
      <c r="C463" s="55" t="s">
        <v>4675</v>
      </c>
      <c r="D463" s="3" t="s">
        <v>6015</v>
      </c>
      <c r="E463" s="45">
        <v>41.328300476074219</v>
      </c>
      <c r="F463" s="45">
        <v>-88.910598754882813</v>
      </c>
      <c r="G463" s="22">
        <v>160</v>
      </c>
      <c r="H463" s="3" t="s">
        <v>5985</v>
      </c>
      <c r="J463" s="4">
        <v>71.024002075195313</v>
      </c>
      <c r="K463" s="4">
        <v>64.896682739257813</v>
      </c>
      <c r="L463" s="4">
        <v>6.1273131370544434</v>
      </c>
      <c r="M463" s="21">
        <v>0.77063089609146118</v>
      </c>
      <c r="N463">
        <v>1</v>
      </c>
    </row>
    <row r="464" spans="2:14" x14ac:dyDescent="0.25">
      <c r="B464" t="s">
        <v>1794</v>
      </c>
      <c r="C464" s="55" t="s">
        <v>4678</v>
      </c>
      <c r="D464" s="3" t="s">
        <v>6015</v>
      </c>
      <c r="E464" s="45">
        <v>41.494701385498047</v>
      </c>
      <c r="F464" s="45">
        <v>-87.6802978515625</v>
      </c>
      <c r="G464" s="22">
        <v>216.39999389648438</v>
      </c>
      <c r="H464" s="3" t="s">
        <v>5985</v>
      </c>
      <c r="J464" s="4">
        <v>71.636001586914063</v>
      </c>
      <c r="K464" s="4">
        <v>64.310188293457031</v>
      </c>
      <c r="L464" s="4">
        <v>7.3258118629455566</v>
      </c>
      <c r="M464" s="21">
        <v>0.83267104625701904</v>
      </c>
      <c r="N464">
        <v>1</v>
      </c>
    </row>
    <row r="465" spans="2:14" x14ac:dyDescent="0.25">
      <c r="B465" t="s">
        <v>1795</v>
      </c>
      <c r="C465" s="55" t="s">
        <v>4679</v>
      </c>
      <c r="D465" s="3" t="s">
        <v>6015</v>
      </c>
      <c r="E465" s="45">
        <v>41.665298461914063</v>
      </c>
      <c r="F465" s="45">
        <v>-88.978103637695313</v>
      </c>
      <c r="G465" s="22">
        <v>271</v>
      </c>
      <c r="H465" s="3" t="s">
        <v>5985</v>
      </c>
      <c r="J465" s="4">
        <v>68.000007629394531</v>
      </c>
      <c r="K465" s="4">
        <v>61.879981994628906</v>
      </c>
      <c r="L465" s="4">
        <v>6.120025634765625</v>
      </c>
      <c r="M465" s="21">
        <v>0.76530015468597412</v>
      </c>
      <c r="N465">
        <v>1</v>
      </c>
    </row>
    <row r="466" spans="2:14" x14ac:dyDescent="0.25">
      <c r="B466" t="s">
        <v>1798</v>
      </c>
      <c r="C466" s="55" t="s">
        <v>4683</v>
      </c>
      <c r="D466" s="3" t="s">
        <v>6015</v>
      </c>
      <c r="E466" s="45">
        <v>42.399700164794922</v>
      </c>
      <c r="F466" s="45">
        <v>-89.990303039550781</v>
      </c>
      <c r="G466" s="22">
        <v>295.70001220703125</v>
      </c>
      <c r="H466" s="3" t="s">
        <v>5985</v>
      </c>
      <c r="J466" s="4">
        <v>68.863998413085938</v>
      </c>
      <c r="K466" s="4">
        <v>61.838829040527344</v>
      </c>
      <c r="L466" s="4">
        <v>7.0251708030700684</v>
      </c>
      <c r="M466" s="21">
        <v>0.76842904090881348</v>
      </c>
      <c r="N466">
        <v>1</v>
      </c>
    </row>
    <row r="467" spans="2:14" x14ac:dyDescent="0.25">
      <c r="B467" t="s">
        <v>1809</v>
      </c>
      <c r="C467" s="55" t="s">
        <v>4694</v>
      </c>
      <c r="D467" s="3" t="s">
        <v>6016</v>
      </c>
      <c r="E467" s="45">
        <v>41.557498931884766</v>
      </c>
      <c r="F467" s="45">
        <v>-85.882499694824219</v>
      </c>
      <c r="G467" s="22">
        <v>266.70001220703125</v>
      </c>
      <c r="H467" s="3" t="s">
        <v>5985</v>
      </c>
      <c r="J467" s="4">
        <v>70.807998657226563</v>
      </c>
      <c r="K467" s="4">
        <v>62.825042724609375</v>
      </c>
      <c r="L467" s="4">
        <v>7.9829587936401367</v>
      </c>
      <c r="M467" s="21">
        <v>0.83327943086624146</v>
      </c>
      <c r="N467">
        <v>1</v>
      </c>
    </row>
    <row r="468" spans="2:14" x14ac:dyDescent="0.25">
      <c r="B468" t="s">
        <v>1813</v>
      </c>
      <c r="C468" s="55" t="s">
        <v>4697</v>
      </c>
      <c r="D468" s="3" t="s">
        <v>6016</v>
      </c>
      <c r="E468" s="45">
        <v>40.458301544189453</v>
      </c>
      <c r="F468" s="45">
        <v>-86.175796508789063</v>
      </c>
      <c r="G468" s="22">
        <v>250.5</v>
      </c>
      <c r="H468" s="3" t="s">
        <v>5985</v>
      </c>
      <c r="J468" s="4">
        <v>70.159996032714844</v>
      </c>
      <c r="K468" s="4">
        <v>62.3818359375</v>
      </c>
      <c r="L468" s="4">
        <v>7.7781615257263184</v>
      </c>
      <c r="M468" s="21">
        <v>0.85108458995819092</v>
      </c>
      <c r="N468">
        <v>1</v>
      </c>
    </row>
    <row r="469" spans="2:14" x14ac:dyDescent="0.25">
      <c r="B469" t="s">
        <v>1816</v>
      </c>
      <c r="C469" s="55" t="s">
        <v>4700</v>
      </c>
      <c r="D469" s="3" t="s">
        <v>6016</v>
      </c>
      <c r="E469" s="45">
        <v>39.403900146484375</v>
      </c>
      <c r="F469" s="45">
        <v>-86.4530029296875</v>
      </c>
      <c r="G469" s="22">
        <v>180.39999389648438</v>
      </c>
      <c r="H469" s="3" t="s">
        <v>5985</v>
      </c>
      <c r="J469" s="4">
        <v>71.419998168945313</v>
      </c>
      <c r="K469" s="4">
        <v>63.047443389892578</v>
      </c>
      <c r="L469" s="4">
        <v>8.37255859375</v>
      </c>
      <c r="M469" s="21">
        <v>0.91699063777923584</v>
      </c>
      <c r="N469">
        <v>1</v>
      </c>
    </row>
    <row r="470" spans="2:14" x14ac:dyDescent="0.25">
      <c r="B470" t="s">
        <v>1820</v>
      </c>
      <c r="C470" s="55" t="s">
        <v>4705</v>
      </c>
      <c r="D470" s="3" t="s">
        <v>6016</v>
      </c>
      <c r="E470" s="45">
        <v>39.001701354980469</v>
      </c>
      <c r="F470" s="45">
        <v>-85.599700927734375</v>
      </c>
      <c r="G470" s="22">
        <v>226.5</v>
      </c>
      <c r="H470" s="3" t="s">
        <v>5985</v>
      </c>
      <c r="J470" s="4">
        <v>71.383995056152344</v>
      </c>
      <c r="K470" s="4">
        <v>64.765289306640625</v>
      </c>
      <c r="L470" s="4">
        <v>6.6187071800231934</v>
      </c>
      <c r="M470" s="21">
        <v>0.85634440183639526</v>
      </c>
      <c r="N470">
        <v>1</v>
      </c>
    </row>
    <row r="471" spans="2:14" x14ac:dyDescent="0.25">
      <c r="B471" t="s">
        <v>1830</v>
      </c>
      <c r="C471" s="55" t="s">
        <v>4712</v>
      </c>
      <c r="D471" s="3" t="s">
        <v>6016</v>
      </c>
      <c r="E471" s="45">
        <v>37.953098297119141</v>
      </c>
      <c r="F471" s="45">
        <v>-86.774696350097656</v>
      </c>
      <c r="G471" s="22">
        <v>118.90000152587891</v>
      </c>
      <c r="H471" s="3" t="s">
        <v>5985</v>
      </c>
      <c r="J471" s="4">
        <v>73.796005249023438</v>
      </c>
      <c r="K471" s="4">
        <v>67.913284301757813</v>
      </c>
      <c r="L471" s="4">
        <v>5.8827147483825684</v>
      </c>
      <c r="M471" s="21">
        <v>0.83242130279541016</v>
      </c>
      <c r="N471">
        <v>1</v>
      </c>
    </row>
    <row r="472" spans="2:14" x14ac:dyDescent="0.25">
      <c r="B472" t="s">
        <v>1833</v>
      </c>
      <c r="C472" s="55" t="s">
        <v>4716</v>
      </c>
      <c r="D472" s="3" t="s">
        <v>6013</v>
      </c>
      <c r="E472" s="45">
        <v>41.065601348876953</v>
      </c>
      <c r="F472" s="45">
        <v>-92.786697387695313</v>
      </c>
      <c r="G472" s="22">
        <v>268.20001220703125</v>
      </c>
      <c r="H472" s="3" t="s">
        <v>5985</v>
      </c>
      <c r="J472" s="4">
        <v>68.611991882324219</v>
      </c>
      <c r="K472" s="4">
        <v>65.389297485351563</v>
      </c>
      <c r="L472" s="4">
        <v>3.2226929664611816</v>
      </c>
      <c r="M472" s="21">
        <v>0.59851080179214478</v>
      </c>
      <c r="N472">
        <v>1</v>
      </c>
    </row>
    <row r="473" spans="2:14" x14ac:dyDescent="0.25">
      <c r="B473" t="s">
        <v>1840</v>
      </c>
      <c r="C473" s="55" t="s">
        <v>4721</v>
      </c>
      <c r="D473" s="3" t="s">
        <v>6013</v>
      </c>
      <c r="E473" s="45">
        <v>42.041698455810547</v>
      </c>
      <c r="F473" s="45">
        <v>-93.890602111816406</v>
      </c>
      <c r="G473" s="22">
        <v>315.5</v>
      </c>
      <c r="H473" s="3" t="s">
        <v>5985</v>
      </c>
      <c r="J473" s="4">
        <v>67.207992553710938</v>
      </c>
      <c r="K473" s="4">
        <v>62.370292663574219</v>
      </c>
      <c r="L473" s="4">
        <v>4.8377013206481934</v>
      </c>
      <c r="M473" s="21">
        <v>0.69013458490371704</v>
      </c>
      <c r="N473">
        <v>1</v>
      </c>
    </row>
    <row r="474" spans="2:14" x14ac:dyDescent="0.25">
      <c r="B474" t="s">
        <v>1844</v>
      </c>
      <c r="C474" s="55" t="s">
        <v>4724</v>
      </c>
      <c r="D474" s="3" t="s">
        <v>6013</v>
      </c>
      <c r="E474" s="45">
        <v>43.060298919677734</v>
      </c>
      <c r="F474" s="45">
        <v>-92.671699523925781</v>
      </c>
      <c r="G474" s="22">
        <v>302.70001220703125</v>
      </c>
      <c r="H474" s="3" t="s">
        <v>5985</v>
      </c>
      <c r="J474" s="4">
        <v>66.416000366210938</v>
      </c>
      <c r="K474" s="4">
        <v>61.93316650390625</v>
      </c>
      <c r="L474" s="4">
        <v>4.4828367233276367</v>
      </c>
      <c r="M474" s="21">
        <v>0.67144292593002319</v>
      </c>
      <c r="N474">
        <v>1</v>
      </c>
    </row>
    <row r="475" spans="2:14" x14ac:dyDescent="0.25">
      <c r="B475" t="s">
        <v>1849</v>
      </c>
      <c r="C475" s="55" t="s">
        <v>4728</v>
      </c>
      <c r="D475" s="3" t="s">
        <v>6013</v>
      </c>
      <c r="E475" s="45">
        <v>43.389400482177734</v>
      </c>
      <c r="F475" s="45">
        <v>-92.093902587890625</v>
      </c>
      <c r="G475" s="22">
        <v>382.5</v>
      </c>
      <c r="H475" s="3" t="s">
        <v>5985</v>
      </c>
      <c r="J475" s="4">
        <v>65.371994018554688</v>
      </c>
      <c r="K475" s="4">
        <v>60.177909851074219</v>
      </c>
      <c r="L475" s="4">
        <v>5.1940855979919434</v>
      </c>
      <c r="M475" s="21">
        <v>0.68468785285949707</v>
      </c>
      <c r="N475">
        <v>1</v>
      </c>
    </row>
    <row r="476" spans="2:14" x14ac:dyDescent="0.25">
      <c r="B476" t="s">
        <v>1851</v>
      </c>
      <c r="C476" s="55" t="s">
        <v>4729</v>
      </c>
      <c r="D476" s="3" t="s">
        <v>6013</v>
      </c>
      <c r="E476" s="45">
        <v>42.540000915527344</v>
      </c>
      <c r="F476" s="45">
        <v>-90.646102905273438</v>
      </c>
      <c r="G476" s="22">
        <v>189</v>
      </c>
      <c r="H476" s="3" t="s">
        <v>5985</v>
      </c>
      <c r="J476" s="4">
        <v>70.016006469726563</v>
      </c>
      <c r="K476" s="4">
        <v>65.685249328613281</v>
      </c>
      <c r="L476" s="4">
        <v>4.3307557106018066</v>
      </c>
      <c r="M476" s="21">
        <v>0.69875258207321167</v>
      </c>
      <c r="N476">
        <v>1</v>
      </c>
    </row>
    <row r="477" spans="2:14" x14ac:dyDescent="0.25">
      <c r="B477" t="s">
        <v>1853</v>
      </c>
      <c r="C477" s="55" t="s">
        <v>4731</v>
      </c>
      <c r="D477" s="3" t="s">
        <v>6013</v>
      </c>
      <c r="E477" s="45">
        <v>43.102500915527344</v>
      </c>
      <c r="F477" s="45">
        <v>-94.683296203613281</v>
      </c>
      <c r="G477" s="22">
        <v>373.39999389648438</v>
      </c>
      <c r="H477" s="3" t="s">
        <v>5985</v>
      </c>
      <c r="J477" s="4">
        <v>65.804000854492188</v>
      </c>
      <c r="K477" s="4">
        <v>62.987834930419922</v>
      </c>
      <c r="L477" s="4">
        <v>2.8161683082580566</v>
      </c>
      <c r="M477" s="21">
        <v>0.60261726379394531</v>
      </c>
      <c r="N477">
        <v>1</v>
      </c>
    </row>
    <row r="478" spans="2:14" x14ac:dyDescent="0.25">
      <c r="B478" t="s">
        <v>1856</v>
      </c>
      <c r="C478" s="55" t="s">
        <v>4392</v>
      </c>
      <c r="D478" s="3" t="s">
        <v>6013</v>
      </c>
      <c r="E478" s="45">
        <v>42.882499694824219</v>
      </c>
      <c r="F478" s="45">
        <v>-91.830299377441406</v>
      </c>
      <c r="G478" s="22">
        <v>349</v>
      </c>
      <c r="H478" s="3" t="s">
        <v>5985</v>
      </c>
      <c r="J478" s="4">
        <v>66.7760009765625</v>
      </c>
      <c r="K478" s="4">
        <v>60.790851593017578</v>
      </c>
      <c r="L478" s="4">
        <v>5.9851503372192383</v>
      </c>
      <c r="M478" s="21">
        <v>0.72320854663848877</v>
      </c>
      <c r="N478">
        <v>1</v>
      </c>
    </row>
    <row r="479" spans="2:14" x14ac:dyDescent="0.25">
      <c r="B479" t="s">
        <v>1857</v>
      </c>
      <c r="C479" s="55" t="s">
        <v>4733</v>
      </c>
      <c r="D479" s="3" t="s">
        <v>6013</v>
      </c>
      <c r="E479" s="45">
        <v>42.583599090576172</v>
      </c>
      <c r="F479" s="45">
        <v>-94.200599670410156</v>
      </c>
      <c r="G479" s="22">
        <v>339.89999389648438</v>
      </c>
      <c r="H479" s="3" t="s">
        <v>5985</v>
      </c>
      <c r="J479" s="4">
        <v>67.208000183105469</v>
      </c>
      <c r="K479" s="4">
        <v>63.067951202392578</v>
      </c>
      <c r="L479" s="4">
        <v>4.1400513648986816</v>
      </c>
      <c r="M479" s="21">
        <v>0.65295475721359253</v>
      </c>
      <c r="N479">
        <v>1</v>
      </c>
    </row>
    <row r="480" spans="2:14" x14ac:dyDescent="0.25">
      <c r="B480" t="s">
        <v>1859</v>
      </c>
      <c r="C480" s="55" t="s">
        <v>4735</v>
      </c>
      <c r="D480" s="3" t="s">
        <v>6013</v>
      </c>
      <c r="E480" s="45">
        <v>42.785800933837891</v>
      </c>
      <c r="F480" s="45">
        <v>-91.095802307128906</v>
      </c>
      <c r="G480" s="22">
        <v>188.39999389648438</v>
      </c>
      <c r="H480" s="3" t="s">
        <v>5985</v>
      </c>
      <c r="J480" s="4">
        <v>70.843994140625</v>
      </c>
      <c r="K480" s="4">
        <v>64.928787231445313</v>
      </c>
      <c r="L480" s="4">
        <v>5.9152097702026367</v>
      </c>
      <c r="M480" s="21">
        <v>0.74753832817077637</v>
      </c>
      <c r="N480">
        <v>1</v>
      </c>
    </row>
    <row r="481" spans="2:14" x14ac:dyDescent="0.25">
      <c r="B481" t="s">
        <v>1860</v>
      </c>
      <c r="C481" s="55" t="s">
        <v>3324</v>
      </c>
      <c r="D481" s="3" t="s">
        <v>6013</v>
      </c>
      <c r="E481" s="45">
        <v>42.756099700927734</v>
      </c>
      <c r="F481" s="45">
        <v>-93.201896667480469</v>
      </c>
      <c r="G481" s="22">
        <v>336.79998779296875</v>
      </c>
      <c r="H481" s="3" t="s">
        <v>5985</v>
      </c>
      <c r="J481" s="4">
        <v>68.61199951171875</v>
      </c>
      <c r="K481" s="4">
        <v>62.249420166015625</v>
      </c>
      <c r="L481" s="4">
        <v>6.362579345703125</v>
      </c>
      <c r="M481" s="21">
        <v>0.74101006984710693</v>
      </c>
      <c r="N481">
        <v>1</v>
      </c>
    </row>
    <row r="482" spans="2:14" x14ac:dyDescent="0.25">
      <c r="B482" t="s">
        <v>1862</v>
      </c>
      <c r="C482" s="55" t="s">
        <v>4737</v>
      </c>
      <c r="D482" s="3" t="s">
        <v>6013</v>
      </c>
      <c r="E482" s="45">
        <v>42.518901824951172</v>
      </c>
      <c r="F482" s="45">
        <v>-93.25360107421875</v>
      </c>
      <c r="G482" s="22">
        <v>321.60000610351563</v>
      </c>
      <c r="H482" s="3" t="s">
        <v>5985</v>
      </c>
      <c r="J482" s="4">
        <v>67.568000793457031</v>
      </c>
      <c r="K482" s="4">
        <v>62.176170349121094</v>
      </c>
      <c r="L482" s="4">
        <v>5.3918275833129883</v>
      </c>
      <c r="M482" s="21">
        <v>0.72521746158599854</v>
      </c>
      <c r="N482">
        <v>1</v>
      </c>
    </row>
    <row r="483" spans="2:14" x14ac:dyDescent="0.25">
      <c r="B483" t="s">
        <v>1864</v>
      </c>
      <c r="C483" s="55" t="s">
        <v>4739</v>
      </c>
      <c r="D483" s="3" t="s">
        <v>6013</v>
      </c>
      <c r="E483" s="45">
        <v>40.396701812744141</v>
      </c>
      <c r="F483" s="45">
        <v>-91.375</v>
      </c>
      <c r="G483" s="22">
        <v>160.60000610351563</v>
      </c>
      <c r="H483" s="3" t="s">
        <v>5985</v>
      </c>
      <c r="J483" s="4">
        <v>72.788002014160156</v>
      </c>
      <c r="K483" s="4">
        <v>67.585304260253906</v>
      </c>
      <c r="L483" s="4">
        <v>5.20269775390625</v>
      </c>
      <c r="M483" s="21">
        <v>0.75609457492828369</v>
      </c>
      <c r="N483">
        <v>1</v>
      </c>
    </row>
    <row r="484" spans="2:14" x14ac:dyDescent="0.25">
      <c r="B484" t="s">
        <v>1867</v>
      </c>
      <c r="C484" s="55" t="s">
        <v>4743</v>
      </c>
      <c r="D484" s="3" t="s">
        <v>6013</v>
      </c>
      <c r="E484" s="45">
        <v>41.574699401855469</v>
      </c>
      <c r="F484" s="45">
        <v>-90.400596618652344</v>
      </c>
      <c r="G484" s="22">
        <v>175.89999389648438</v>
      </c>
      <c r="H484" s="3" t="s">
        <v>5985</v>
      </c>
      <c r="J484" s="4">
        <v>73.183998107910156</v>
      </c>
      <c r="K484" s="4">
        <v>66.790603637695313</v>
      </c>
      <c r="L484" s="4">
        <v>6.3933959007263184</v>
      </c>
      <c r="M484" s="21">
        <v>0.80016154050827026</v>
      </c>
      <c r="N484">
        <v>1</v>
      </c>
    </row>
    <row r="485" spans="2:14" x14ac:dyDescent="0.25">
      <c r="B485" t="s">
        <v>1872</v>
      </c>
      <c r="C485" s="55" t="s">
        <v>4749</v>
      </c>
      <c r="D485" s="3" t="s">
        <v>6013</v>
      </c>
      <c r="E485" s="45">
        <v>43.163101196289063</v>
      </c>
      <c r="F485" s="45">
        <v>-93.195297241210938</v>
      </c>
      <c r="G485" s="22">
        <v>336.79998779296875</v>
      </c>
      <c r="H485" s="3" t="s">
        <v>5985</v>
      </c>
      <c r="J485" s="4">
        <v>66.991996765136719</v>
      </c>
      <c r="K485" s="4">
        <v>61.446636199951172</v>
      </c>
      <c r="L485" s="4">
        <v>5.5453615188598633</v>
      </c>
      <c r="M485" s="21">
        <v>0.70582115650177002</v>
      </c>
      <c r="N485">
        <v>1</v>
      </c>
    </row>
    <row r="486" spans="2:14" x14ac:dyDescent="0.25">
      <c r="B486" t="s">
        <v>1874</v>
      </c>
      <c r="C486" s="55" t="s">
        <v>4751</v>
      </c>
      <c r="D486" s="3" t="s">
        <v>6013</v>
      </c>
      <c r="E486" s="45">
        <v>43.045299530029297</v>
      </c>
      <c r="F486" s="45">
        <v>-92.312202453613281</v>
      </c>
      <c r="G486" s="22">
        <v>349.89999389648438</v>
      </c>
      <c r="H486" s="3" t="s">
        <v>5985</v>
      </c>
      <c r="J486" s="4">
        <v>67.60400390625</v>
      </c>
      <c r="K486" s="4">
        <v>61.701641082763672</v>
      </c>
      <c r="L486" s="4">
        <v>5.9023618698120117</v>
      </c>
      <c r="M486" s="21">
        <v>0.73923730850219727</v>
      </c>
      <c r="N486">
        <v>1</v>
      </c>
    </row>
    <row r="487" spans="2:14" x14ac:dyDescent="0.25">
      <c r="B487" t="s">
        <v>1877</v>
      </c>
      <c r="C487" s="55" t="s">
        <v>4752</v>
      </c>
      <c r="D487" s="3" t="s">
        <v>6013</v>
      </c>
      <c r="E487" s="45">
        <v>43.279399871826172</v>
      </c>
      <c r="F487" s="45">
        <v>-92.810600280761719</v>
      </c>
      <c r="G487" s="22">
        <v>356.60000610351563</v>
      </c>
      <c r="H487" s="3" t="s">
        <v>5985</v>
      </c>
      <c r="J487" s="4">
        <v>66.847999572753906</v>
      </c>
      <c r="K487" s="4">
        <v>62.531116485595703</v>
      </c>
      <c r="L487" s="4">
        <v>4.3168821334838867</v>
      </c>
      <c r="M487" s="21">
        <v>0.6418755054473877</v>
      </c>
      <c r="N487">
        <v>1</v>
      </c>
    </row>
    <row r="488" spans="2:14" x14ac:dyDescent="0.25">
      <c r="B488" t="s">
        <v>1879</v>
      </c>
      <c r="C488" s="55" t="s">
        <v>4753</v>
      </c>
      <c r="D488" s="3" t="s">
        <v>6013</v>
      </c>
      <c r="E488" s="45">
        <v>42.729198455810547</v>
      </c>
      <c r="F488" s="45">
        <v>-94.661399841308594</v>
      </c>
      <c r="G488" s="22">
        <v>369.39999389648438</v>
      </c>
      <c r="H488" s="3" t="s">
        <v>5985</v>
      </c>
      <c r="J488" s="4">
        <v>65.192001342773438</v>
      </c>
      <c r="K488" s="4">
        <v>62.256877899169922</v>
      </c>
      <c r="L488" s="4">
        <v>2.93511962890625</v>
      </c>
      <c r="M488" s="21">
        <v>0.60420286655426025</v>
      </c>
      <c r="N488">
        <v>1</v>
      </c>
    </row>
    <row r="489" spans="2:14" x14ac:dyDescent="0.25">
      <c r="B489" t="s">
        <v>1881</v>
      </c>
      <c r="C489" s="55" t="s">
        <v>4755</v>
      </c>
      <c r="D489" s="3" t="s">
        <v>6013</v>
      </c>
      <c r="E489" s="45">
        <v>43.430000305175781</v>
      </c>
      <c r="F489" s="45">
        <v>-96.168601989746094</v>
      </c>
      <c r="G489" s="22">
        <v>411.5</v>
      </c>
      <c r="H489" s="3" t="s">
        <v>5985</v>
      </c>
      <c r="J489" s="4">
        <v>65.155990600585938</v>
      </c>
      <c r="K489" s="4">
        <v>61.7083740234375</v>
      </c>
      <c r="L489" s="4">
        <v>3.4476196765899658</v>
      </c>
      <c r="M489" s="21">
        <v>0.62446677684783936</v>
      </c>
      <c r="N489">
        <v>1</v>
      </c>
    </row>
    <row r="490" spans="2:14" x14ac:dyDescent="0.25">
      <c r="B490" t="s">
        <v>1885</v>
      </c>
      <c r="C490" s="55" t="s">
        <v>4759</v>
      </c>
      <c r="D490" s="3" t="s">
        <v>6013</v>
      </c>
      <c r="E490" s="45">
        <v>43.404701232910156</v>
      </c>
      <c r="F490" s="45">
        <v>-95.748298645019531</v>
      </c>
      <c r="G490" s="22">
        <v>466</v>
      </c>
      <c r="H490" s="3" t="s">
        <v>5985</v>
      </c>
      <c r="J490" s="4">
        <v>64.004005432128906</v>
      </c>
      <c r="K490" s="4">
        <v>60.358776092529297</v>
      </c>
      <c r="L490" s="4">
        <v>3.6452269554138184</v>
      </c>
      <c r="M490" s="21">
        <v>0.62456744909286499</v>
      </c>
      <c r="N490">
        <v>1</v>
      </c>
    </row>
    <row r="491" spans="2:14" x14ac:dyDescent="0.25">
      <c r="B491" t="s">
        <v>1887</v>
      </c>
      <c r="C491" s="55" t="s">
        <v>4761</v>
      </c>
      <c r="D491" s="3" t="s">
        <v>6013</v>
      </c>
      <c r="E491" s="45">
        <v>42.646900177001953</v>
      </c>
      <c r="F491" s="45">
        <v>-95.19329833984375</v>
      </c>
      <c r="G491" s="22">
        <v>439.5</v>
      </c>
      <c r="H491" s="3" t="s">
        <v>5985</v>
      </c>
      <c r="J491" s="4">
        <v>67.38800048828125</v>
      </c>
      <c r="K491" s="4">
        <v>62.152046203613281</v>
      </c>
      <c r="L491" s="4">
        <v>5.2359557151794434</v>
      </c>
      <c r="M491" s="21">
        <v>0.706612229347229</v>
      </c>
      <c r="N491">
        <v>1</v>
      </c>
    </row>
    <row r="492" spans="2:14" x14ac:dyDescent="0.25">
      <c r="B492" t="s">
        <v>1889</v>
      </c>
      <c r="C492" s="55" t="s">
        <v>4763</v>
      </c>
      <c r="D492" s="3" t="s">
        <v>6013</v>
      </c>
      <c r="E492" s="45">
        <v>42.035598754882813</v>
      </c>
      <c r="F492" s="45">
        <v>-92.580596923828125</v>
      </c>
      <c r="G492" s="22">
        <v>285</v>
      </c>
      <c r="H492" s="3" t="s">
        <v>5985</v>
      </c>
      <c r="J492" s="4">
        <v>68.396003723144531</v>
      </c>
      <c r="K492" s="4">
        <v>62.034843444824219</v>
      </c>
      <c r="L492" s="4">
        <v>6.3611574172973633</v>
      </c>
      <c r="M492" s="21">
        <v>0.74894994497299194</v>
      </c>
      <c r="N492">
        <v>1</v>
      </c>
    </row>
    <row r="493" spans="2:14" x14ac:dyDescent="0.25">
      <c r="B493" t="s">
        <v>1890</v>
      </c>
      <c r="C493" s="55" t="s">
        <v>3577</v>
      </c>
      <c r="D493" s="3" t="s">
        <v>6013</v>
      </c>
      <c r="E493" s="45">
        <v>42.8125</v>
      </c>
      <c r="F493" s="45">
        <v>-92.257499694824219</v>
      </c>
      <c r="G493" s="22">
        <v>321.60000610351563</v>
      </c>
      <c r="H493" s="3" t="s">
        <v>5985</v>
      </c>
      <c r="J493" s="4">
        <v>68.576004028320313</v>
      </c>
      <c r="K493" s="4">
        <v>61.749015808105469</v>
      </c>
      <c r="L493" s="4">
        <v>6.8269896507263184</v>
      </c>
      <c r="M493" s="21">
        <v>0.77788633108139038</v>
      </c>
      <c r="N493">
        <v>1</v>
      </c>
    </row>
    <row r="494" spans="2:14" x14ac:dyDescent="0.25">
      <c r="B494" t="s">
        <v>1891</v>
      </c>
      <c r="C494" s="55" t="s">
        <v>4540</v>
      </c>
      <c r="D494" s="3" t="s">
        <v>6013</v>
      </c>
      <c r="E494" s="45">
        <v>42.170299530029297</v>
      </c>
      <c r="F494" s="45">
        <v>-92.007797241210938</v>
      </c>
      <c r="G494" s="22">
        <v>259.10000610351563</v>
      </c>
      <c r="H494" s="3" t="s">
        <v>5985</v>
      </c>
      <c r="J494" s="4">
        <v>67.568000793457031</v>
      </c>
      <c r="K494" s="4">
        <v>62.833812713623047</v>
      </c>
      <c r="L494" s="4">
        <v>4.7341856956481934</v>
      </c>
      <c r="M494" s="21">
        <v>0.69836223125457764</v>
      </c>
      <c r="N494">
        <v>1</v>
      </c>
    </row>
    <row r="495" spans="2:14" x14ac:dyDescent="0.25">
      <c r="B495" t="s">
        <v>1893</v>
      </c>
      <c r="C495" s="55" t="s">
        <v>4764</v>
      </c>
      <c r="D495" s="3" t="s">
        <v>6013</v>
      </c>
      <c r="E495" s="45">
        <v>42.468601226806641</v>
      </c>
      <c r="F495" s="45">
        <v>-93.797500610351563</v>
      </c>
      <c r="G495" s="22">
        <v>326.70001220703125</v>
      </c>
      <c r="H495" s="3" t="s">
        <v>5985</v>
      </c>
      <c r="J495" s="4">
        <v>66.7760009765625</v>
      </c>
      <c r="K495" s="4">
        <v>62.251380920410156</v>
      </c>
      <c r="L495" s="4">
        <v>4.5246214866638184</v>
      </c>
      <c r="M495" s="21">
        <v>0.67778879404067993</v>
      </c>
      <c r="N495">
        <v>1</v>
      </c>
    </row>
    <row r="496" spans="2:14" x14ac:dyDescent="0.25">
      <c r="B496" t="s">
        <v>1898</v>
      </c>
      <c r="C496" s="55" t="s">
        <v>3431</v>
      </c>
      <c r="D496" s="3" t="s">
        <v>6017</v>
      </c>
      <c r="E496" s="45">
        <v>39.818599700927734</v>
      </c>
      <c r="F496" s="45">
        <v>-97.637802124023438</v>
      </c>
      <c r="G496" s="22">
        <v>466.29998779296875</v>
      </c>
      <c r="H496" s="3" t="s">
        <v>5985</v>
      </c>
      <c r="J496" s="4">
        <v>72.211990356445313</v>
      </c>
      <c r="K496" s="4">
        <v>67.065162658691406</v>
      </c>
      <c r="L496" s="4">
        <v>5.1468324661254883</v>
      </c>
      <c r="M496" s="21">
        <v>0.75513565540313721</v>
      </c>
      <c r="N496">
        <v>1</v>
      </c>
    </row>
    <row r="497" spans="2:14" x14ac:dyDescent="0.25">
      <c r="B497" t="s">
        <v>1906</v>
      </c>
      <c r="C497" s="55" t="s">
        <v>4426</v>
      </c>
      <c r="D497" s="3" t="s">
        <v>6017</v>
      </c>
      <c r="E497" s="45">
        <v>37.533901214599609</v>
      </c>
      <c r="F497" s="45">
        <v>-95.826896667480469</v>
      </c>
      <c r="G497" s="22">
        <v>272.20001220703125</v>
      </c>
      <c r="H497" s="3" t="s">
        <v>5985</v>
      </c>
      <c r="J497" s="4">
        <v>74.76800537109375</v>
      </c>
      <c r="K497" s="4">
        <v>68.49334716796875</v>
      </c>
      <c r="L497" s="4">
        <v>6.274658203125</v>
      </c>
      <c r="M497" s="21">
        <v>0.84384620189666748</v>
      </c>
      <c r="N497">
        <v>1</v>
      </c>
    </row>
    <row r="498" spans="2:14" x14ac:dyDescent="0.25">
      <c r="B498" t="s">
        <v>1910</v>
      </c>
      <c r="C498" s="55" t="s">
        <v>4777</v>
      </c>
      <c r="D498" s="3" t="s">
        <v>6017</v>
      </c>
      <c r="E498" s="45">
        <v>38.600299835205078</v>
      </c>
      <c r="F498" s="45">
        <v>-100.61969757080078</v>
      </c>
      <c r="G498" s="22">
        <v>868.70001220703125</v>
      </c>
      <c r="H498" s="3" t="s">
        <v>5985</v>
      </c>
      <c r="J498" s="4">
        <v>67.172004699707031</v>
      </c>
      <c r="K498" s="4">
        <v>64.483573913574219</v>
      </c>
      <c r="L498" s="4">
        <v>2.6884276866912842</v>
      </c>
      <c r="M498" s="21">
        <v>0.63505655527114868</v>
      </c>
      <c r="N498">
        <v>1</v>
      </c>
    </row>
    <row r="499" spans="2:14" x14ac:dyDescent="0.25">
      <c r="B499" t="s">
        <v>1920</v>
      </c>
      <c r="C499" s="55" t="s">
        <v>4784</v>
      </c>
      <c r="D499" s="3" t="s">
        <v>6017</v>
      </c>
      <c r="E499" s="45">
        <v>39.029399871826172</v>
      </c>
      <c r="F499" s="45">
        <v>-98.129997253417969</v>
      </c>
      <c r="G499" s="22">
        <v>427</v>
      </c>
      <c r="H499" s="3" t="s">
        <v>5985</v>
      </c>
      <c r="J499" s="4">
        <v>73.004005432128906</v>
      </c>
      <c r="K499" s="4">
        <v>66.892341613769531</v>
      </c>
      <c r="L499" s="4">
        <v>6.111663818359375</v>
      </c>
      <c r="M499" s="21">
        <v>0.76900720596313477</v>
      </c>
      <c r="N499">
        <v>1</v>
      </c>
    </row>
    <row r="500" spans="2:14" x14ac:dyDescent="0.25">
      <c r="B500" t="s">
        <v>1927</v>
      </c>
      <c r="C500" s="55" t="s">
        <v>4791</v>
      </c>
      <c r="D500" s="3" t="s">
        <v>6017</v>
      </c>
      <c r="E500" s="45">
        <v>37.187198638916016</v>
      </c>
      <c r="F500" s="45">
        <v>-95.450798034667969</v>
      </c>
      <c r="G500" s="22">
        <v>243.80000305175781</v>
      </c>
      <c r="H500" s="3" t="s">
        <v>5985</v>
      </c>
      <c r="J500" s="4">
        <v>73.616004943847656</v>
      </c>
      <c r="K500" s="4">
        <v>68.529861450195313</v>
      </c>
      <c r="L500" s="4">
        <v>5.0861449241638184</v>
      </c>
      <c r="M500" s="21">
        <v>0.79738891124725342</v>
      </c>
      <c r="N500">
        <v>1</v>
      </c>
    </row>
    <row r="501" spans="2:14" x14ac:dyDescent="0.25">
      <c r="B501" t="s">
        <v>1928</v>
      </c>
      <c r="C501" s="55" t="s">
        <v>3417</v>
      </c>
      <c r="D501" s="3" t="s">
        <v>6017</v>
      </c>
      <c r="E501" s="45">
        <v>38.613300323486328</v>
      </c>
      <c r="F501" s="45">
        <v>-95.280799865722656</v>
      </c>
      <c r="G501" s="22">
        <v>275.79998779296875</v>
      </c>
      <c r="H501" s="3" t="s">
        <v>5985</v>
      </c>
      <c r="J501" s="4">
        <v>73.543991088867188</v>
      </c>
      <c r="K501" s="4">
        <v>68.642745971679688</v>
      </c>
      <c r="L501" s="4">
        <v>4.9012513160705566</v>
      </c>
      <c r="M501" s="21">
        <v>0.75157386064529419</v>
      </c>
      <c r="N501">
        <v>1</v>
      </c>
    </row>
    <row r="502" spans="2:14" x14ac:dyDescent="0.25">
      <c r="B502" t="s">
        <v>1933</v>
      </c>
      <c r="C502" s="55" t="s">
        <v>4797</v>
      </c>
      <c r="D502" s="3" t="s">
        <v>6017</v>
      </c>
      <c r="E502" s="45">
        <v>39.777198791503906</v>
      </c>
      <c r="F502" s="45">
        <v>-98.778297424316406</v>
      </c>
      <c r="G502" s="22">
        <v>554.70001220703125</v>
      </c>
      <c r="H502" s="3" t="s">
        <v>5985</v>
      </c>
      <c r="J502" s="4">
        <v>69.403999328613281</v>
      </c>
      <c r="K502" s="4">
        <v>66.830162048339844</v>
      </c>
      <c r="L502" s="4">
        <v>2.5738341808319092</v>
      </c>
      <c r="M502" s="21">
        <v>0.63081330060958862</v>
      </c>
      <c r="N502">
        <v>1</v>
      </c>
    </row>
    <row r="503" spans="2:14" x14ac:dyDescent="0.25">
      <c r="B503" t="s">
        <v>1937</v>
      </c>
      <c r="C503" s="55" t="s">
        <v>4800</v>
      </c>
      <c r="D503" s="3" t="s">
        <v>6017</v>
      </c>
      <c r="E503" s="45">
        <v>37.598300933837891</v>
      </c>
      <c r="F503" s="45">
        <v>-101.29080200195313</v>
      </c>
      <c r="G503" s="22">
        <v>943.0999755859375</v>
      </c>
      <c r="H503" s="3" t="s">
        <v>5985</v>
      </c>
      <c r="J503" s="4">
        <v>67.819992065429688</v>
      </c>
      <c r="K503" s="4">
        <v>64.261947631835938</v>
      </c>
      <c r="L503" s="4">
        <v>3.55804443359375</v>
      </c>
      <c r="M503" s="21">
        <v>0.71481329202651978</v>
      </c>
      <c r="N503">
        <v>1</v>
      </c>
    </row>
    <row r="504" spans="2:14" x14ac:dyDescent="0.25">
      <c r="B504" t="s">
        <v>1938</v>
      </c>
      <c r="C504" s="55" t="s">
        <v>4801</v>
      </c>
      <c r="D504" s="3" t="s">
        <v>6017</v>
      </c>
      <c r="E504" s="45">
        <v>39.214199066162109</v>
      </c>
      <c r="F504" s="45">
        <v>-96.37030029296875</v>
      </c>
      <c r="G504" s="22">
        <v>355.70001220703125</v>
      </c>
      <c r="H504" s="3" t="s">
        <v>5985</v>
      </c>
      <c r="J504" s="4">
        <v>73.436004638671875</v>
      </c>
      <c r="K504" s="4">
        <v>68.270782470703125</v>
      </c>
      <c r="L504" s="4">
        <v>5.16522216796875</v>
      </c>
      <c r="M504" s="21">
        <v>0.73114913702011108</v>
      </c>
      <c r="N504">
        <v>1</v>
      </c>
    </row>
    <row r="505" spans="2:14" x14ac:dyDescent="0.25">
      <c r="B505" t="s">
        <v>1948</v>
      </c>
      <c r="C505" s="55" t="s">
        <v>4811</v>
      </c>
      <c r="D505" s="3" t="s">
        <v>6018</v>
      </c>
      <c r="E505" s="45">
        <v>38.122798919677734</v>
      </c>
      <c r="F505" s="45">
        <v>-83.532798767089844</v>
      </c>
      <c r="G505" s="22">
        <v>256</v>
      </c>
      <c r="H505" s="3" t="s">
        <v>5985</v>
      </c>
      <c r="J505" s="4">
        <v>71.419998168945313</v>
      </c>
      <c r="K505" s="4">
        <v>63.904857635498047</v>
      </c>
      <c r="L505" s="4">
        <v>7.5151429176330566</v>
      </c>
      <c r="M505" s="21">
        <v>0.92324221134185791</v>
      </c>
      <c r="N505">
        <v>1</v>
      </c>
    </row>
    <row r="506" spans="2:14" x14ac:dyDescent="0.25">
      <c r="B506" t="s">
        <v>1951</v>
      </c>
      <c r="C506" s="55" t="s">
        <v>4814</v>
      </c>
      <c r="D506" s="3" t="s">
        <v>6018</v>
      </c>
      <c r="E506" s="45">
        <v>37.347499847412109</v>
      </c>
      <c r="F506" s="45">
        <v>-87.523902893066406</v>
      </c>
      <c r="G506" s="22">
        <v>129.5</v>
      </c>
      <c r="H506" s="3" t="s">
        <v>5985</v>
      </c>
      <c r="J506" s="4">
        <v>73.975997924804688</v>
      </c>
      <c r="K506" s="4">
        <v>67.64605712890625</v>
      </c>
      <c r="L506" s="4">
        <v>6.3299379348754883</v>
      </c>
      <c r="M506" s="21">
        <v>0.86658811569213867</v>
      </c>
      <c r="N506">
        <v>1</v>
      </c>
    </row>
    <row r="507" spans="2:14" x14ac:dyDescent="0.25">
      <c r="B507" t="s">
        <v>1954</v>
      </c>
      <c r="C507" s="55" t="s">
        <v>4816</v>
      </c>
      <c r="D507" s="3" t="s">
        <v>6018</v>
      </c>
      <c r="E507" s="45">
        <v>37.279201507568359</v>
      </c>
      <c r="F507" s="45">
        <v>-86.249198913574219</v>
      </c>
      <c r="G507" s="22">
        <v>176.80000305175781</v>
      </c>
      <c r="H507" s="3" t="s">
        <v>5985</v>
      </c>
      <c r="J507" s="4">
        <v>69.404006958007813</v>
      </c>
      <c r="K507" s="4">
        <v>64.088912963867188</v>
      </c>
      <c r="L507" s="4">
        <v>5.315093994140625</v>
      </c>
      <c r="M507" s="21">
        <v>0.78957825899124146</v>
      </c>
      <c r="N507">
        <v>1</v>
      </c>
    </row>
    <row r="508" spans="2:14" x14ac:dyDescent="0.25">
      <c r="B508" t="s">
        <v>1994</v>
      </c>
      <c r="C508" s="55" t="s">
        <v>4856</v>
      </c>
      <c r="D508" s="3" t="s">
        <v>6019</v>
      </c>
      <c r="E508" s="45">
        <v>30.603599548339844</v>
      </c>
      <c r="F508" s="45">
        <v>-92.773902893066406</v>
      </c>
      <c r="G508" s="22">
        <v>19.799999237060547</v>
      </c>
      <c r="H508" s="3" t="s">
        <v>5985</v>
      </c>
      <c r="J508" s="4">
        <v>75.379997253417969</v>
      </c>
      <c r="K508" s="4">
        <v>72.333908081054688</v>
      </c>
      <c r="L508" s="4">
        <v>3.0460877418518066</v>
      </c>
      <c r="M508" s="21">
        <v>0.81918752193450928</v>
      </c>
      <c r="N508">
        <v>1</v>
      </c>
    </row>
    <row r="509" spans="2:14" x14ac:dyDescent="0.25">
      <c r="B509" t="s">
        <v>2003</v>
      </c>
      <c r="C509" s="55" t="s">
        <v>4868</v>
      </c>
      <c r="D509" s="3" t="s">
        <v>6022</v>
      </c>
      <c r="E509" s="45">
        <v>45.660301208496094</v>
      </c>
      <c r="F509" s="45">
        <v>-69.811996459960938</v>
      </c>
      <c r="G509" s="22">
        <v>325.79998779296875</v>
      </c>
      <c r="H509" s="3" t="s">
        <v>5985</v>
      </c>
      <c r="J509" s="4">
        <v>61.987998962402344</v>
      </c>
      <c r="K509" s="4">
        <v>54.288604736328125</v>
      </c>
      <c r="L509" s="4">
        <v>7.6993956565856934</v>
      </c>
      <c r="M509" s="21">
        <v>0.78360068798065186</v>
      </c>
      <c r="N509">
        <v>1</v>
      </c>
    </row>
    <row r="510" spans="2:14" x14ac:dyDescent="0.25">
      <c r="B510" t="s">
        <v>2004</v>
      </c>
      <c r="C510" s="55" t="s">
        <v>3294</v>
      </c>
      <c r="D510" s="3" t="s">
        <v>6022</v>
      </c>
      <c r="E510" s="45">
        <v>46.428298950195313</v>
      </c>
      <c r="F510" s="45">
        <v>-67.844200134277344</v>
      </c>
      <c r="G510" s="22">
        <v>128</v>
      </c>
      <c r="H510" s="3" t="s">
        <v>5985</v>
      </c>
      <c r="J510" s="4">
        <v>56.227996826171875</v>
      </c>
      <c r="K510" s="4">
        <v>53.920509338378906</v>
      </c>
      <c r="L510" s="4">
        <v>2.3074889183044434</v>
      </c>
      <c r="M510" s="21">
        <v>0.54884302616119385</v>
      </c>
      <c r="N510">
        <v>1</v>
      </c>
    </row>
    <row r="511" spans="2:14" x14ac:dyDescent="0.25">
      <c r="B511" t="s">
        <v>2007</v>
      </c>
      <c r="C511" s="55" t="s">
        <v>4870</v>
      </c>
      <c r="D511" s="3" t="s">
        <v>6022</v>
      </c>
      <c r="E511" s="45">
        <v>45.6260986328125</v>
      </c>
      <c r="F511" s="45">
        <v>-70.246101379394531</v>
      </c>
      <c r="G511" s="22">
        <v>370</v>
      </c>
      <c r="H511" s="3" t="s">
        <v>5985</v>
      </c>
      <c r="J511" s="4">
        <v>57.812000274658203</v>
      </c>
      <c r="K511" s="4">
        <v>53.383808135986328</v>
      </c>
      <c r="L511" s="4">
        <v>4.428192138671875</v>
      </c>
      <c r="M511" s="21">
        <v>0.64296424388885498</v>
      </c>
      <c r="N511">
        <v>1</v>
      </c>
    </row>
    <row r="512" spans="2:14" x14ac:dyDescent="0.25">
      <c r="B512" t="s">
        <v>2008</v>
      </c>
      <c r="C512" s="55" t="s">
        <v>4872</v>
      </c>
      <c r="D512" s="3" t="s">
        <v>6022</v>
      </c>
      <c r="E512" s="45">
        <v>44.989200592041016</v>
      </c>
      <c r="F512" s="45">
        <v>-70.671897888183594</v>
      </c>
      <c r="G512" s="22">
        <v>466.29998779296875</v>
      </c>
      <c r="H512" s="3" t="s">
        <v>5985</v>
      </c>
      <c r="J512" s="4">
        <v>58.423999786376953</v>
      </c>
      <c r="K512" s="4">
        <v>52.559459686279297</v>
      </c>
      <c r="L512" s="4">
        <v>5.8645386695861816</v>
      </c>
      <c r="M512" s="21">
        <v>0.70592767000198364</v>
      </c>
      <c r="N512">
        <v>1</v>
      </c>
    </row>
    <row r="513" spans="2:14" x14ac:dyDescent="0.25">
      <c r="B513" t="s">
        <v>2010</v>
      </c>
      <c r="C513" s="55" t="s">
        <v>4874</v>
      </c>
      <c r="D513" s="3" t="s">
        <v>6021</v>
      </c>
      <c r="E513" s="45">
        <v>39.676101684570313</v>
      </c>
      <c r="F513" s="45">
        <v>-77.284400939941406</v>
      </c>
      <c r="G513" s="22">
        <v>122.80000305175781</v>
      </c>
      <c r="H513" s="3" t="s">
        <v>5985</v>
      </c>
      <c r="J513" s="4">
        <v>70.844001770019531</v>
      </c>
      <c r="K513" s="4">
        <v>62.97747802734375</v>
      </c>
      <c r="L513" s="4">
        <v>7.8665223121643066</v>
      </c>
      <c r="M513" s="21">
        <v>0.88122862577438354</v>
      </c>
      <c r="N513">
        <v>1</v>
      </c>
    </row>
    <row r="514" spans="2:14" x14ac:dyDescent="0.25">
      <c r="B514" t="s">
        <v>2013</v>
      </c>
      <c r="C514" s="55" t="s">
        <v>4878</v>
      </c>
      <c r="D514" s="3" t="s">
        <v>6020</v>
      </c>
      <c r="E514" s="45">
        <v>42.4281005859375</v>
      </c>
      <c r="F514" s="45">
        <v>-72.027496337890625</v>
      </c>
      <c r="G514" s="22">
        <v>251.5</v>
      </c>
      <c r="H514" s="3" t="s">
        <v>5985</v>
      </c>
      <c r="J514" s="4">
        <v>64.003997802734375</v>
      </c>
      <c r="K514" s="4">
        <v>56.072223663330078</v>
      </c>
      <c r="L514" s="4">
        <v>7.9317750930786133</v>
      </c>
      <c r="M514" s="21">
        <v>0.83610993623733521</v>
      </c>
      <c r="N514">
        <v>1</v>
      </c>
    </row>
    <row r="515" spans="2:14" x14ac:dyDescent="0.25">
      <c r="B515" t="s">
        <v>2015</v>
      </c>
      <c r="C515" s="55" t="s">
        <v>3313</v>
      </c>
      <c r="D515" s="3" t="s">
        <v>6020</v>
      </c>
      <c r="E515" s="45">
        <v>42.212200164794922</v>
      </c>
      <c r="F515" s="45">
        <v>-71.113601684570313</v>
      </c>
      <c r="G515" s="22">
        <v>190.5</v>
      </c>
      <c r="H515" s="3" t="s">
        <v>5985</v>
      </c>
      <c r="J515" s="4">
        <v>67.78399658203125</v>
      </c>
      <c r="K515" s="4">
        <v>63.043018341064453</v>
      </c>
      <c r="L515" s="4">
        <v>4.7409791946411133</v>
      </c>
      <c r="M515" s="21">
        <v>0.71130853891372681</v>
      </c>
      <c r="N515">
        <v>1</v>
      </c>
    </row>
    <row r="516" spans="2:14" x14ac:dyDescent="0.25">
      <c r="B516" t="s">
        <v>2023</v>
      </c>
      <c r="C516" s="55" t="s">
        <v>3445</v>
      </c>
      <c r="D516" s="3" t="s">
        <v>6020</v>
      </c>
      <c r="E516" s="45">
        <v>42.593299865722656</v>
      </c>
      <c r="F516" s="45">
        <v>-71.018600463867188</v>
      </c>
      <c r="G516" s="22">
        <v>33.5</v>
      </c>
      <c r="H516" s="3" t="s">
        <v>5985</v>
      </c>
      <c r="J516" s="4">
        <v>66.560005187988281</v>
      </c>
      <c r="K516" s="4">
        <v>62.399951934814453</v>
      </c>
      <c r="L516" s="4">
        <v>4.1600522994995117</v>
      </c>
      <c r="M516" s="21">
        <v>0.65134799480438232</v>
      </c>
      <c r="N516">
        <v>1</v>
      </c>
    </row>
    <row r="517" spans="2:14" x14ac:dyDescent="0.25">
      <c r="B517" t="s">
        <v>2024</v>
      </c>
      <c r="C517" s="55" t="s">
        <v>4796</v>
      </c>
      <c r="D517" s="3" t="s">
        <v>6020</v>
      </c>
      <c r="E517" s="45">
        <v>42.523899078369141</v>
      </c>
      <c r="F517" s="45">
        <v>-71.125</v>
      </c>
      <c r="G517" s="22">
        <v>33.5</v>
      </c>
      <c r="H517" s="3" t="s">
        <v>5985</v>
      </c>
      <c r="J517" s="4">
        <v>68.648002624511719</v>
      </c>
      <c r="K517" s="4">
        <v>61.286151885986328</v>
      </c>
      <c r="L517" s="4">
        <v>7.3618531227111816</v>
      </c>
      <c r="M517" s="21">
        <v>0.77948766946792603</v>
      </c>
      <c r="N517">
        <v>1</v>
      </c>
    </row>
    <row r="518" spans="2:14" x14ac:dyDescent="0.25">
      <c r="B518" t="s">
        <v>2028</v>
      </c>
      <c r="C518" s="55" t="s">
        <v>4892</v>
      </c>
      <c r="D518" s="3" t="s">
        <v>6023</v>
      </c>
      <c r="E518" s="45">
        <v>42.298099517822266</v>
      </c>
      <c r="F518" s="45">
        <v>-83.663902282714844</v>
      </c>
      <c r="G518" s="22">
        <v>247.80000305175781</v>
      </c>
      <c r="H518" s="3" t="s">
        <v>5985</v>
      </c>
      <c r="J518" s="4">
        <v>67.423995971679688</v>
      </c>
      <c r="K518" s="4">
        <v>62.608283996582031</v>
      </c>
      <c r="L518" s="4">
        <v>4.8157167434692383</v>
      </c>
      <c r="M518" s="21">
        <v>0.71493136882781982</v>
      </c>
      <c r="N518">
        <v>1</v>
      </c>
    </row>
    <row r="519" spans="2:14" x14ac:dyDescent="0.25">
      <c r="B519" t="s">
        <v>2029</v>
      </c>
      <c r="C519" s="55" t="s">
        <v>4893</v>
      </c>
      <c r="D519" s="3" t="s">
        <v>6023</v>
      </c>
      <c r="E519" s="45">
        <v>43.808101654052734</v>
      </c>
      <c r="F519" s="45">
        <v>-82.993896484375</v>
      </c>
      <c r="G519" s="22">
        <v>217.89999389648438</v>
      </c>
      <c r="H519" s="3" t="s">
        <v>5985</v>
      </c>
      <c r="J519" s="4">
        <v>65.192001342773438</v>
      </c>
      <c r="K519" s="4">
        <v>59.105888366699219</v>
      </c>
      <c r="L519" s="4">
        <v>6.0861082077026367</v>
      </c>
      <c r="M519" s="21">
        <v>0.73881345987319946</v>
      </c>
      <c r="N519">
        <v>1</v>
      </c>
    </row>
    <row r="520" spans="2:14" x14ac:dyDescent="0.25">
      <c r="B520" t="s">
        <v>2033</v>
      </c>
      <c r="C520" s="55" t="s">
        <v>4898</v>
      </c>
      <c r="D520" s="3" t="s">
        <v>6023</v>
      </c>
      <c r="E520" s="45">
        <v>43.483898162841797</v>
      </c>
      <c r="F520" s="45">
        <v>-83.391899108886719</v>
      </c>
      <c r="G520" s="22">
        <v>210.30000305175781</v>
      </c>
      <c r="H520" s="3" t="s">
        <v>5985</v>
      </c>
      <c r="J520" s="4">
        <v>67.423995971679688</v>
      </c>
      <c r="K520" s="4">
        <v>58.805671691894531</v>
      </c>
      <c r="L520" s="4">
        <v>8.6183290481567383</v>
      </c>
      <c r="M520" s="21">
        <v>0.80924499034881592</v>
      </c>
      <c r="N520">
        <v>1</v>
      </c>
    </row>
    <row r="521" spans="2:14" x14ac:dyDescent="0.25">
      <c r="B521" t="s">
        <v>2036</v>
      </c>
      <c r="C521" s="55" t="s">
        <v>4900</v>
      </c>
      <c r="D521" s="3" t="s">
        <v>6023</v>
      </c>
      <c r="E521" s="45">
        <v>42.319400787353516</v>
      </c>
      <c r="F521" s="45">
        <v>-83.237800598144531</v>
      </c>
      <c r="G521" s="22">
        <v>184.39999389648438</v>
      </c>
      <c r="H521" s="3" t="s">
        <v>5985</v>
      </c>
      <c r="J521" s="4">
        <v>68.612007141113281</v>
      </c>
      <c r="K521" s="4">
        <v>62.287395477294922</v>
      </c>
      <c r="L521" s="4">
        <v>6.3246092796325684</v>
      </c>
      <c r="M521" s="21">
        <v>0.77295774221420288</v>
      </c>
      <c r="N521">
        <v>1</v>
      </c>
    </row>
    <row r="522" spans="2:14" x14ac:dyDescent="0.25">
      <c r="B522" t="s">
        <v>2039</v>
      </c>
      <c r="C522" s="55" t="s">
        <v>4903</v>
      </c>
      <c r="D522" s="3" t="s">
        <v>6023</v>
      </c>
      <c r="E522" s="45">
        <v>45.033298492431641</v>
      </c>
      <c r="F522" s="45">
        <v>-84.711402893066406</v>
      </c>
      <c r="G522" s="22">
        <v>401.70001220703125</v>
      </c>
      <c r="H522" s="3" t="s">
        <v>5985</v>
      </c>
      <c r="J522" s="4">
        <v>62.167999267578125</v>
      </c>
      <c r="K522" s="4">
        <v>56.095008850097656</v>
      </c>
      <c r="L522" s="4">
        <v>6.0729918479919434</v>
      </c>
      <c r="M522" s="21">
        <v>0.7078508734703064</v>
      </c>
      <c r="N522">
        <v>1</v>
      </c>
    </row>
    <row r="523" spans="2:14" x14ac:dyDescent="0.25">
      <c r="B523" t="s">
        <v>2041</v>
      </c>
      <c r="C523" s="55" t="s">
        <v>4905</v>
      </c>
      <c r="D523" s="3" t="s">
        <v>6023</v>
      </c>
      <c r="E523" s="45">
        <v>44.463298797607422</v>
      </c>
      <c r="F523" s="45">
        <v>-83.721702575683594</v>
      </c>
      <c r="G523" s="22">
        <v>221.89999389648438</v>
      </c>
      <c r="H523" s="3" t="s">
        <v>5985</v>
      </c>
      <c r="J523" s="4">
        <v>61.736000061035156</v>
      </c>
      <c r="K523" s="4">
        <v>56.887767791748047</v>
      </c>
      <c r="L523" s="4">
        <v>4.8482298851013184</v>
      </c>
      <c r="M523" s="21">
        <v>0.67632710933685303</v>
      </c>
      <c r="N523">
        <v>1</v>
      </c>
    </row>
    <row r="524" spans="2:14" x14ac:dyDescent="0.25">
      <c r="B524" t="s">
        <v>2043</v>
      </c>
      <c r="C524" s="55" t="s">
        <v>3325</v>
      </c>
      <c r="D524" s="3" t="s">
        <v>6023</v>
      </c>
      <c r="E524" s="45">
        <v>42.641899108886719</v>
      </c>
      <c r="F524" s="45">
        <v>-85.288101196289063</v>
      </c>
      <c r="G524" s="22">
        <v>250.19999694824219</v>
      </c>
      <c r="H524" s="3" t="s">
        <v>5985</v>
      </c>
      <c r="J524" s="4">
        <v>68.396003723144531</v>
      </c>
      <c r="K524" s="4">
        <v>59.389415740966797</v>
      </c>
      <c r="L524" s="4">
        <v>9.0065860748291016</v>
      </c>
      <c r="M524" s="21">
        <v>0.87362462282180786</v>
      </c>
      <c r="N524">
        <v>1</v>
      </c>
    </row>
    <row r="525" spans="2:14" x14ac:dyDescent="0.25">
      <c r="B525" t="s">
        <v>2044</v>
      </c>
      <c r="C525" s="55" t="s">
        <v>4907</v>
      </c>
      <c r="D525" s="3" t="s">
        <v>6023</v>
      </c>
      <c r="E525" s="45">
        <v>46.665298461914063</v>
      </c>
      <c r="F525" s="45">
        <v>-88.377197265625</v>
      </c>
      <c r="G525" s="22">
        <v>523.29998779296875</v>
      </c>
      <c r="H525" s="3" t="s">
        <v>5985</v>
      </c>
      <c r="J525" s="4">
        <v>59.39599609375</v>
      </c>
      <c r="K525" s="4">
        <v>52.504020690917969</v>
      </c>
      <c r="L525" s="4">
        <v>6.8919739723205566</v>
      </c>
      <c r="M525" s="21">
        <v>0.70931893587112427</v>
      </c>
      <c r="N525">
        <v>1</v>
      </c>
    </row>
    <row r="526" spans="2:14" x14ac:dyDescent="0.25">
      <c r="B526" t="s">
        <v>2047</v>
      </c>
      <c r="C526" s="55" t="s">
        <v>4910</v>
      </c>
      <c r="D526" s="3" t="s">
        <v>6023</v>
      </c>
      <c r="E526" s="45">
        <v>43.060798645019531</v>
      </c>
      <c r="F526" s="45">
        <v>-83.307502746582031</v>
      </c>
      <c r="G526" s="22">
        <v>249.89999389648438</v>
      </c>
      <c r="H526" s="3" t="s">
        <v>5985</v>
      </c>
      <c r="J526" s="4">
        <v>67.38800048828125</v>
      </c>
      <c r="K526" s="4">
        <v>59.1805419921875</v>
      </c>
      <c r="L526" s="4">
        <v>8.20745849609375</v>
      </c>
      <c r="M526" s="21">
        <v>0.80442255735397339</v>
      </c>
      <c r="N526">
        <v>1</v>
      </c>
    </row>
    <row r="527" spans="2:14" x14ac:dyDescent="0.25">
      <c r="B527" t="s">
        <v>2052</v>
      </c>
      <c r="C527" s="55" t="s">
        <v>4917</v>
      </c>
      <c r="D527" s="3" t="s">
        <v>6023</v>
      </c>
      <c r="E527" s="45">
        <v>45.372501373291016</v>
      </c>
      <c r="F527" s="45">
        <v>-84.976699829101563</v>
      </c>
      <c r="G527" s="22">
        <v>182.60000610351563</v>
      </c>
      <c r="H527" s="3" t="s">
        <v>5985</v>
      </c>
      <c r="J527" s="4">
        <v>63.823997497558594</v>
      </c>
      <c r="K527" s="4">
        <v>59.583747863769531</v>
      </c>
      <c r="L527" s="4">
        <v>4.2402524948120117</v>
      </c>
      <c r="M527" s="21">
        <v>0.6687701940536499</v>
      </c>
      <c r="N527">
        <v>1</v>
      </c>
    </row>
    <row r="528" spans="2:14" x14ac:dyDescent="0.25">
      <c r="B528" t="s">
        <v>2054</v>
      </c>
      <c r="C528" s="55" t="s">
        <v>4919</v>
      </c>
      <c r="D528" s="3" t="s">
        <v>6023</v>
      </c>
      <c r="E528" s="45">
        <v>44.012500762939453</v>
      </c>
      <c r="F528" s="45">
        <v>-83.897796630859375</v>
      </c>
      <c r="G528" s="22">
        <v>187.5</v>
      </c>
      <c r="H528" s="3" t="s">
        <v>5985</v>
      </c>
      <c r="J528" s="4">
        <v>63.967998504638672</v>
      </c>
      <c r="K528" s="4">
        <v>56.527385711669922</v>
      </c>
      <c r="L528" s="4">
        <v>7.44061279296875</v>
      </c>
      <c r="M528" s="21">
        <v>0.79187303781509399</v>
      </c>
      <c r="N528">
        <v>1</v>
      </c>
    </row>
    <row r="529" spans="2:14" x14ac:dyDescent="0.25">
      <c r="B529" t="s">
        <v>2058</v>
      </c>
      <c r="C529" s="55" t="s">
        <v>4923</v>
      </c>
      <c r="D529" s="3" t="s">
        <v>6024</v>
      </c>
      <c r="E529" s="45">
        <v>43.606399536132813</v>
      </c>
      <c r="F529" s="45">
        <v>-93.301902770996094</v>
      </c>
      <c r="G529" s="22">
        <v>374.89999389648438</v>
      </c>
      <c r="H529" s="3" t="s">
        <v>5985</v>
      </c>
      <c r="J529" s="4">
        <v>66.811996459960938</v>
      </c>
      <c r="K529" s="4">
        <v>62.356292724609375</v>
      </c>
      <c r="L529" s="4">
        <v>4.4557065963745117</v>
      </c>
      <c r="M529" s="21">
        <v>0.65432500839233398</v>
      </c>
      <c r="N529">
        <v>1</v>
      </c>
    </row>
    <row r="530" spans="2:14" x14ac:dyDescent="0.25">
      <c r="B530" t="s">
        <v>2060</v>
      </c>
      <c r="C530" s="55" t="s">
        <v>4925</v>
      </c>
      <c r="D530" s="3" t="s">
        <v>6024</v>
      </c>
      <c r="E530" s="45">
        <v>43.654201507568359</v>
      </c>
      <c r="F530" s="45">
        <v>-92.973899841308594</v>
      </c>
      <c r="G530" s="22">
        <v>365.5</v>
      </c>
      <c r="H530" s="3" t="s">
        <v>5985</v>
      </c>
      <c r="J530" s="4">
        <v>66.199996948242188</v>
      </c>
      <c r="K530" s="4">
        <v>60.382984161376953</v>
      </c>
      <c r="L530" s="4">
        <v>5.8170166015625</v>
      </c>
      <c r="M530" s="21">
        <v>0.69608372449874878</v>
      </c>
      <c r="N530">
        <v>1</v>
      </c>
    </row>
    <row r="531" spans="2:14" x14ac:dyDescent="0.25">
      <c r="B531" t="s">
        <v>2087</v>
      </c>
      <c r="C531" s="55" t="s">
        <v>3405</v>
      </c>
      <c r="D531" s="3" t="s">
        <v>6024</v>
      </c>
      <c r="E531" s="45">
        <v>44.013900756835938</v>
      </c>
      <c r="F531" s="45">
        <v>-96.325798034667969</v>
      </c>
      <c r="G531" s="22">
        <v>519.70001220703125</v>
      </c>
      <c r="H531" s="3" t="s">
        <v>5985</v>
      </c>
      <c r="J531" s="4">
        <v>63.967998504638672</v>
      </c>
      <c r="K531" s="4">
        <v>59.206092834472656</v>
      </c>
      <c r="L531" s="4">
        <v>4.7619080543518066</v>
      </c>
      <c r="M531" s="21">
        <v>0.66882592439651489</v>
      </c>
      <c r="N531">
        <v>1</v>
      </c>
    </row>
    <row r="532" spans="2:14" x14ac:dyDescent="0.25">
      <c r="B532" t="s">
        <v>2098</v>
      </c>
      <c r="C532" s="55" t="s">
        <v>4954</v>
      </c>
      <c r="D532" s="3" t="s">
        <v>6024</v>
      </c>
      <c r="E532" s="45">
        <v>44.299198150634766</v>
      </c>
      <c r="F532" s="45">
        <v>-92.666099548339844</v>
      </c>
      <c r="G532" s="22">
        <v>295.70001220703125</v>
      </c>
      <c r="H532" s="3" t="s">
        <v>5985</v>
      </c>
      <c r="J532" s="4">
        <v>64.796005249023438</v>
      </c>
      <c r="K532" s="4">
        <v>59.879169464111328</v>
      </c>
      <c r="L532" s="4">
        <v>4.9168334007263184</v>
      </c>
      <c r="M532" s="21">
        <v>0.68126606941223145</v>
      </c>
      <c r="N532">
        <v>1</v>
      </c>
    </row>
    <row r="533" spans="2:14" x14ac:dyDescent="0.25">
      <c r="B533" t="s">
        <v>2109</v>
      </c>
      <c r="C533" s="55" t="s">
        <v>4389</v>
      </c>
      <c r="D533" s="3" t="s">
        <v>6025</v>
      </c>
      <c r="E533" s="45">
        <v>31.250299453735352</v>
      </c>
      <c r="F533" s="45">
        <v>-89.836097717285156</v>
      </c>
      <c r="G533" s="22">
        <v>45.700000762939453</v>
      </c>
      <c r="H533" s="3" t="s">
        <v>5985</v>
      </c>
      <c r="J533" s="4">
        <v>74.804000854492188</v>
      </c>
      <c r="K533" s="4">
        <v>71.28790283203125</v>
      </c>
      <c r="L533" s="4">
        <v>3.5160949230194092</v>
      </c>
      <c r="M533" s="21">
        <v>0.86822015047073364</v>
      </c>
      <c r="N533">
        <v>1</v>
      </c>
    </row>
    <row r="534" spans="2:14" x14ac:dyDescent="0.25">
      <c r="B534" t="s">
        <v>2149</v>
      </c>
      <c r="C534" s="55" t="s">
        <v>5003</v>
      </c>
      <c r="D534" s="3" t="s">
        <v>3747</v>
      </c>
      <c r="E534" s="45">
        <v>37.616401672363281</v>
      </c>
      <c r="F534" s="45">
        <v>-93.391403198242188</v>
      </c>
      <c r="G534" s="22">
        <v>300.79998779296875</v>
      </c>
      <c r="H534" s="3" t="s">
        <v>5985</v>
      </c>
      <c r="J534" s="4">
        <v>72.211997985839844</v>
      </c>
      <c r="K534" s="4">
        <v>66.373947143554688</v>
      </c>
      <c r="L534" s="4">
        <v>5.8380494117736816</v>
      </c>
      <c r="M534" s="21">
        <v>0.79373419284820557</v>
      </c>
      <c r="N534">
        <v>1</v>
      </c>
    </row>
    <row r="535" spans="2:14" x14ac:dyDescent="0.25">
      <c r="B535" t="s">
        <v>2150</v>
      </c>
      <c r="C535" s="55" t="s">
        <v>5004</v>
      </c>
      <c r="D535" s="3" t="s">
        <v>3747</v>
      </c>
      <c r="E535" s="45">
        <v>38.261100769042969</v>
      </c>
      <c r="F535" s="45">
        <v>-94.404998779296875</v>
      </c>
      <c r="G535" s="22">
        <v>240.80000305175781</v>
      </c>
      <c r="H535" s="3" t="s">
        <v>5985</v>
      </c>
      <c r="J535" s="4">
        <v>74.012001037597656</v>
      </c>
      <c r="K535" s="4">
        <v>68.09881591796875</v>
      </c>
      <c r="L535" s="4">
        <v>5.9131836891174316</v>
      </c>
      <c r="M535" s="21">
        <v>0.7947998046875</v>
      </c>
      <c r="N535">
        <v>1</v>
      </c>
    </row>
    <row r="536" spans="2:14" x14ac:dyDescent="0.25">
      <c r="B536" t="s">
        <v>2173</v>
      </c>
      <c r="C536" s="55" t="s">
        <v>5025</v>
      </c>
      <c r="D536" s="3" t="s">
        <v>3747</v>
      </c>
      <c r="E536" s="45">
        <v>36.674400329589844</v>
      </c>
      <c r="F536" s="45">
        <v>-93.107498168945313</v>
      </c>
      <c r="G536" s="22">
        <v>254.19999694824219</v>
      </c>
      <c r="H536" s="3" t="s">
        <v>5985</v>
      </c>
      <c r="J536" s="4">
        <v>71.815994262695313</v>
      </c>
      <c r="K536" s="4">
        <v>64.673683166503906</v>
      </c>
      <c r="L536" s="4">
        <v>7.1423158645629883</v>
      </c>
      <c r="M536" s="21">
        <v>0.93418347835540771</v>
      </c>
      <c r="N536">
        <v>1</v>
      </c>
    </row>
    <row r="537" spans="2:14" x14ac:dyDescent="0.25">
      <c r="B537" t="s">
        <v>2178</v>
      </c>
      <c r="C537" s="55" t="s">
        <v>4581</v>
      </c>
      <c r="D537" s="3" t="s">
        <v>3747</v>
      </c>
      <c r="E537" s="45">
        <v>39.424701690673828</v>
      </c>
      <c r="F537" s="45">
        <v>-92.810600280761719</v>
      </c>
      <c r="G537" s="22">
        <v>222.5</v>
      </c>
      <c r="H537" s="3" t="s">
        <v>5985</v>
      </c>
      <c r="J537" s="4">
        <v>71.959999084472656</v>
      </c>
      <c r="K537" s="4">
        <v>66.780593872070313</v>
      </c>
      <c r="L537" s="4">
        <v>5.1794066429138184</v>
      </c>
      <c r="M537" s="21">
        <v>0.73252618312835693</v>
      </c>
      <c r="N537">
        <v>1</v>
      </c>
    </row>
    <row r="538" spans="2:14" x14ac:dyDescent="0.25">
      <c r="B538" t="s">
        <v>2179</v>
      </c>
      <c r="C538" s="55" t="s">
        <v>5029</v>
      </c>
      <c r="D538" s="3" t="s">
        <v>3747</v>
      </c>
      <c r="E538" s="45">
        <v>38.675300598144531</v>
      </c>
      <c r="F538" s="45">
        <v>-93.222801208496094</v>
      </c>
      <c r="G538" s="22">
        <v>237.69999694824219</v>
      </c>
      <c r="H538" s="3" t="s">
        <v>5985</v>
      </c>
      <c r="J538" s="4">
        <v>72.608001708984375</v>
      </c>
      <c r="K538" s="4">
        <v>66.570335388183594</v>
      </c>
      <c r="L538" s="4">
        <v>6.0376648902893066</v>
      </c>
      <c r="M538" s="21">
        <v>0.76341205835342407</v>
      </c>
      <c r="N538">
        <v>1</v>
      </c>
    </row>
    <row r="539" spans="2:14" x14ac:dyDescent="0.25">
      <c r="B539" t="s">
        <v>2184</v>
      </c>
      <c r="C539" s="55" t="s">
        <v>4873</v>
      </c>
      <c r="D539" s="3" t="s">
        <v>3747</v>
      </c>
      <c r="E539" s="45">
        <v>40.082500457763672</v>
      </c>
      <c r="F539" s="45">
        <v>-93.608596801757813</v>
      </c>
      <c r="G539" s="22">
        <v>255.10000610351563</v>
      </c>
      <c r="H539" s="3" t="s">
        <v>5985</v>
      </c>
      <c r="J539" s="4">
        <v>71.851997375488281</v>
      </c>
      <c r="K539" s="4">
        <v>66.220291137695313</v>
      </c>
      <c r="L539" s="4">
        <v>5.6317076683044434</v>
      </c>
      <c r="M539" s="21">
        <v>0.75657474994659424</v>
      </c>
      <c r="N539">
        <v>1</v>
      </c>
    </row>
    <row r="540" spans="2:14" x14ac:dyDescent="0.25">
      <c r="B540" t="s">
        <v>2235</v>
      </c>
      <c r="C540" s="55" t="s">
        <v>5080</v>
      </c>
      <c r="D540" s="3" t="s">
        <v>6002</v>
      </c>
      <c r="E540" s="45">
        <v>42.552200317382813</v>
      </c>
      <c r="F540" s="45">
        <v>-99.855598449707031</v>
      </c>
      <c r="G540" s="22">
        <v>765</v>
      </c>
      <c r="H540" s="3" t="s">
        <v>5985</v>
      </c>
      <c r="J540" s="4">
        <v>65.192001342773438</v>
      </c>
      <c r="K540" s="4">
        <v>62.975513458251953</v>
      </c>
      <c r="L540" s="4">
        <v>2.21649169921875</v>
      </c>
      <c r="M540" s="21">
        <v>0.57594835758209229</v>
      </c>
      <c r="N540">
        <v>1</v>
      </c>
    </row>
    <row r="541" spans="2:14" x14ac:dyDescent="0.25">
      <c r="B541" t="s">
        <v>2236</v>
      </c>
      <c r="C541" s="55" t="s">
        <v>3425</v>
      </c>
      <c r="D541" s="3" t="s">
        <v>6002</v>
      </c>
      <c r="E541" s="45">
        <v>41.569698333740234</v>
      </c>
      <c r="F541" s="45">
        <v>-101.69170379638672</v>
      </c>
      <c r="G541" s="22">
        <v>1115.5999755859375</v>
      </c>
      <c r="H541" s="3" t="s">
        <v>5985</v>
      </c>
      <c r="J541" s="4">
        <v>62.599998474121094</v>
      </c>
      <c r="K541" s="4">
        <v>59.633960723876953</v>
      </c>
      <c r="L541" s="4">
        <v>2.9660401344299316</v>
      </c>
      <c r="M541" s="21">
        <v>0.67912417650222778</v>
      </c>
      <c r="N541">
        <v>1</v>
      </c>
    </row>
    <row r="542" spans="2:14" x14ac:dyDescent="0.25">
      <c r="B542" t="s">
        <v>2238</v>
      </c>
      <c r="C542" s="55" t="s">
        <v>5082</v>
      </c>
      <c r="D542" s="3" t="s">
        <v>6002</v>
      </c>
      <c r="E542" s="45">
        <v>40.370601654052734</v>
      </c>
      <c r="F542" s="45">
        <v>-95.746902465820313</v>
      </c>
      <c r="G542" s="22">
        <v>283.5</v>
      </c>
      <c r="H542" s="3" t="s">
        <v>5985</v>
      </c>
      <c r="J542" s="4">
        <v>71.996002197265625</v>
      </c>
      <c r="K542" s="4">
        <v>66.4993896484375</v>
      </c>
      <c r="L542" s="4">
        <v>5.496612548828125</v>
      </c>
      <c r="M542" s="21">
        <v>0.72623080015182495</v>
      </c>
      <c r="N542">
        <v>1</v>
      </c>
    </row>
    <row r="543" spans="2:14" x14ac:dyDescent="0.25">
      <c r="B543" t="s">
        <v>2249</v>
      </c>
      <c r="C543" s="55" t="s">
        <v>5088</v>
      </c>
      <c r="D543" s="3" t="s">
        <v>6002</v>
      </c>
      <c r="E543" s="45">
        <v>40.725799560546875</v>
      </c>
      <c r="F543" s="45">
        <v>-99.013298034667969</v>
      </c>
      <c r="G543" s="22">
        <v>649.20001220703125</v>
      </c>
      <c r="H543" s="3" t="s">
        <v>5985</v>
      </c>
      <c r="J543" s="4">
        <v>66.847999572753906</v>
      </c>
      <c r="K543" s="4">
        <v>63.366130828857422</v>
      </c>
      <c r="L543" s="4">
        <v>3.4818663597106934</v>
      </c>
      <c r="M543" s="21">
        <v>0.6578819751739502</v>
      </c>
      <c r="N543">
        <v>1</v>
      </c>
    </row>
    <row r="544" spans="2:14" x14ac:dyDescent="0.25">
      <c r="B544" t="s">
        <v>2255</v>
      </c>
      <c r="C544" s="55" t="s">
        <v>5093</v>
      </c>
      <c r="D544" s="3" t="s">
        <v>6002</v>
      </c>
      <c r="E544" s="45">
        <v>41.056900024414063</v>
      </c>
      <c r="F544" s="45">
        <v>-100.74939727783203</v>
      </c>
      <c r="G544" s="22">
        <v>922</v>
      </c>
      <c r="H544" s="3" t="s">
        <v>5985</v>
      </c>
      <c r="J544" s="4">
        <v>64.616004943847656</v>
      </c>
      <c r="K544" s="4">
        <v>61.461723327636719</v>
      </c>
      <c r="L544" s="4">
        <v>3.1542785167694092</v>
      </c>
      <c r="M544" s="21">
        <v>0.66133671998977661</v>
      </c>
      <c r="N544">
        <v>1</v>
      </c>
    </row>
    <row r="545" spans="2:14" x14ac:dyDescent="0.25">
      <c r="B545" t="s">
        <v>2256</v>
      </c>
      <c r="C545" s="55" t="s">
        <v>3289</v>
      </c>
      <c r="D545" s="3" t="s">
        <v>6002</v>
      </c>
      <c r="E545" s="45">
        <v>42.064399719238281</v>
      </c>
      <c r="F545" s="45">
        <v>-97.966697692871094</v>
      </c>
      <c r="G545" s="22">
        <v>533.0999755859375</v>
      </c>
      <c r="H545" s="3" t="s">
        <v>5985</v>
      </c>
      <c r="J545" s="4">
        <v>66.596000671386719</v>
      </c>
      <c r="K545" s="4">
        <v>62.681499481201172</v>
      </c>
      <c r="L545" s="4">
        <v>3.9145019054412842</v>
      </c>
      <c r="M545" s="21">
        <v>0.66117829084396362</v>
      </c>
      <c r="N545">
        <v>1</v>
      </c>
    </row>
    <row r="546" spans="2:14" x14ac:dyDescent="0.25">
      <c r="B546" t="s">
        <v>2257</v>
      </c>
      <c r="C546" s="55" t="s">
        <v>5094</v>
      </c>
      <c r="D546" s="3" t="s">
        <v>6002</v>
      </c>
      <c r="E546" s="45">
        <v>41.127498626708984</v>
      </c>
      <c r="F546" s="45">
        <v>-101.72059631347656</v>
      </c>
      <c r="G546" s="22">
        <v>984.5</v>
      </c>
      <c r="H546" s="3" t="s">
        <v>5985</v>
      </c>
      <c r="J546" s="4">
        <v>66.020004272460938</v>
      </c>
      <c r="K546" s="4">
        <v>61.479072570800781</v>
      </c>
      <c r="L546" s="4">
        <v>4.5409302711486816</v>
      </c>
      <c r="M546" s="21">
        <v>0.75911456346511841</v>
      </c>
      <c r="N546">
        <v>1</v>
      </c>
    </row>
    <row r="547" spans="2:14" x14ac:dyDescent="0.25">
      <c r="B547" t="s">
        <v>2260</v>
      </c>
      <c r="C547" s="55" t="s">
        <v>3420</v>
      </c>
      <c r="D547" s="3" t="s">
        <v>6002</v>
      </c>
      <c r="E547" s="45">
        <v>41.031898498535156</v>
      </c>
      <c r="F547" s="45">
        <v>-98.921401977539063</v>
      </c>
      <c r="G547" s="22">
        <v>623.5999755859375</v>
      </c>
      <c r="H547" s="3" t="s">
        <v>5985</v>
      </c>
      <c r="J547" s="4">
        <v>66.99200439453125</v>
      </c>
      <c r="K547" s="4">
        <v>63.208770751953125</v>
      </c>
      <c r="L547" s="4">
        <v>3.783233642578125</v>
      </c>
      <c r="M547" s="21">
        <v>0.67241477966308594</v>
      </c>
      <c r="N547">
        <v>1</v>
      </c>
    </row>
    <row r="548" spans="2:14" x14ac:dyDescent="0.25">
      <c r="B548" t="s">
        <v>2269</v>
      </c>
      <c r="C548" s="55" t="s">
        <v>3631</v>
      </c>
      <c r="D548" s="3" t="s">
        <v>6032</v>
      </c>
      <c r="E548" s="45">
        <v>38.387798309326172</v>
      </c>
      <c r="F548" s="45">
        <v>-118.10919952392578</v>
      </c>
      <c r="G548" s="22">
        <v>1396</v>
      </c>
      <c r="H548" s="3" t="s">
        <v>5985</v>
      </c>
      <c r="J548" s="4">
        <v>71.240005493164063</v>
      </c>
      <c r="K548" s="4">
        <v>63.08343505859375</v>
      </c>
      <c r="L548" s="4">
        <v>8.1565675735473633</v>
      </c>
      <c r="M548" s="21">
        <v>0.91893875598907471</v>
      </c>
      <c r="N548">
        <v>1</v>
      </c>
    </row>
    <row r="549" spans="2:14" x14ac:dyDescent="0.25">
      <c r="B549" t="s">
        <v>2275</v>
      </c>
      <c r="C549" s="55" t="s">
        <v>4895</v>
      </c>
      <c r="D549" s="3" t="s">
        <v>6029</v>
      </c>
      <c r="E549" s="45">
        <v>44.453601837158203</v>
      </c>
      <c r="F549" s="45">
        <v>-71.185600280761719</v>
      </c>
      <c r="G549" s="22">
        <v>280.39999389648438</v>
      </c>
      <c r="H549" s="3" t="s">
        <v>5985</v>
      </c>
      <c r="J549" s="4">
        <v>60.403999328613281</v>
      </c>
      <c r="K549" s="4">
        <v>55.366859436035156</v>
      </c>
      <c r="L549" s="4">
        <v>5.037139892578125</v>
      </c>
      <c r="M549" s="21">
        <v>0.68671721220016479</v>
      </c>
      <c r="N549">
        <v>1</v>
      </c>
    </row>
    <row r="550" spans="2:14" x14ac:dyDescent="0.25">
      <c r="B550" t="s">
        <v>2276</v>
      </c>
      <c r="C550" s="55" t="s">
        <v>5108</v>
      </c>
      <c r="D550" s="3" t="s">
        <v>6029</v>
      </c>
      <c r="E550" s="45">
        <v>44.861099243164063</v>
      </c>
      <c r="F550" s="45">
        <v>-71.539199829101563</v>
      </c>
      <c r="G550" s="22">
        <v>341.39999389648438</v>
      </c>
      <c r="H550" s="3" t="s">
        <v>5985</v>
      </c>
      <c r="J550" s="4">
        <v>59.180000305175781</v>
      </c>
      <c r="K550" s="4">
        <v>52.961994171142578</v>
      </c>
      <c r="L550" s="4">
        <v>6.2180051803588867</v>
      </c>
      <c r="M550" s="21">
        <v>0.71784079074859619</v>
      </c>
      <c r="N550">
        <v>1</v>
      </c>
    </row>
    <row r="551" spans="2:14" x14ac:dyDescent="0.25">
      <c r="B551" t="s">
        <v>2277</v>
      </c>
      <c r="C551" s="55" t="s">
        <v>3322</v>
      </c>
      <c r="D551" s="3" t="s">
        <v>6029</v>
      </c>
      <c r="E551" s="45">
        <v>43.030300140380859</v>
      </c>
      <c r="F551" s="45">
        <v>-71.083900451660156</v>
      </c>
      <c r="G551" s="22">
        <v>48.799999237060547</v>
      </c>
      <c r="H551" s="3" t="s">
        <v>5985</v>
      </c>
      <c r="J551" s="4">
        <v>65.587997436523438</v>
      </c>
      <c r="K551" s="4">
        <v>58.719322204589844</v>
      </c>
      <c r="L551" s="4">
        <v>6.8686766624450684</v>
      </c>
      <c r="M551" s="21">
        <v>0.76294475793838501</v>
      </c>
      <c r="N551">
        <v>1</v>
      </c>
    </row>
    <row r="552" spans="2:14" x14ac:dyDescent="0.25">
      <c r="B552" t="s">
        <v>2280</v>
      </c>
      <c r="C552" s="55" t="s">
        <v>5112</v>
      </c>
      <c r="D552" s="3" t="s">
        <v>6029</v>
      </c>
      <c r="E552" s="45">
        <v>44.258098602294922</v>
      </c>
      <c r="F552" s="45">
        <v>-71.25250244140625</v>
      </c>
      <c r="G552" s="22">
        <v>617.20001220703125</v>
      </c>
      <c r="H552" s="3" t="s">
        <v>5985</v>
      </c>
      <c r="J552" s="4">
        <v>60.404003143310547</v>
      </c>
      <c r="K552" s="4">
        <v>53.345954895019531</v>
      </c>
      <c r="L552" s="4">
        <v>7.0580506324768066</v>
      </c>
      <c r="M552" s="21">
        <v>0.80881404876708984</v>
      </c>
      <c r="N552">
        <v>1</v>
      </c>
    </row>
    <row r="553" spans="2:14" x14ac:dyDescent="0.25">
      <c r="B553" t="s">
        <v>2283</v>
      </c>
      <c r="C553" s="55" t="s">
        <v>5115</v>
      </c>
      <c r="D553" s="3" t="s">
        <v>6030</v>
      </c>
      <c r="E553" s="45">
        <v>40.266399383544922</v>
      </c>
      <c r="F553" s="45">
        <v>-74.564201354980469</v>
      </c>
      <c r="G553" s="22">
        <v>30.5</v>
      </c>
      <c r="H553" s="3" t="s">
        <v>5985</v>
      </c>
      <c r="J553" s="4">
        <v>70.628005981445313</v>
      </c>
      <c r="K553" s="4">
        <v>64.111740112304688</v>
      </c>
      <c r="L553" s="4">
        <v>6.516265869140625</v>
      </c>
      <c r="M553" s="21">
        <v>0.82947367429733276</v>
      </c>
      <c r="N553">
        <v>1</v>
      </c>
    </row>
    <row r="554" spans="2:14" x14ac:dyDescent="0.25">
      <c r="B554" t="s">
        <v>2291</v>
      </c>
      <c r="C554" s="55" t="s">
        <v>5124</v>
      </c>
      <c r="D554" s="3" t="s">
        <v>6031</v>
      </c>
      <c r="E554" s="45">
        <v>35.407199859619141</v>
      </c>
      <c r="F554" s="45">
        <v>-104.19059753417969</v>
      </c>
      <c r="G554" s="22">
        <v>1293.5999755859375</v>
      </c>
      <c r="H554" s="3" t="s">
        <v>5985</v>
      </c>
      <c r="J554" s="4">
        <v>69.800003051757813</v>
      </c>
      <c r="K554" s="4">
        <v>66.729034423828125</v>
      </c>
      <c r="L554" s="4">
        <v>3.0709655284881592</v>
      </c>
      <c r="M554" s="21">
        <v>0.68626821041107178</v>
      </c>
      <c r="N554">
        <v>1</v>
      </c>
    </row>
    <row r="555" spans="2:14" x14ac:dyDescent="0.25">
      <c r="B555" t="s">
        <v>2295</v>
      </c>
      <c r="C555" s="55" t="s">
        <v>5127</v>
      </c>
      <c r="D555" s="3" t="s">
        <v>6031</v>
      </c>
      <c r="E555" s="45">
        <v>32.616100311279297</v>
      </c>
      <c r="F555" s="45">
        <v>-106.74030303955078</v>
      </c>
      <c r="G555" s="22">
        <v>1316.0999755859375</v>
      </c>
      <c r="H555" s="3" t="s">
        <v>5985</v>
      </c>
      <c r="J555" s="4">
        <v>66.199996948242188</v>
      </c>
      <c r="K555" s="4">
        <v>63.188953399658203</v>
      </c>
      <c r="L555" s="4">
        <v>3.01104736328125</v>
      </c>
      <c r="M555" s="21">
        <v>0.62295591831207275</v>
      </c>
      <c r="N555">
        <v>1</v>
      </c>
    </row>
    <row r="556" spans="2:14" x14ac:dyDescent="0.25">
      <c r="B556" t="s">
        <v>2296</v>
      </c>
      <c r="C556" s="55" t="s">
        <v>5128</v>
      </c>
      <c r="D556" s="3" t="s">
        <v>6031</v>
      </c>
      <c r="E556" s="45">
        <v>34.767501831054688</v>
      </c>
      <c r="F556" s="45">
        <v>-106.76110076904297</v>
      </c>
      <c r="G556" s="22">
        <v>1475.199951171875</v>
      </c>
      <c r="H556" s="3" t="s">
        <v>5985</v>
      </c>
      <c r="J556" s="4">
        <v>63.823997497558594</v>
      </c>
      <c r="K556" s="4">
        <v>61.051769256591797</v>
      </c>
      <c r="L556" s="4">
        <v>2.7722289562225342</v>
      </c>
      <c r="M556" s="21">
        <v>0.65627670288085938</v>
      </c>
      <c r="N556">
        <v>1</v>
      </c>
    </row>
    <row r="557" spans="2:14" x14ac:dyDescent="0.25">
      <c r="B557" t="s">
        <v>2298</v>
      </c>
      <c r="C557" s="55" t="s">
        <v>5130</v>
      </c>
      <c r="D557" s="3" t="s">
        <v>6031</v>
      </c>
      <c r="E557" s="45">
        <v>36.18389892578125</v>
      </c>
      <c r="F557" s="45">
        <v>-105.06079864501953</v>
      </c>
      <c r="G557" s="22">
        <v>2333.199951171875</v>
      </c>
      <c r="H557" s="3" t="s">
        <v>5985</v>
      </c>
      <c r="J557" s="4">
        <v>55.363994598388672</v>
      </c>
      <c r="K557" s="4">
        <v>49.490592956542969</v>
      </c>
      <c r="L557" s="4">
        <v>5.8734040260314941</v>
      </c>
      <c r="M557" s="21">
        <v>0.87754982709884644</v>
      </c>
      <c r="N557">
        <v>1</v>
      </c>
    </row>
    <row r="558" spans="2:14" x14ac:dyDescent="0.25">
      <c r="B558" t="s">
        <v>2301</v>
      </c>
      <c r="C558" s="55" t="s">
        <v>5133</v>
      </c>
      <c r="D558" s="3" t="s">
        <v>6031</v>
      </c>
      <c r="E558" s="45">
        <v>32.704700469970703</v>
      </c>
      <c r="F558" s="45">
        <v>-108.72810363769531</v>
      </c>
      <c r="G558" s="22">
        <v>1236.300048828125</v>
      </c>
      <c r="H558" s="3" t="s">
        <v>5985</v>
      </c>
      <c r="J558" s="4">
        <v>65.587997436523438</v>
      </c>
      <c r="K558" s="4">
        <v>63.712413787841797</v>
      </c>
      <c r="L558" s="4">
        <v>1.8755859136581421</v>
      </c>
      <c r="M558" s="21">
        <v>0.5110543966293335</v>
      </c>
      <c r="N558">
        <v>1</v>
      </c>
    </row>
    <row r="559" spans="2:14" x14ac:dyDescent="0.25">
      <c r="B559" t="s">
        <v>2303</v>
      </c>
      <c r="C559" s="55" t="s">
        <v>5135</v>
      </c>
      <c r="D559" s="3" t="s">
        <v>6031</v>
      </c>
      <c r="E559" s="45">
        <v>35.799198150634766</v>
      </c>
      <c r="F559" s="45">
        <v>-107.181396484375</v>
      </c>
      <c r="G559" s="22">
        <v>2042.199951171875</v>
      </c>
      <c r="H559" s="3" t="s">
        <v>5985</v>
      </c>
      <c r="J559" s="4">
        <v>59.39599609375</v>
      </c>
      <c r="K559" s="4">
        <v>56.800212860107422</v>
      </c>
      <c r="L559" s="4">
        <v>2.5957825183868408</v>
      </c>
      <c r="M559" s="21">
        <v>0.60072284936904907</v>
      </c>
      <c r="N559">
        <v>1</v>
      </c>
    </row>
    <row r="560" spans="2:14" x14ac:dyDescent="0.25">
      <c r="B560" t="s">
        <v>2316</v>
      </c>
      <c r="C560" s="55" t="s">
        <v>5145</v>
      </c>
      <c r="D560" s="3" t="s">
        <v>6033</v>
      </c>
      <c r="E560" s="45">
        <v>44.353900909423828</v>
      </c>
      <c r="F560" s="45">
        <v>-75.512199401855469</v>
      </c>
      <c r="G560" s="22">
        <v>128</v>
      </c>
      <c r="H560" s="3" t="s">
        <v>5985</v>
      </c>
      <c r="J560" s="4">
        <v>64.400001525878906</v>
      </c>
      <c r="K560" s="4">
        <v>57.371856689453125</v>
      </c>
      <c r="L560" s="4">
        <v>7.0281434059143066</v>
      </c>
      <c r="M560" s="21">
        <v>0.78570079803466797</v>
      </c>
      <c r="N560">
        <v>1</v>
      </c>
    </row>
    <row r="561" spans="2:14" x14ac:dyDescent="0.25">
      <c r="B561" t="s">
        <v>2320</v>
      </c>
      <c r="C561" s="55" t="s">
        <v>5148</v>
      </c>
      <c r="D561" s="3" t="s">
        <v>6033</v>
      </c>
      <c r="E561" s="45">
        <v>44.30419921875</v>
      </c>
      <c r="F561" s="45">
        <v>-73.983901977539063</v>
      </c>
      <c r="G561" s="22">
        <v>575.5</v>
      </c>
      <c r="H561" s="3" t="s">
        <v>5985</v>
      </c>
      <c r="J561" s="4">
        <v>60.799999237060547</v>
      </c>
      <c r="K561" s="4">
        <v>53.264698028564453</v>
      </c>
      <c r="L561" s="4">
        <v>7.5353026390075684</v>
      </c>
      <c r="M561" s="21">
        <v>0.75551599264144897</v>
      </c>
      <c r="N561">
        <v>1</v>
      </c>
    </row>
    <row r="562" spans="2:14" x14ac:dyDescent="0.25">
      <c r="B562" t="s">
        <v>2322</v>
      </c>
      <c r="C562" s="55" t="s">
        <v>5149</v>
      </c>
      <c r="D562" s="3" t="s">
        <v>6033</v>
      </c>
      <c r="E562" s="45">
        <v>43.792800903320313</v>
      </c>
      <c r="F562" s="45">
        <v>-75.482803344726563</v>
      </c>
      <c r="G562" s="22">
        <v>263</v>
      </c>
      <c r="H562" s="3" t="s">
        <v>5985</v>
      </c>
      <c r="J562" s="4">
        <v>65.012001037597656</v>
      </c>
      <c r="K562" s="4">
        <v>56.907360076904297</v>
      </c>
      <c r="L562" s="4">
        <v>8.1046390533447266</v>
      </c>
      <c r="M562" s="21">
        <v>0.82104760408401489</v>
      </c>
      <c r="N562">
        <v>1</v>
      </c>
    </row>
    <row r="563" spans="2:14" x14ac:dyDescent="0.25">
      <c r="B563" t="s">
        <v>2327</v>
      </c>
      <c r="C563" s="55" t="s">
        <v>5155</v>
      </c>
      <c r="D563" s="3" t="s">
        <v>6027</v>
      </c>
      <c r="E563" s="45">
        <v>35.228298187255859</v>
      </c>
      <c r="F563" s="45">
        <v>-82.735801696777344</v>
      </c>
      <c r="G563" s="22">
        <v>662.9000244140625</v>
      </c>
      <c r="H563" s="3" t="s">
        <v>5985</v>
      </c>
      <c r="J563" s="4">
        <v>65.192001342773438</v>
      </c>
      <c r="K563" s="4">
        <v>62.085437774658203</v>
      </c>
      <c r="L563" s="4">
        <v>3.1065673828125</v>
      </c>
      <c r="M563" s="21">
        <v>0.70995032787322998</v>
      </c>
      <c r="N563">
        <v>1</v>
      </c>
    </row>
    <row r="564" spans="2:14" x14ac:dyDescent="0.25">
      <c r="B564" t="s">
        <v>2333</v>
      </c>
      <c r="C564" s="55" t="s">
        <v>5159</v>
      </c>
      <c r="D564" s="3" t="s">
        <v>6027</v>
      </c>
      <c r="E564" s="45">
        <v>35.058300018310547</v>
      </c>
      <c r="F564" s="45">
        <v>-78.858299255371094</v>
      </c>
      <c r="G564" s="22">
        <v>29.299999237060547</v>
      </c>
      <c r="H564" s="3" t="s">
        <v>5985</v>
      </c>
      <c r="J564" s="4">
        <v>76.1719970703125</v>
      </c>
      <c r="K564" s="4">
        <v>70.470664978027344</v>
      </c>
      <c r="L564" s="4">
        <v>5.7013306617736816</v>
      </c>
      <c r="M564" s="21">
        <v>0.93026351928710938</v>
      </c>
      <c r="N564">
        <v>1</v>
      </c>
    </row>
    <row r="565" spans="2:14" x14ac:dyDescent="0.25">
      <c r="B565" t="s">
        <v>2345</v>
      </c>
      <c r="C565" s="55" t="s">
        <v>3328</v>
      </c>
      <c r="D565" s="3" t="s">
        <v>6027</v>
      </c>
      <c r="E565" s="45">
        <v>35.803298950195313</v>
      </c>
      <c r="F565" s="45">
        <v>-82.665802001953125</v>
      </c>
      <c r="G565" s="22">
        <v>585.20001220703125</v>
      </c>
      <c r="H565" s="3" t="s">
        <v>5985</v>
      </c>
      <c r="J565" s="4">
        <v>65.804000854492188</v>
      </c>
      <c r="K565" s="4">
        <v>61.821277618408203</v>
      </c>
      <c r="L565" s="4">
        <v>3.98272705078125</v>
      </c>
      <c r="M565" s="21">
        <v>0.7819209098815918</v>
      </c>
      <c r="N565">
        <v>1</v>
      </c>
    </row>
    <row r="566" spans="2:14" x14ac:dyDescent="0.25">
      <c r="B566" t="s">
        <v>2384</v>
      </c>
      <c r="C566" s="55" t="s">
        <v>5204</v>
      </c>
      <c r="D566" s="3" t="s">
        <v>6034</v>
      </c>
      <c r="E566" s="45">
        <v>40.291400909423828</v>
      </c>
      <c r="F566" s="45">
        <v>-82.654701232910156</v>
      </c>
      <c r="G566" s="22">
        <v>367.29998779296875</v>
      </c>
      <c r="H566" s="3" t="s">
        <v>5985</v>
      </c>
      <c r="J566" s="4">
        <v>69.404006958007813</v>
      </c>
      <c r="K566" s="4">
        <v>61.385154724121094</v>
      </c>
      <c r="L566" s="4">
        <v>8.0188474655151367</v>
      </c>
      <c r="M566" s="21">
        <v>0.91116255521774292</v>
      </c>
      <c r="N566">
        <v>1</v>
      </c>
    </row>
    <row r="567" spans="2:14" x14ac:dyDescent="0.25">
      <c r="B567" t="s">
        <v>2385</v>
      </c>
      <c r="C567" s="55" t="s">
        <v>5205</v>
      </c>
      <c r="D567" s="3" t="s">
        <v>6034</v>
      </c>
      <c r="E567" s="45">
        <v>41.583301544189453</v>
      </c>
      <c r="F567" s="45">
        <v>-81.183296203613281</v>
      </c>
      <c r="G567" s="22">
        <v>344.39999389648438</v>
      </c>
      <c r="H567" s="3" t="s">
        <v>5985</v>
      </c>
      <c r="J567" s="4">
        <v>66.416000366210938</v>
      </c>
      <c r="K567" s="4">
        <v>58.79669189453125</v>
      </c>
      <c r="L567" s="4">
        <v>7.6193113327026367</v>
      </c>
      <c r="M567" s="21">
        <v>0.83488035202026367</v>
      </c>
      <c r="N567">
        <v>1</v>
      </c>
    </row>
    <row r="568" spans="2:14" x14ac:dyDescent="0.25">
      <c r="B568" t="s">
        <v>2413</v>
      </c>
      <c r="C568" s="55" t="s">
        <v>5231</v>
      </c>
      <c r="D568" s="3" t="s">
        <v>6035</v>
      </c>
      <c r="E568" s="45">
        <v>36.575801849365234</v>
      </c>
      <c r="F568" s="45">
        <v>-98.87969970703125</v>
      </c>
      <c r="G568" s="22">
        <v>459.60000610351563</v>
      </c>
      <c r="H568" s="3" t="s">
        <v>5985</v>
      </c>
      <c r="J568" s="4">
        <v>75.811996459960938</v>
      </c>
      <c r="K568" s="4">
        <v>70.49169921875</v>
      </c>
      <c r="L568" s="4">
        <v>5.3203001022338867</v>
      </c>
      <c r="M568" s="21">
        <v>0.75969964265823364</v>
      </c>
      <c r="N568">
        <v>1</v>
      </c>
    </row>
    <row r="569" spans="2:14" x14ac:dyDescent="0.25">
      <c r="B569" t="s">
        <v>2421</v>
      </c>
      <c r="C569" s="55" t="s">
        <v>4659</v>
      </c>
      <c r="D569" s="3" t="s">
        <v>6036</v>
      </c>
      <c r="E569" s="45">
        <v>44.877201080322266</v>
      </c>
      <c r="F569" s="45">
        <v>-117.10939788818359</v>
      </c>
      <c r="G569" s="22">
        <v>808.5999755859375</v>
      </c>
      <c r="H569" s="3" t="s">
        <v>5985</v>
      </c>
      <c r="J569" s="4">
        <v>50.395999908447266</v>
      </c>
      <c r="K569" s="4">
        <v>49.095146179199219</v>
      </c>
      <c r="L569" s="4">
        <v>1.3008514642715454</v>
      </c>
      <c r="M569" s="21">
        <v>0.49550190567970276</v>
      </c>
      <c r="N569">
        <v>1</v>
      </c>
    </row>
    <row r="570" spans="2:14" x14ac:dyDescent="0.25">
      <c r="B570" t="s">
        <v>2432</v>
      </c>
      <c r="C570" s="55" t="s">
        <v>4645</v>
      </c>
      <c r="D570" s="3" t="s">
        <v>6036</v>
      </c>
      <c r="E570" s="45">
        <v>42.950599670410156</v>
      </c>
      <c r="F570" s="45">
        <v>-123.35720062255859</v>
      </c>
      <c r="G570" s="22">
        <v>207.30000305175781</v>
      </c>
      <c r="H570" s="3" t="s">
        <v>5985</v>
      </c>
      <c r="J570" s="4">
        <v>54.571998596191406</v>
      </c>
      <c r="K570" s="4">
        <v>54.085052490234375</v>
      </c>
      <c r="L570" s="4">
        <v>0.48694458603858948</v>
      </c>
      <c r="M570" s="21">
        <v>0.46759906411170959</v>
      </c>
      <c r="N570">
        <v>1</v>
      </c>
    </row>
    <row r="571" spans="2:14" x14ac:dyDescent="0.25">
      <c r="B571" t="s">
        <v>2437</v>
      </c>
      <c r="C571" s="55" t="s">
        <v>5252</v>
      </c>
      <c r="D571" s="3" t="s">
        <v>6036</v>
      </c>
      <c r="E571" s="45">
        <v>43.275001525878906</v>
      </c>
      <c r="F571" s="45">
        <v>-122.44969940185547</v>
      </c>
      <c r="G571" s="22">
        <v>627.9000244140625</v>
      </c>
      <c r="H571" s="3" t="s">
        <v>5985</v>
      </c>
      <c r="J571" s="4">
        <v>52.195995330810547</v>
      </c>
      <c r="K571" s="4">
        <v>51.154388427734375</v>
      </c>
      <c r="L571" s="4">
        <v>1.0416076183319092</v>
      </c>
      <c r="M571" s="21">
        <v>0.52546483278274536</v>
      </c>
      <c r="N571">
        <v>1</v>
      </c>
    </row>
    <row r="572" spans="2:14" x14ac:dyDescent="0.25">
      <c r="B572" t="s">
        <v>2443</v>
      </c>
      <c r="C572" s="55" t="s">
        <v>5259</v>
      </c>
      <c r="D572" s="3" t="s">
        <v>6037</v>
      </c>
      <c r="E572" s="45">
        <v>40.713100433349609</v>
      </c>
      <c r="F572" s="45">
        <v>-79.514396667480469</v>
      </c>
      <c r="G572" s="22">
        <v>283.5</v>
      </c>
      <c r="H572" s="3" t="s">
        <v>5985</v>
      </c>
      <c r="J572" s="4">
        <v>68.8280029296875</v>
      </c>
      <c r="K572" s="4">
        <v>59.569068908691406</v>
      </c>
      <c r="L572" s="4">
        <v>9.2589359283447266</v>
      </c>
      <c r="M572" s="21">
        <v>0.91468536853790283</v>
      </c>
      <c r="N572">
        <v>1</v>
      </c>
    </row>
    <row r="573" spans="2:14" x14ac:dyDescent="0.25">
      <c r="B573" t="s">
        <v>2450</v>
      </c>
      <c r="C573" s="55" t="s">
        <v>5264</v>
      </c>
      <c r="D573" s="3" t="s">
        <v>6037</v>
      </c>
      <c r="E573" s="45">
        <v>40.647499084472656</v>
      </c>
      <c r="F573" s="45">
        <v>-80.386100769042969</v>
      </c>
      <c r="G573" s="22">
        <v>210.30000305175781</v>
      </c>
      <c r="H573" s="3" t="s">
        <v>5985</v>
      </c>
      <c r="J573" s="4">
        <v>71.203994750976563</v>
      </c>
      <c r="K573" s="4">
        <v>62.565086364746094</v>
      </c>
      <c r="L573" s="4">
        <v>8.6389102935791016</v>
      </c>
      <c r="M573" s="21">
        <v>0.89177876710891724</v>
      </c>
      <c r="N573">
        <v>1</v>
      </c>
    </row>
    <row r="574" spans="2:14" x14ac:dyDescent="0.25">
      <c r="B574" t="s">
        <v>2455</v>
      </c>
      <c r="C574" s="55" t="s">
        <v>5268</v>
      </c>
      <c r="D574" s="3" t="s">
        <v>6037</v>
      </c>
      <c r="E574" s="45">
        <v>40.05889892578125</v>
      </c>
      <c r="F574" s="45">
        <v>-77.521400451660156</v>
      </c>
      <c r="G574" s="22">
        <v>207.30000305175781</v>
      </c>
      <c r="H574" s="3" t="s">
        <v>5985</v>
      </c>
      <c r="J574" s="4">
        <v>70.015998840332031</v>
      </c>
      <c r="K574" s="4">
        <v>64.126434326171875</v>
      </c>
      <c r="L574" s="4">
        <v>5.8895630836486816</v>
      </c>
      <c r="M574" s="21">
        <v>0.78950768709182739</v>
      </c>
      <c r="N574">
        <v>1</v>
      </c>
    </row>
    <row r="575" spans="2:14" x14ac:dyDescent="0.25">
      <c r="B575" t="s">
        <v>2478</v>
      </c>
      <c r="C575" s="55" t="s">
        <v>5287</v>
      </c>
      <c r="D575" s="3" t="s">
        <v>6000</v>
      </c>
      <c r="E575" s="45">
        <v>43.489200592041016</v>
      </c>
      <c r="F575" s="45">
        <v>-99.063102722167969</v>
      </c>
      <c r="G575" s="22">
        <v>512.0999755859375</v>
      </c>
      <c r="H575" s="3" t="s">
        <v>5985</v>
      </c>
      <c r="J575" s="4">
        <v>64.220001220703125</v>
      </c>
      <c r="K575" s="4">
        <v>61.642486572265625</v>
      </c>
      <c r="L575" s="4">
        <v>2.5775146484375</v>
      </c>
      <c r="M575" s="21">
        <v>0.56194782257080078</v>
      </c>
      <c r="N575">
        <v>1</v>
      </c>
    </row>
    <row r="576" spans="2:14" x14ac:dyDescent="0.25">
      <c r="B576" t="s">
        <v>2480</v>
      </c>
      <c r="C576" s="55" t="s">
        <v>3294</v>
      </c>
      <c r="D576" s="3" t="s">
        <v>6000</v>
      </c>
      <c r="E576" s="45">
        <v>43.552501678466797</v>
      </c>
      <c r="F576" s="45">
        <v>-97.501701354980469</v>
      </c>
      <c r="G576" s="22">
        <v>431.89999389648438</v>
      </c>
      <c r="H576" s="3" t="s">
        <v>5985</v>
      </c>
      <c r="J576" s="4">
        <v>63.427997589111328</v>
      </c>
      <c r="K576" s="4">
        <v>62.551368713378906</v>
      </c>
      <c r="L576" s="4">
        <v>0.87662965059280396</v>
      </c>
      <c r="M576" s="21">
        <v>0.49664792418479919</v>
      </c>
      <c r="N576">
        <v>1</v>
      </c>
    </row>
    <row r="577" spans="2:14" x14ac:dyDescent="0.25">
      <c r="B577" t="s">
        <v>2482</v>
      </c>
      <c r="C577" s="55" t="s">
        <v>5289</v>
      </c>
      <c r="D577" s="3" t="s">
        <v>6000</v>
      </c>
      <c r="E577" s="45">
        <v>44.325298309326172</v>
      </c>
      <c r="F577" s="45">
        <v>-96.768600463867188</v>
      </c>
      <c r="G577" s="22">
        <v>497.39999389648438</v>
      </c>
      <c r="H577" s="3" t="s">
        <v>5985</v>
      </c>
      <c r="J577" s="4">
        <v>61.375999450683594</v>
      </c>
      <c r="K577" s="4">
        <v>59.116119384765625</v>
      </c>
      <c r="L577" s="4">
        <v>2.2598814964294434</v>
      </c>
      <c r="M577" s="21">
        <v>0.56376338005065918</v>
      </c>
      <c r="N577">
        <v>1</v>
      </c>
    </row>
    <row r="578" spans="2:14" x14ac:dyDescent="0.25">
      <c r="B578" t="s">
        <v>2493</v>
      </c>
      <c r="C578" s="55" t="s">
        <v>3660</v>
      </c>
      <c r="D578" s="3" t="s">
        <v>6000</v>
      </c>
      <c r="E578" s="45">
        <v>44.012199401855469</v>
      </c>
      <c r="F578" s="45">
        <v>-97.531700134277344</v>
      </c>
      <c r="G578" s="22">
        <v>478.5</v>
      </c>
      <c r="H578" s="3" t="s">
        <v>5985</v>
      </c>
      <c r="J578" s="4">
        <v>66.596000671386719</v>
      </c>
      <c r="K578" s="4">
        <v>61.522327423095703</v>
      </c>
      <c r="L578" s="4">
        <v>5.0736756324768066</v>
      </c>
      <c r="M578" s="21">
        <v>0.67405855655670166</v>
      </c>
      <c r="N578">
        <v>1</v>
      </c>
    </row>
    <row r="579" spans="2:14" x14ac:dyDescent="0.25">
      <c r="B579" t="s">
        <v>2495</v>
      </c>
      <c r="C579" s="55" t="s">
        <v>4738</v>
      </c>
      <c r="D579" s="3" t="s">
        <v>6000</v>
      </c>
      <c r="E579" s="45">
        <v>43.902500152587891</v>
      </c>
      <c r="F579" s="45">
        <v>-99.858299255371094</v>
      </c>
      <c r="G579" s="22">
        <v>512.4000244140625</v>
      </c>
      <c r="H579" s="3" t="s">
        <v>5985</v>
      </c>
      <c r="J579" s="4">
        <v>62.420001983642578</v>
      </c>
      <c r="K579" s="4">
        <v>61.909690856933594</v>
      </c>
      <c r="L579" s="4">
        <v>0.51030886173248291</v>
      </c>
      <c r="M579" s="21">
        <v>0.48773661255836487</v>
      </c>
      <c r="N579">
        <v>1</v>
      </c>
    </row>
    <row r="580" spans="2:14" x14ac:dyDescent="0.25">
      <c r="B580" t="s">
        <v>2503</v>
      </c>
      <c r="C580" s="55" t="s">
        <v>5303</v>
      </c>
      <c r="D580" s="3" t="s">
        <v>6000</v>
      </c>
      <c r="E580" s="45">
        <v>44.062198638916016</v>
      </c>
      <c r="F580" s="45">
        <v>-103.48190307617188</v>
      </c>
      <c r="G580" s="22">
        <v>1438.699951171875</v>
      </c>
      <c r="H580" s="3" t="s">
        <v>5985</v>
      </c>
      <c r="J580" s="4">
        <v>54.788002014160156</v>
      </c>
      <c r="K580" s="4">
        <v>49.739433288574219</v>
      </c>
      <c r="L580" s="4">
        <v>5.0485687255859375</v>
      </c>
      <c r="M580" s="21">
        <v>0.7619854211807251</v>
      </c>
      <c r="N580">
        <v>1</v>
      </c>
    </row>
    <row r="581" spans="2:14" x14ac:dyDescent="0.25">
      <c r="B581" t="s">
        <v>2508</v>
      </c>
      <c r="C581" s="55" t="s">
        <v>5308</v>
      </c>
      <c r="D581" s="3" t="s">
        <v>6000</v>
      </c>
      <c r="E581" s="45">
        <v>42.991901397705078</v>
      </c>
      <c r="F581" s="45">
        <v>-97.87030029296875</v>
      </c>
      <c r="G581" s="22">
        <v>433.39999389648438</v>
      </c>
      <c r="H581" s="3" t="s">
        <v>5985</v>
      </c>
      <c r="J581" s="4">
        <v>67.964004516601563</v>
      </c>
      <c r="K581" s="4">
        <v>63.806262969970703</v>
      </c>
      <c r="L581" s="4">
        <v>4.1577391624450684</v>
      </c>
      <c r="M581" s="21">
        <v>0.65495216846466064</v>
      </c>
      <c r="N581">
        <v>1</v>
      </c>
    </row>
    <row r="582" spans="2:14" x14ac:dyDescent="0.25">
      <c r="B582" t="s">
        <v>2517</v>
      </c>
      <c r="C582" s="55" t="s">
        <v>4809</v>
      </c>
      <c r="D582" s="3" t="s">
        <v>6007</v>
      </c>
      <c r="E582" s="45">
        <v>35.589401245117188</v>
      </c>
      <c r="F582" s="45">
        <v>-89.258598327636719</v>
      </c>
      <c r="G582" s="22">
        <v>100.59999847412109</v>
      </c>
      <c r="H582" s="3" t="s">
        <v>5985</v>
      </c>
      <c r="J582" s="4">
        <v>75.7760009765625</v>
      </c>
      <c r="K582" s="4">
        <v>70.635330200195313</v>
      </c>
      <c r="L582" s="4">
        <v>5.1406736373901367</v>
      </c>
      <c r="M582" s="21">
        <v>0.88986808061599731</v>
      </c>
      <c r="N582">
        <v>1</v>
      </c>
    </row>
    <row r="583" spans="2:14" x14ac:dyDescent="0.25">
      <c r="B583" t="s">
        <v>2520</v>
      </c>
      <c r="C583" s="55" t="s">
        <v>5316</v>
      </c>
      <c r="D583" s="3" t="s">
        <v>6007</v>
      </c>
      <c r="E583" s="45">
        <v>35.219200134277344</v>
      </c>
      <c r="F583" s="45">
        <v>-84.791702270507813</v>
      </c>
      <c r="G583" s="22">
        <v>256.60000610351563</v>
      </c>
      <c r="H583" s="3" t="s">
        <v>5985</v>
      </c>
      <c r="J583" s="4">
        <v>71.419998168945313</v>
      </c>
      <c r="K583" s="4">
        <v>66.472183227539063</v>
      </c>
      <c r="L583" s="4">
        <v>4.94781494140625</v>
      </c>
      <c r="M583" s="21">
        <v>0.87178552150726318</v>
      </c>
      <c r="N583">
        <v>1</v>
      </c>
    </row>
    <row r="584" spans="2:14" x14ac:dyDescent="0.25">
      <c r="B584" t="s">
        <v>2544</v>
      </c>
      <c r="C584" s="55" t="s">
        <v>5338</v>
      </c>
      <c r="D584" s="3" t="s">
        <v>6007</v>
      </c>
      <c r="E584" s="45">
        <v>35.983299255371094</v>
      </c>
      <c r="F584" s="45">
        <v>-83.200798034667969</v>
      </c>
      <c r="G584" s="22">
        <v>315.79998779296875</v>
      </c>
      <c r="H584" s="3" t="s">
        <v>5985</v>
      </c>
      <c r="J584" s="4">
        <v>71.636001586914063</v>
      </c>
      <c r="K584" s="4">
        <v>66.037704467773438</v>
      </c>
      <c r="L584" s="4">
        <v>5.598297119140625</v>
      </c>
      <c r="M584" s="21">
        <v>0.92464685440063477</v>
      </c>
      <c r="N584">
        <v>1</v>
      </c>
    </row>
    <row r="585" spans="2:14" x14ac:dyDescent="0.25">
      <c r="B585" t="s">
        <v>2546</v>
      </c>
      <c r="C585" s="55" t="s">
        <v>4817</v>
      </c>
      <c r="D585" s="3" t="s">
        <v>6007</v>
      </c>
      <c r="E585" s="45">
        <v>36.502799987792969</v>
      </c>
      <c r="F585" s="45">
        <v>-84.530799865722656</v>
      </c>
      <c r="G585" s="22">
        <v>438.89999389648438</v>
      </c>
      <c r="H585" s="3" t="s">
        <v>5985</v>
      </c>
      <c r="J585" s="4">
        <v>68.8280029296875</v>
      </c>
      <c r="K585" s="4">
        <v>62.696662902832031</v>
      </c>
      <c r="L585" s="4">
        <v>6.1313414573669434</v>
      </c>
      <c r="M585" s="21">
        <v>0.88713324069976807</v>
      </c>
      <c r="N585">
        <v>1</v>
      </c>
    </row>
    <row r="586" spans="2:14" x14ac:dyDescent="0.25">
      <c r="B586" t="s">
        <v>2551</v>
      </c>
      <c r="C586" s="55" t="s">
        <v>5344</v>
      </c>
      <c r="D586" s="3" t="s">
        <v>6007</v>
      </c>
      <c r="E586" s="45">
        <v>35.164699554443359</v>
      </c>
      <c r="F586" s="45">
        <v>-88.599403381347656</v>
      </c>
      <c r="G586" s="22">
        <v>143.30000305175781</v>
      </c>
      <c r="H586" s="3" t="s">
        <v>5985</v>
      </c>
      <c r="J586" s="4">
        <v>73.400001525878906</v>
      </c>
      <c r="K586" s="4">
        <v>67.709007263183594</v>
      </c>
      <c r="L586" s="4">
        <v>5.6909914016723633</v>
      </c>
      <c r="M586" s="21">
        <v>0.89205473661422729</v>
      </c>
      <c r="N586">
        <v>1</v>
      </c>
    </row>
    <row r="587" spans="2:14" x14ac:dyDescent="0.25">
      <c r="B587" t="s">
        <v>2556</v>
      </c>
      <c r="C587" s="55" t="s">
        <v>5349</v>
      </c>
      <c r="D587" s="3" t="s">
        <v>6007</v>
      </c>
      <c r="E587" s="45">
        <v>35.345298767089844</v>
      </c>
      <c r="F587" s="45">
        <v>-86.208900451660156</v>
      </c>
      <c r="G587" s="22">
        <v>311.5</v>
      </c>
      <c r="H587" s="3" t="s">
        <v>5985</v>
      </c>
      <c r="J587" s="4">
        <v>70.807998657226563</v>
      </c>
      <c r="K587" s="4">
        <v>67.382614135742188</v>
      </c>
      <c r="L587" s="4">
        <v>3.4253907203674316</v>
      </c>
      <c r="M587" s="21">
        <v>0.75820815563201904</v>
      </c>
      <c r="N587">
        <v>1</v>
      </c>
    </row>
    <row r="588" spans="2:14" x14ac:dyDescent="0.25">
      <c r="B588" t="s">
        <v>2557</v>
      </c>
      <c r="C588" s="55" t="s">
        <v>5350</v>
      </c>
      <c r="D588" s="3" t="s">
        <v>6007</v>
      </c>
      <c r="E588" s="45">
        <v>35.837501525878906</v>
      </c>
      <c r="F588" s="45">
        <v>-86.089401245117188</v>
      </c>
      <c r="G588" s="22">
        <v>228.60000610351563</v>
      </c>
      <c r="H588" s="3" t="s">
        <v>5985</v>
      </c>
      <c r="J588" s="4">
        <v>70.195999145507813</v>
      </c>
      <c r="K588" s="4">
        <v>65.367111206054688</v>
      </c>
      <c r="L588" s="4">
        <v>4.828887939453125</v>
      </c>
      <c r="M588" s="21">
        <v>0.85751307010650635</v>
      </c>
      <c r="N588">
        <v>1</v>
      </c>
    </row>
    <row r="589" spans="2:14" x14ac:dyDescent="0.25">
      <c r="B589" t="s">
        <v>2562</v>
      </c>
      <c r="C589" s="55" t="s">
        <v>3413</v>
      </c>
      <c r="D589" s="3" t="s">
        <v>6040</v>
      </c>
      <c r="E589" s="45">
        <v>32.163299560546875</v>
      </c>
      <c r="F589" s="45">
        <v>-95.830001831054688</v>
      </c>
      <c r="G589" s="22">
        <v>136.60000610351563</v>
      </c>
      <c r="H589" s="3" t="s">
        <v>5985</v>
      </c>
      <c r="J589" s="4">
        <v>76.5679931640625</v>
      </c>
      <c r="K589" s="4">
        <v>71.987342834472656</v>
      </c>
      <c r="L589" s="4">
        <v>4.5806517601013184</v>
      </c>
      <c r="M589" s="21">
        <v>0.9001191258430481</v>
      </c>
      <c r="N589">
        <v>1</v>
      </c>
    </row>
    <row r="590" spans="2:14" x14ac:dyDescent="0.25">
      <c r="B590" t="s">
        <v>2565</v>
      </c>
      <c r="C590" s="55" t="s">
        <v>5355</v>
      </c>
      <c r="D590" s="3" t="s">
        <v>6040</v>
      </c>
      <c r="E590" s="45">
        <v>27.596900939941406</v>
      </c>
      <c r="F590" s="45">
        <v>-98.416099548339844</v>
      </c>
      <c r="G590" s="22">
        <v>115.80000305175781</v>
      </c>
      <c r="H590" s="3" t="s">
        <v>5985</v>
      </c>
      <c r="J590" s="4">
        <v>76.603996276855469</v>
      </c>
      <c r="K590" s="4">
        <v>73.865318298339844</v>
      </c>
      <c r="L590" s="4">
        <v>2.738677978515625</v>
      </c>
      <c r="M590" s="21">
        <v>0.72976624965667725</v>
      </c>
      <c r="N590">
        <v>1</v>
      </c>
    </row>
    <row r="591" spans="2:14" x14ac:dyDescent="0.25">
      <c r="B591" t="s">
        <v>2575</v>
      </c>
      <c r="C591" s="55" t="s">
        <v>3756</v>
      </c>
      <c r="D591" s="3" t="s">
        <v>6040</v>
      </c>
      <c r="E591" s="45">
        <v>32.161399841308594</v>
      </c>
      <c r="F591" s="45">
        <v>-94.339698791503906</v>
      </c>
      <c r="G591" s="22">
        <v>93</v>
      </c>
      <c r="H591" s="3" t="s">
        <v>5985</v>
      </c>
      <c r="J591" s="4">
        <v>76.603996276855469</v>
      </c>
      <c r="K591" s="4">
        <v>71.575576782226563</v>
      </c>
      <c r="L591" s="4">
        <v>5.0284242630004883</v>
      </c>
      <c r="M591" s="21">
        <v>0.90075713396072388</v>
      </c>
      <c r="N591">
        <v>1</v>
      </c>
    </row>
    <row r="592" spans="2:14" x14ac:dyDescent="0.25">
      <c r="B592" t="s">
        <v>2577</v>
      </c>
      <c r="C592" s="55" t="s">
        <v>5365</v>
      </c>
      <c r="D592" s="3" t="s">
        <v>6040</v>
      </c>
      <c r="E592" s="45">
        <v>31.533300399780273</v>
      </c>
      <c r="F592" s="45">
        <v>-101.28420257568359</v>
      </c>
      <c r="G592" s="22">
        <v>755.9000244140625</v>
      </c>
      <c r="H592" s="3" t="s">
        <v>5985</v>
      </c>
      <c r="J592" s="4">
        <v>71.996002197265625</v>
      </c>
      <c r="K592" s="4">
        <v>67.435104370117188</v>
      </c>
      <c r="L592" s="4">
        <v>4.5608949661254883</v>
      </c>
      <c r="M592" s="21">
        <v>0.80885761976242065</v>
      </c>
      <c r="N592">
        <v>1</v>
      </c>
    </row>
    <row r="593" spans="2:14" x14ac:dyDescent="0.25">
      <c r="B593" t="s">
        <v>2588</v>
      </c>
      <c r="C593" s="55" t="s">
        <v>5376</v>
      </c>
      <c r="D593" s="3" t="s">
        <v>6040</v>
      </c>
      <c r="E593" s="45">
        <v>34.639999389648438</v>
      </c>
      <c r="F593" s="45">
        <v>-102.72309875488281</v>
      </c>
      <c r="G593" s="22">
        <v>1222.199951171875</v>
      </c>
      <c r="H593" s="3" t="s">
        <v>5985</v>
      </c>
      <c r="J593" s="4">
        <v>67.748001098632813</v>
      </c>
      <c r="K593" s="4">
        <v>63.575401306152344</v>
      </c>
      <c r="L593" s="4">
        <v>4.1725950241088867</v>
      </c>
      <c r="M593" s="21">
        <v>0.84750097990036011</v>
      </c>
      <c r="N593">
        <v>1</v>
      </c>
    </row>
    <row r="594" spans="2:14" x14ac:dyDescent="0.25">
      <c r="B594" t="s">
        <v>2594</v>
      </c>
      <c r="C594" s="55" t="s">
        <v>5381</v>
      </c>
      <c r="D594" s="3" t="s">
        <v>6040</v>
      </c>
      <c r="E594" s="45">
        <v>29.470600128173828</v>
      </c>
      <c r="F594" s="45">
        <v>-96.939697265625</v>
      </c>
      <c r="G594" s="22">
        <v>83.800003051757813</v>
      </c>
      <c r="H594" s="3" t="s">
        <v>5985</v>
      </c>
      <c r="J594" s="4">
        <v>75.956008911132813</v>
      </c>
      <c r="K594" s="4">
        <v>72.988197326660156</v>
      </c>
      <c r="L594" s="4">
        <v>2.9678101539611816</v>
      </c>
      <c r="M594" s="21">
        <v>0.84213078022003174</v>
      </c>
      <c r="N594">
        <v>1</v>
      </c>
    </row>
    <row r="595" spans="2:14" x14ac:dyDescent="0.25">
      <c r="B595" t="s">
        <v>2595</v>
      </c>
      <c r="C595" s="55" t="s">
        <v>3635</v>
      </c>
      <c r="D595" s="3" t="s">
        <v>6040</v>
      </c>
      <c r="E595" s="45">
        <v>26.202800750732422</v>
      </c>
      <c r="F595" s="45">
        <v>-97.672798156738281</v>
      </c>
      <c r="G595" s="22">
        <v>11.600000381469727</v>
      </c>
      <c r="H595" s="3" t="s">
        <v>5985</v>
      </c>
      <c r="J595" s="4">
        <v>78.620002746582031</v>
      </c>
      <c r="K595" s="4">
        <v>74.719711303710938</v>
      </c>
      <c r="L595" s="4">
        <v>3.9002928733825684</v>
      </c>
      <c r="M595" s="21">
        <v>0.89065802097320557</v>
      </c>
      <c r="N595">
        <v>1</v>
      </c>
    </row>
    <row r="596" spans="2:14" x14ac:dyDescent="0.25">
      <c r="B596" t="s">
        <v>2605</v>
      </c>
      <c r="C596" s="55" t="s">
        <v>5388</v>
      </c>
      <c r="D596" s="3" t="s">
        <v>6040</v>
      </c>
      <c r="E596" s="45">
        <v>33.86920166015625</v>
      </c>
      <c r="F596" s="45">
        <v>-102.25920104980469</v>
      </c>
      <c r="G596" s="22">
        <v>1056.4000244140625</v>
      </c>
      <c r="H596" s="3" t="s">
        <v>5985</v>
      </c>
      <c r="J596" s="4">
        <v>68.39599609375</v>
      </c>
      <c r="K596" s="4">
        <v>65.169113159179688</v>
      </c>
      <c r="L596" s="4">
        <v>3.2268798351287842</v>
      </c>
      <c r="M596" s="21">
        <v>0.75331717729568481</v>
      </c>
      <c r="N596">
        <v>1</v>
      </c>
    </row>
    <row r="597" spans="2:14" x14ac:dyDescent="0.25">
      <c r="B597" t="s">
        <v>2616</v>
      </c>
      <c r="C597" s="55" t="s">
        <v>4913</v>
      </c>
      <c r="D597" s="3" t="s">
        <v>6040</v>
      </c>
      <c r="E597" s="45">
        <v>33.168899536132813</v>
      </c>
      <c r="F597" s="45">
        <v>-95.005599975585938</v>
      </c>
      <c r="G597" s="22">
        <v>129.5</v>
      </c>
      <c r="H597" s="3" t="s">
        <v>5985</v>
      </c>
      <c r="J597" s="4">
        <v>74.407997131347656</v>
      </c>
      <c r="K597" s="4">
        <v>70.711555480957031</v>
      </c>
      <c r="L597" s="4">
        <v>3.696441650390625</v>
      </c>
      <c r="M597" s="21">
        <v>0.80649185180664063</v>
      </c>
      <c r="N597">
        <v>1</v>
      </c>
    </row>
    <row r="598" spans="2:14" x14ac:dyDescent="0.25">
      <c r="B598" t="s">
        <v>2620</v>
      </c>
      <c r="C598" s="55" t="s">
        <v>5396</v>
      </c>
      <c r="D598" s="3" t="s">
        <v>6040</v>
      </c>
      <c r="E598" s="45">
        <v>35.554401397705078</v>
      </c>
      <c r="F598" s="45">
        <v>-100.97360229492188</v>
      </c>
      <c r="G598" s="22">
        <v>960.0999755859375</v>
      </c>
      <c r="H598" s="3" t="s">
        <v>5985</v>
      </c>
      <c r="J598" s="4">
        <v>70.807998657226563</v>
      </c>
      <c r="K598" s="4">
        <v>66.590377807617188</v>
      </c>
      <c r="L598" s="4">
        <v>4.2176270484924316</v>
      </c>
      <c r="M598" s="21">
        <v>0.7407417893409729</v>
      </c>
      <c r="N598">
        <v>1</v>
      </c>
    </row>
    <row r="599" spans="2:14" x14ac:dyDescent="0.25">
      <c r="B599" t="s">
        <v>2624</v>
      </c>
      <c r="C599" s="55" t="s">
        <v>4794</v>
      </c>
      <c r="D599" s="3" t="s">
        <v>6040</v>
      </c>
      <c r="E599" s="45">
        <v>33.186901092529297</v>
      </c>
      <c r="F599" s="45">
        <v>-102.82810211181641</v>
      </c>
      <c r="G599" s="22">
        <v>1120.0999755859375</v>
      </c>
      <c r="H599" s="3" t="s">
        <v>5985</v>
      </c>
      <c r="J599" s="4">
        <v>68.576004028320313</v>
      </c>
      <c r="K599" s="4">
        <v>64.325942993164063</v>
      </c>
      <c r="L599" s="4">
        <v>4.25006103515625</v>
      </c>
      <c r="M599" s="21">
        <v>0.84340107440948486</v>
      </c>
      <c r="N599">
        <v>1</v>
      </c>
    </row>
    <row r="600" spans="2:14" x14ac:dyDescent="0.25">
      <c r="B600" t="s">
        <v>2627</v>
      </c>
      <c r="C600" s="55" t="s">
        <v>5399</v>
      </c>
      <c r="D600" s="3" t="s">
        <v>6040</v>
      </c>
      <c r="E600" s="45">
        <v>26.376899719238281</v>
      </c>
      <c r="F600" s="45">
        <v>-98.811698913574219</v>
      </c>
      <c r="G600" s="22">
        <v>52.400001525878906</v>
      </c>
      <c r="H600" s="3" t="s">
        <v>5985</v>
      </c>
      <c r="J600" s="4">
        <v>77.8280029296875</v>
      </c>
      <c r="K600" s="4">
        <v>74.752777099609375</v>
      </c>
      <c r="L600" s="4">
        <v>3.075225830078125</v>
      </c>
      <c r="M600" s="21">
        <v>0.83379971981048584</v>
      </c>
      <c r="N600">
        <v>1</v>
      </c>
    </row>
    <row r="601" spans="2:14" x14ac:dyDescent="0.25">
      <c r="B601" t="s">
        <v>2632</v>
      </c>
      <c r="C601" s="55" t="s">
        <v>5402</v>
      </c>
      <c r="D601" s="3" t="s">
        <v>6040</v>
      </c>
      <c r="E601" s="45">
        <v>33.148101806640625</v>
      </c>
      <c r="F601" s="45">
        <v>-95.626899719238281</v>
      </c>
      <c r="G601" s="22">
        <v>150.89999389648438</v>
      </c>
      <c r="H601" s="3" t="s">
        <v>5985</v>
      </c>
      <c r="J601" s="4">
        <v>77.036003112792969</v>
      </c>
      <c r="K601" s="4">
        <v>71.931198120117188</v>
      </c>
      <c r="L601" s="4">
        <v>5.1048097610473633</v>
      </c>
      <c r="M601" s="21">
        <v>0.84574043750762939</v>
      </c>
      <c r="N601">
        <v>1</v>
      </c>
    </row>
    <row r="602" spans="2:14" x14ac:dyDescent="0.25">
      <c r="B602" t="s">
        <v>2636</v>
      </c>
      <c r="C602" s="55" t="s">
        <v>4997</v>
      </c>
      <c r="D602" s="3" t="s">
        <v>6040</v>
      </c>
      <c r="E602" s="45">
        <v>31.672500610351563</v>
      </c>
      <c r="F602" s="45">
        <v>-100.72830200195313</v>
      </c>
      <c r="G602" s="22">
        <v>644.70001220703125</v>
      </c>
      <c r="H602" s="3" t="s">
        <v>5985</v>
      </c>
      <c r="J602" s="4">
        <v>73.184005737304688</v>
      </c>
      <c r="K602" s="4">
        <v>69.578811645507813</v>
      </c>
      <c r="L602" s="4">
        <v>3.6051878929138184</v>
      </c>
      <c r="M602" s="21">
        <v>0.77114450931549072</v>
      </c>
      <c r="N602">
        <v>1</v>
      </c>
    </row>
    <row r="603" spans="2:14" x14ac:dyDescent="0.25">
      <c r="B603" t="s">
        <v>2645</v>
      </c>
      <c r="C603" s="55" t="s">
        <v>5412</v>
      </c>
      <c r="D603" s="3" t="s">
        <v>6041</v>
      </c>
      <c r="E603" s="45">
        <v>38.459999084472656</v>
      </c>
      <c r="F603" s="45">
        <v>-109.82140350341797</v>
      </c>
      <c r="G603" s="22">
        <v>1789.5</v>
      </c>
      <c r="H603" s="3" t="s">
        <v>5985</v>
      </c>
      <c r="J603" s="4">
        <v>73.975997924804688</v>
      </c>
      <c r="K603" s="4">
        <v>66.165283203125</v>
      </c>
      <c r="L603" s="4">
        <v>7.8107175827026367</v>
      </c>
      <c r="M603" s="21">
        <v>0.90256130695343018</v>
      </c>
      <c r="N603">
        <v>1</v>
      </c>
    </row>
    <row r="604" spans="2:14" x14ac:dyDescent="0.25">
      <c r="B604" t="s">
        <v>2668</v>
      </c>
      <c r="C604" s="55" t="s">
        <v>4490</v>
      </c>
      <c r="D604" s="3" t="s">
        <v>6043</v>
      </c>
      <c r="E604" s="45">
        <v>44.948898315429688</v>
      </c>
      <c r="F604" s="45">
        <v>-72.19110107421875</v>
      </c>
      <c r="G604" s="22">
        <v>240.80000305175781</v>
      </c>
      <c r="H604" s="3" t="s">
        <v>5985</v>
      </c>
      <c r="J604" s="4">
        <v>61.411998748779297</v>
      </c>
      <c r="K604" s="4">
        <v>56.764137268066406</v>
      </c>
      <c r="L604" s="4">
        <v>4.6478638648986816</v>
      </c>
      <c r="M604" s="21">
        <v>0.63194912672042847</v>
      </c>
      <c r="N604">
        <v>1</v>
      </c>
    </row>
    <row r="605" spans="2:14" x14ac:dyDescent="0.25">
      <c r="B605" t="s">
        <v>2670</v>
      </c>
      <c r="C605" s="55" t="s">
        <v>4888</v>
      </c>
      <c r="D605" s="3" t="s">
        <v>6043</v>
      </c>
      <c r="E605" s="45">
        <v>43.625301361083984</v>
      </c>
      <c r="F605" s="45">
        <v>-72.978103637695313</v>
      </c>
      <c r="G605" s="22">
        <v>189</v>
      </c>
      <c r="H605" s="3" t="s">
        <v>5985</v>
      </c>
      <c r="J605" s="4">
        <v>65.372001647949219</v>
      </c>
      <c r="K605" s="4">
        <v>58.156402587890625</v>
      </c>
      <c r="L605" s="4">
        <v>7.2156004905700684</v>
      </c>
      <c r="M605" s="21">
        <v>0.82031393051147461</v>
      </c>
      <c r="N605">
        <v>1</v>
      </c>
    </row>
    <row r="606" spans="2:14" x14ac:dyDescent="0.25">
      <c r="B606" t="s">
        <v>2671</v>
      </c>
      <c r="C606" s="55" t="s">
        <v>5434</v>
      </c>
      <c r="D606" s="3" t="s">
        <v>6043</v>
      </c>
      <c r="E606" s="45">
        <v>44.419998168945313</v>
      </c>
      <c r="F606" s="45">
        <v>-72.019401550292969</v>
      </c>
      <c r="G606" s="22">
        <v>213.39999389648438</v>
      </c>
      <c r="H606" s="3" t="s">
        <v>5985</v>
      </c>
      <c r="J606" s="4">
        <v>62.816001892089844</v>
      </c>
      <c r="K606" s="4">
        <v>57.608001708984375</v>
      </c>
      <c r="L606" s="4">
        <v>5.2080016136169434</v>
      </c>
      <c r="M606" s="21">
        <v>0.70527088642120361</v>
      </c>
      <c r="N606">
        <v>1</v>
      </c>
    </row>
    <row r="607" spans="2:14" x14ac:dyDescent="0.25">
      <c r="B607" t="s">
        <v>2673</v>
      </c>
      <c r="C607" s="55" t="s">
        <v>5436</v>
      </c>
      <c r="D607" s="3" t="s">
        <v>6042</v>
      </c>
      <c r="E607" s="45">
        <v>37.326099395751953</v>
      </c>
      <c r="F607" s="45">
        <v>-78.827499389648438</v>
      </c>
      <c r="G607" s="22">
        <v>259.10000610351563</v>
      </c>
      <c r="H607" s="3" t="s">
        <v>5985</v>
      </c>
      <c r="J607" s="4">
        <v>70.808006286621094</v>
      </c>
      <c r="K607" s="4">
        <v>65.319984436035156</v>
      </c>
      <c r="L607" s="4">
        <v>5.4880247116088867</v>
      </c>
      <c r="M607" s="21">
        <v>0.8577045202255249</v>
      </c>
      <c r="N607">
        <v>1</v>
      </c>
    </row>
    <row r="608" spans="2:14" x14ac:dyDescent="0.25">
      <c r="B608" t="s">
        <v>2678</v>
      </c>
      <c r="C608" s="55" t="s">
        <v>3421</v>
      </c>
      <c r="D608" s="3" t="s">
        <v>6042</v>
      </c>
      <c r="E608" s="45">
        <v>36.822498321533203</v>
      </c>
      <c r="F608" s="45">
        <v>-79.410301208496094</v>
      </c>
      <c r="G608" s="22">
        <v>198.39999389648438</v>
      </c>
      <c r="H608" s="3" t="s">
        <v>5985</v>
      </c>
      <c r="J608" s="4">
        <v>68.8280029296875</v>
      </c>
      <c r="K608" s="4">
        <v>63.645000457763672</v>
      </c>
      <c r="L608" s="4">
        <v>5.1830015182495117</v>
      </c>
      <c r="M608" s="21">
        <v>0.83189457654953003</v>
      </c>
      <c r="N608">
        <v>1</v>
      </c>
    </row>
    <row r="609" spans="2:14" x14ac:dyDescent="0.25">
      <c r="B609" t="s">
        <v>2688</v>
      </c>
      <c r="C609" s="55" t="s">
        <v>5447</v>
      </c>
      <c r="D609" s="3" t="s">
        <v>6042</v>
      </c>
      <c r="E609" s="45">
        <v>36.705600738525391</v>
      </c>
      <c r="F609" s="45">
        <v>-79.864997863769531</v>
      </c>
      <c r="G609" s="22">
        <v>231.60000610351563</v>
      </c>
      <c r="H609" s="3" t="s">
        <v>5985</v>
      </c>
      <c r="J609" s="4">
        <v>68.791999816894531</v>
      </c>
      <c r="K609" s="4">
        <v>63.975635528564453</v>
      </c>
      <c r="L609" s="4">
        <v>4.8163633346557617</v>
      </c>
      <c r="M609" s="21">
        <v>0.82348918914794922</v>
      </c>
      <c r="N609">
        <v>1</v>
      </c>
    </row>
    <row r="610" spans="2:14" x14ac:dyDescent="0.25">
      <c r="B610" t="s">
        <v>2689</v>
      </c>
      <c r="C610" s="55" t="s">
        <v>5448</v>
      </c>
      <c r="D610" s="3" t="s">
        <v>6042</v>
      </c>
      <c r="E610" s="45">
        <v>37.583099365234375</v>
      </c>
      <c r="F610" s="45">
        <v>-75.821701049804688</v>
      </c>
      <c r="G610" s="22">
        <v>9.1000003814697266</v>
      </c>
      <c r="H610" s="3" t="s">
        <v>5985</v>
      </c>
      <c r="J610" s="4">
        <v>74.804000854492188</v>
      </c>
      <c r="K610" s="4">
        <v>69.524070739746094</v>
      </c>
      <c r="L610" s="4">
        <v>5.2799253463745117</v>
      </c>
      <c r="M610" s="21">
        <v>0.77277165651321411</v>
      </c>
      <c r="N610">
        <v>1</v>
      </c>
    </row>
    <row r="611" spans="2:14" x14ac:dyDescent="0.25">
      <c r="B611" t="s">
        <v>2690</v>
      </c>
      <c r="C611" s="55" t="s">
        <v>5449</v>
      </c>
      <c r="D611" s="3" t="s">
        <v>6042</v>
      </c>
      <c r="E611" s="45">
        <v>38.232200622558594</v>
      </c>
      <c r="F611" s="45">
        <v>-78.12030029296875</v>
      </c>
      <c r="G611" s="22">
        <v>158.5</v>
      </c>
      <c r="H611" s="3" t="s">
        <v>5985</v>
      </c>
      <c r="J611" s="4">
        <v>73.003997802734375</v>
      </c>
      <c r="K611" s="4">
        <v>66.306381225585938</v>
      </c>
      <c r="L611" s="4">
        <v>6.6976137161254883</v>
      </c>
      <c r="M611" s="21">
        <v>0.93222236633300781</v>
      </c>
      <c r="N611">
        <v>1</v>
      </c>
    </row>
    <row r="612" spans="2:14" x14ac:dyDescent="0.25">
      <c r="B612" t="s">
        <v>2691</v>
      </c>
      <c r="C612" s="55" t="s">
        <v>5450</v>
      </c>
      <c r="D612" s="3" t="s">
        <v>6042</v>
      </c>
      <c r="E612" s="45">
        <v>37.055599212646484</v>
      </c>
      <c r="F612" s="45">
        <v>-80.784202575683594</v>
      </c>
      <c r="G612" s="22">
        <v>563.9000244140625</v>
      </c>
      <c r="H612" s="3" t="s">
        <v>5985</v>
      </c>
      <c r="J612" s="4">
        <v>67.5679931640625</v>
      </c>
      <c r="K612" s="4">
        <v>60.94976806640625</v>
      </c>
      <c r="L612" s="4">
        <v>6.61822509765625</v>
      </c>
      <c r="M612" s="21">
        <v>0.91638040542602539</v>
      </c>
      <c r="N612">
        <v>1</v>
      </c>
    </row>
    <row r="613" spans="2:14" x14ac:dyDescent="0.25">
      <c r="B613" t="s">
        <v>2693</v>
      </c>
      <c r="C613" s="55" t="s">
        <v>5451</v>
      </c>
      <c r="D613" s="3" t="s">
        <v>6042</v>
      </c>
      <c r="E613" s="45">
        <v>38.169200897216797</v>
      </c>
      <c r="F613" s="45">
        <v>-79.084396362304688</v>
      </c>
      <c r="G613" s="22">
        <v>51.5</v>
      </c>
      <c r="H613" s="3" t="s">
        <v>5985</v>
      </c>
      <c r="J613" s="4">
        <v>69.2239990234375</v>
      </c>
      <c r="K613" s="4">
        <v>62.356208801269531</v>
      </c>
      <c r="L613" s="4">
        <v>6.8677916526794434</v>
      </c>
      <c r="M613" s="21">
        <v>0.89455592632293701</v>
      </c>
      <c r="N613">
        <v>1</v>
      </c>
    </row>
    <row r="614" spans="2:14" x14ac:dyDescent="0.25">
      <c r="B614" t="s">
        <v>2713</v>
      </c>
      <c r="C614" s="55" t="s">
        <v>5469</v>
      </c>
      <c r="D614" s="3" t="s">
        <v>3563</v>
      </c>
      <c r="E614" s="45">
        <v>47.002201080322266</v>
      </c>
      <c r="F614" s="45">
        <v>-118.56580352783203</v>
      </c>
      <c r="G614" s="22">
        <v>496.79998779296875</v>
      </c>
      <c r="H614" s="3" t="s">
        <v>5985</v>
      </c>
      <c r="J614" s="4">
        <v>53.599998474121094</v>
      </c>
      <c r="K614" s="4">
        <v>53.93048095703125</v>
      </c>
      <c r="L614" s="4">
        <v>-0.33048096299171448</v>
      </c>
      <c r="M614" s="21">
        <v>0.44879120588302612</v>
      </c>
      <c r="N614">
        <v>1</v>
      </c>
    </row>
    <row r="615" spans="2:14" x14ac:dyDescent="0.25">
      <c r="B615" t="s">
        <v>2726</v>
      </c>
      <c r="C615" s="55" t="s">
        <v>5480</v>
      </c>
      <c r="D615" s="3" t="s">
        <v>6045</v>
      </c>
      <c r="E615" s="45">
        <v>39.272800445556641</v>
      </c>
      <c r="F615" s="45">
        <v>-79.368301391601563</v>
      </c>
      <c r="G615" s="22">
        <v>735.20001220703125</v>
      </c>
      <c r="H615" s="3" t="s">
        <v>5985</v>
      </c>
      <c r="J615" s="4">
        <v>64.184005737304688</v>
      </c>
      <c r="K615" s="4">
        <v>55.759998321533203</v>
      </c>
      <c r="L615" s="4">
        <v>8.4240055084228516</v>
      </c>
      <c r="M615" s="21">
        <v>0.88367348909378052</v>
      </c>
      <c r="N615">
        <v>1</v>
      </c>
    </row>
    <row r="616" spans="2:14" x14ac:dyDescent="0.25">
      <c r="B616" t="s">
        <v>2727</v>
      </c>
      <c r="C616" s="55" t="s">
        <v>5481</v>
      </c>
      <c r="D616" s="3" t="s">
        <v>6045</v>
      </c>
      <c r="E616" s="45">
        <v>37.764701843261719</v>
      </c>
      <c r="F616" s="45">
        <v>-81.194198608398438</v>
      </c>
      <c r="G616" s="22">
        <v>710.20001220703125</v>
      </c>
      <c r="H616" s="3" t="s">
        <v>5985</v>
      </c>
      <c r="J616" s="4">
        <v>65.012001037597656</v>
      </c>
      <c r="K616" s="4">
        <v>58.48046875</v>
      </c>
      <c r="L616" s="4">
        <v>6.5315308570861816</v>
      </c>
      <c r="M616" s="21">
        <v>0.86053246259689331</v>
      </c>
      <c r="N616">
        <v>1</v>
      </c>
    </row>
    <row r="617" spans="2:14" x14ac:dyDescent="0.25">
      <c r="B617" t="s">
        <v>2734</v>
      </c>
      <c r="C617" s="55" t="s">
        <v>4745</v>
      </c>
      <c r="D617" s="3" t="s">
        <v>6045</v>
      </c>
      <c r="E617" s="45">
        <v>37.866100311279297</v>
      </c>
      <c r="F617" s="45">
        <v>-81.984397888183594</v>
      </c>
      <c r="G617" s="22">
        <v>204.80000305175781</v>
      </c>
      <c r="H617" s="3" t="s">
        <v>5985</v>
      </c>
      <c r="J617" s="4">
        <v>72.823997497558594</v>
      </c>
      <c r="K617" s="4">
        <v>66.4232177734375</v>
      </c>
      <c r="L617" s="4">
        <v>6.4007811546325684</v>
      </c>
      <c r="M617" s="21">
        <v>0.91765820980072021</v>
      </c>
      <c r="N617">
        <v>1</v>
      </c>
    </row>
    <row r="618" spans="2:14" x14ac:dyDescent="0.25">
      <c r="B618" t="s">
        <v>2735</v>
      </c>
      <c r="C618" s="55" t="s">
        <v>5487</v>
      </c>
      <c r="D618" s="3" t="s">
        <v>6045</v>
      </c>
      <c r="E618" s="45">
        <v>39.470001220703125</v>
      </c>
      <c r="F618" s="45">
        <v>-80.856903076171875</v>
      </c>
      <c r="G618" s="22">
        <v>237.39999389648438</v>
      </c>
      <c r="H618" s="3" t="s">
        <v>5985</v>
      </c>
      <c r="J618" s="4">
        <v>69.836006164550781</v>
      </c>
      <c r="K618" s="4">
        <v>62.123451232910156</v>
      </c>
      <c r="L618" s="4">
        <v>7.712554931640625</v>
      </c>
      <c r="M618" s="21">
        <v>0.921181321144104</v>
      </c>
      <c r="N618">
        <v>1</v>
      </c>
    </row>
    <row r="619" spans="2:14" x14ac:dyDescent="0.25">
      <c r="B619" t="s">
        <v>2745</v>
      </c>
      <c r="C619" s="55" t="s">
        <v>4769</v>
      </c>
      <c r="D619" s="3" t="s">
        <v>6044</v>
      </c>
      <c r="E619" s="45">
        <v>42.503898620605469</v>
      </c>
      <c r="F619" s="45">
        <v>-89.031097412109375</v>
      </c>
      <c r="G619" s="22">
        <v>237.69999694824219</v>
      </c>
      <c r="H619" s="3" t="s">
        <v>5985</v>
      </c>
      <c r="J619" s="4">
        <v>69.583999633789063</v>
      </c>
      <c r="K619" s="4">
        <v>62.533802032470703</v>
      </c>
      <c r="L619" s="4">
        <v>7.050201416015625</v>
      </c>
      <c r="M619" s="21">
        <v>0.81681746244430542</v>
      </c>
      <c r="N619">
        <v>1</v>
      </c>
    </row>
    <row r="620" spans="2:14" x14ac:dyDescent="0.25">
      <c r="B620" t="s">
        <v>2747</v>
      </c>
      <c r="C620" s="55" t="s">
        <v>5495</v>
      </c>
      <c r="D620" s="3" t="s">
        <v>6044</v>
      </c>
      <c r="E620" s="45">
        <v>42.63330078125</v>
      </c>
      <c r="F620" s="45">
        <v>-89.386703491210938</v>
      </c>
      <c r="G620" s="22">
        <v>240.80000305175781</v>
      </c>
      <c r="H620" s="3" t="s">
        <v>5985</v>
      </c>
      <c r="J620" s="4">
        <v>68.575996398925781</v>
      </c>
      <c r="K620" s="4">
        <v>60.597759246826172</v>
      </c>
      <c r="L620" s="4">
        <v>7.9782347679138184</v>
      </c>
      <c r="M620" s="21">
        <v>0.84705245494842529</v>
      </c>
      <c r="N620">
        <v>1</v>
      </c>
    </row>
    <row r="621" spans="2:14" x14ac:dyDescent="0.25">
      <c r="B621" t="s">
        <v>2750</v>
      </c>
      <c r="C621" s="55" t="s">
        <v>5497</v>
      </c>
      <c r="D621" s="3" t="s">
        <v>6044</v>
      </c>
      <c r="E621" s="45">
        <v>44.622798919677734</v>
      </c>
      <c r="F621" s="45">
        <v>-88.748298645019531</v>
      </c>
      <c r="G621" s="22">
        <v>244.39999389648438</v>
      </c>
      <c r="H621" s="3" t="s">
        <v>5985</v>
      </c>
      <c r="J621" s="4">
        <v>65.371994018554688</v>
      </c>
      <c r="K621" s="4">
        <v>58.592155456542969</v>
      </c>
      <c r="L621" s="4">
        <v>6.7798399925231934</v>
      </c>
      <c r="M621" s="21">
        <v>0.79990565776824951</v>
      </c>
      <c r="N621">
        <v>1</v>
      </c>
    </row>
    <row r="622" spans="2:14" x14ac:dyDescent="0.25">
      <c r="B622" t="s">
        <v>2753</v>
      </c>
      <c r="C622" s="55" t="s">
        <v>5499</v>
      </c>
      <c r="D622" s="3" t="s">
        <v>6044</v>
      </c>
      <c r="E622" s="45">
        <v>42.960800170898438</v>
      </c>
      <c r="F622" s="45">
        <v>-90.116096496582031</v>
      </c>
      <c r="G622" s="22">
        <v>338.29998779296875</v>
      </c>
      <c r="H622" s="3" t="s">
        <v>5985</v>
      </c>
      <c r="J622" s="4">
        <v>67.208000183105469</v>
      </c>
      <c r="K622" s="4">
        <v>60.379161834716797</v>
      </c>
      <c r="L622" s="4">
        <v>6.8288393020629883</v>
      </c>
      <c r="M622" s="21">
        <v>0.79674637317657471</v>
      </c>
      <c r="N622">
        <v>1</v>
      </c>
    </row>
    <row r="623" spans="2:14" x14ac:dyDescent="0.25">
      <c r="B623" t="s">
        <v>2755</v>
      </c>
      <c r="C623" s="55" t="s">
        <v>5501</v>
      </c>
      <c r="D623" s="3" t="s">
        <v>6044</v>
      </c>
      <c r="E623" s="45">
        <v>42.904998779296875</v>
      </c>
      <c r="F623" s="45">
        <v>-88.858901977539063</v>
      </c>
      <c r="G623" s="22">
        <v>243.80000305175781</v>
      </c>
      <c r="H623" s="3" t="s">
        <v>5985</v>
      </c>
      <c r="J623" s="4">
        <v>68.791999816894531</v>
      </c>
      <c r="K623" s="4">
        <v>61.413421630859375</v>
      </c>
      <c r="L623" s="4">
        <v>7.3785767555236816</v>
      </c>
      <c r="M623" s="21">
        <v>0.83924663066864014</v>
      </c>
      <c r="N623">
        <v>1</v>
      </c>
    </row>
    <row r="624" spans="2:14" x14ac:dyDescent="0.25">
      <c r="B624" t="s">
        <v>2758</v>
      </c>
      <c r="C624" s="55" t="s">
        <v>5503</v>
      </c>
      <c r="D624" s="3" t="s">
        <v>6044</v>
      </c>
      <c r="E624" s="45">
        <v>43.331100463867188</v>
      </c>
      <c r="F624" s="45">
        <v>-88.411399841308594</v>
      </c>
      <c r="G624" s="22">
        <v>298.70001220703125</v>
      </c>
      <c r="H624" s="3" t="s">
        <v>5985</v>
      </c>
      <c r="J624" s="4">
        <v>66.776008605957031</v>
      </c>
      <c r="K624" s="4">
        <v>59.00128173828125</v>
      </c>
      <c r="L624" s="4">
        <v>7.7747254371643066</v>
      </c>
      <c r="M624" s="21">
        <v>0.82973301410675049</v>
      </c>
      <c r="N624">
        <v>1</v>
      </c>
    </row>
    <row r="625" spans="2:14" x14ac:dyDescent="0.25">
      <c r="B625" t="s">
        <v>2762</v>
      </c>
      <c r="C625" s="55" t="s">
        <v>4741</v>
      </c>
      <c r="D625" s="3" t="s">
        <v>6044</v>
      </c>
      <c r="E625" s="45">
        <v>43.080299377441406</v>
      </c>
      <c r="F625" s="45">
        <v>-88.896697998046875</v>
      </c>
      <c r="G625" s="22">
        <v>249</v>
      </c>
      <c r="H625" s="3" t="s">
        <v>5985</v>
      </c>
      <c r="J625" s="4">
        <v>68.61199951171875</v>
      </c>
      <c r="K625" s="4">
        <v>62.13104248046875</v>
      </c>
      <c r="L625" s="4">
        <v>6.48095703125</v>
      </c>
      <c r="M625" s="21">
        <v>0.77952629327774048</v>
      </c>
      <c r="N625">
        <v>1</v>
      </c>
    </row>
    <row r="626" spans="2:14" x14ac:dyDescent="0.25">
      <c r="B626" t="s">
        <v>2763</v>
      </c>
      <c r="C626" s="55" t="s">
        <v>5507</v>
      </c>
      <c r="D626" s="3" t="s">
        <v>6044</v>
      </c>
      <c r="E626" s="45">
        <v>42.827800750732422</v>
      </c>
      <c r="F626" s="45">
        <v>-90.788902282714844</v>
      </c>
      <c r="G626" s="22">
        <v>317</v>
      </c>
      <c r="H626" s="3" t="s">
        <v>5985</v>
      </c>
      <c r="J626" s="4">
        <v>67.208000183105469</v>
      </c>
      <c r="K626" s="4">
        <v>61.641498565673828</v>
      </c>
      <c r="L626" s="4">
        <v>5.5665040016174316</v>
      </c>
      <c r="M626" s="21">
        <v>0.70822411775588989</v>
      </c>
      <c r="N626">
        <v>1</v>
      </c>
    </row>
    <row r="627" spans="2:14" x14ac:dyDescent="0.25">
      <c r="B627" t="s">
        <v>2765</v>
      </c>
      <c r="C627" s="55" t="s">
        <v>5509</v>
      </c>
      <c r="D627" s="3" t="s">
        <v>6044</v>
      </c>
      <c r="E627" s="45">
        <v>43.211700439453125</v>
      </c>
      <c r="F627" s="45">
        <v>-91.098602294921875</v>
      </c>
      <c r="G627" s="22">
        <v>192.89999389648438</v>
      </c>
      <c r="H627" s="3" t="s">
        <v>5985</v>
      </c>
      <c r="J627" s="4">
        <v>68.323997497558594</v>
      </c>
      <c r="K627" s="4">
        <v>64.612213134765625</v>
      </c>
      <c r="L627" s="4">
        <v>3.7117857933044434</v>
      </c>
      <c r="M627" s="21">
        <v>0.6600339412689209</v>
      </c>
      <c r="N627">
        <v>1</v>
      </c>
    </row>
    <row r="628" spans="2:14" x14ac:dyDescent="0.25">
      <c r="B628" t="s">
        <v>2766</v>
      </c>
      <c r="C628" s="55" t="s">
        <v>5510</v>
      </c>
      <c r="D628" s="3" t="s">
        <v>6044</v>
      </c>
      <c r="E628" s="45">
        <v>46.778099060058594</v>
      </c>
      <c r="F628" s="45">
        <v>-90.765296936035156</v>
      </c>
      <c r="G628" s="22">
        <v>201.19999694824219</v>
      </c>
      <c r="H628" s="3" t="s">
        <v>5985</v>
      </c>
      <c r="J628" s="4">
        <v>59.792003631591797</v>
      </c>
      <c r="K628" s="4">
        <v>55.778312683105469</v>
      </c>
      <c r="L628" s="4">
        <v>4.0136899948120117</v>
      </c>
      <c r="M628" s="21">
        <v>0.65331059694290161</v>
      </c>
      <c r="N628">
        <v>1</v>
      </c>
    </row>
    <row r="629" spans="2:14" x14ac:dyDescent="0.25">
      <c r="B629" t="s">
        <v>2771</v>
      </c>
      <c r="C629" s="55" t="s">
        <v>5514</v>
      </c>
      <c r="D629" s="3" t="s">
        <v>6044</v>
      </c>
      <c r="E629" s="45">
        <v>43.790000915527344</v>
      </c>
      <c r="F629" s="45">
        <v>-90.059700012207031</v>
      </c>
      <c r="G629" s="22">
        <v>263.70001220703125</v>
      </c>
      <c r="H629" s="3" t="s">
        <v>5985</v>
      </c>
      <c r="J629" s="4">
        <v>66.236000061035156</v>
      </c>
      <c r="K629" s="4">
        <v>59.420238494873047</v>
      </c>
      <c r="L629" s="4">
        <v>6.8157591819763184</v>
      </c>
      <c r="M629" s="21">
        <v>0.7905735969543457</v>
      </c>
      <c r="N629">
        <v>1</v>
      </c>
    </row>
    <row r="630" spans="2:14" x14ac:dyDescent="0.25">
      <c r="B630" t="s">
        <v>2773</v>
      </c>
      <c r="C630" s="55" t="s">
        <v>5516</v>
      </c>
      <c r="D630" s="3" t="s">
        <v>6044</v>
      </c>
      <c r="E630" s="45">
        <v>45.886398315429688</v>
      </c>
      <c r="F630" s="45">
        <v>-89.732200622558594</v>
      </c>
      <c r="G630" s="22">
        <v>488</v>
      </c>
      <c r="H630" s="3" t="s">
        <v>5985</v>
      </c>
      <c r="J630" s="4">
        <v>57.812000274658203</v>
      </c>
      <c r="K630" s="4">
        <v>54.383983612060547</v>
      </c>
      <c r="L630" s="4">
        <v>3.4280152320861816</v>
      </c>
      <c r="M630" s="21">
        <v>0.60419690608978271</v>
      </c>
      <c r="N630">
        <v>1</v>
      </c>
    </row>
    <row r="631" spans="2:14" x14ac:dyDescent="0.25">
      <c r="B631" t="s">
        <v>2774</v>
      </c>
      <c r="C631" s="55" t="s">
        <v>5517</v>
      </c>
      <c r="D631" s="3" t="s">
        <v>6044</v>
      </c>
      <c r="E631" s="45">
        <v>43.780601501464844</v>
      </c>
      <c r="F631" s="45">
        <v>-89.316902160644531</v>
      </c>
      <c r="G631" s="22">
        <v>239.60000610351563</v>
      </c>
      <c r="H631" s="3" t="s">
        <v>5985</v>
      </c>
      <c r="J631" s="4">
        <v>65.840003967285156</v>
      </c>
      <c r="K631" s="4">
        <v>60.131031036376953</v>
      </c>
      <c r="L631" s="4">
        <v>5.7089719772338867</v>
      </c>
      <c r="M631" s="21">
        <v>0.74811327457427979</v>
      </c>
      <c r="N631">
        <v>1</v>
      </c>
    </row>
    <row r="632" spans="2:14" x14ac:dyDescent="0.25">
      <c r="B632" t="s">
        <v>2775</v>
      </c>
      <c r="C632" s="55" t="s">
        <v>5518</v>
      </c>
      <c r="D632" s="3" t="s">
        <v>6044</v>
      </c>
      <c r="E632" s="45">
        <v>44.537799835205078</v>
      </c>
      <c r="F632" s="45">
        <v>-90.535003662109375</v>
      </c>
      <c r="G632" s="22">
        <v>329.20001220703125</v>
      </c>
      <c r="H632" s="3" t="s">
        <v>5985</v>
      </c>
      <c r="J632" s="4">
        <v>62.023998260498047</v>
      </c>
      <c r="K632" s="4">
        <v>56.783710479736328</v>
      </c>
      <c r="L632" s="4">
        <v>5.2402892112731934</v>
      </c>
      <c r="M632" s="21">
        <v>0.71643722057342529</v>
      </c>
      <c r="N632">
        <v>1</v>
      </c>
    </row>
    <row r="633" spans="2:14" x14ac:dyDescent="0.25">
      <c r="B633" t="s">
        <v>2776</v>
      </c>
      <c r="C633" s="55" t="s">
        <v>4578</v>
      </c>
      <c r="D633" s="3" t="s">
        <v>6044</v>
      </c>
      <c r="E633" s="45">
        <v>44.358600616455078</v>
      </c>
      <c r="F633" s="45">
        <v>-88.718902587890625</v>
      </c>
      <c r="G633" s="22">
        <v>243.80000305175781</v>
      </c>
      <c r="H633" s="3" t="s">
        <v>5985</v>
      </c>
      <c r="J633" s="4">
        <v>65.228004455566406</v>
      </c>
      <c r="K633" s="4">
        <v>58.981426239013672</v>
      </c>
      <c r="L633" s="4">
        <v>6.2465758323669434</v>
      </c>
      <c r="M633" s="21">
        <v>0.76126784086227417</v>
      </c>
      <c r="N633">
        <v>1</v>
      </c>
    </row>
    <row r="634" spans="2:14" x14ac:dyDescent="0.25">
      <c r="B634" t="s">
        <v>2778</v>
      </c>
      <c r="C634" s="55" t="s">
        <v>5096</v>
      </c>
      <c r="D634" s="3" t="s">
        <v>6044</v>
      </c>
      <c r="E634" s="45">
        <v>44.020599365234375</v>
      </c>
      <c r="F634" s="45">
        <v>-88.55780029296875</v>
      </c>
      <c r="G634" s="22">
        <v>228.60000610351563</v>
      </c>
      <c r="H634" s="3" t="s">
        <v>5985</v>
      </c>
      <c r="J634" s="4">
        <v>68.035995483398438</v>
      </c>
      <c r="K634" s="4">
        <v>62.156929016113281</v>
      </c>
      <c r="L634" s="4">
        <v>5.8790712356567383</v>
      </c>
      <c r="M634" s="21">
        <v>0.76525700092315674</v>
      </c>
      <c r="N634">
        <v>1</v>
      </c>
    </row>
    <row r="635" spans="2:14" x14ac:dyDescent="0.25">
      <c r="B635" t="s">
        <v>2781</v>
      </c>
      <c r="C635" s="55" t="s">
        <v>4871</v>
      </c>
      <c r="D635" s="3" t="s">
        <v>6044</v>
      </c>
      <c r="E635" s="45">
        <v>43.527801513671875</v>
      </c>
      <c r="F635" s="45">
        <v>-89.434196472167969</v>
      </c>
      <c r="G635" s="22">
        <v>236.19999694824219</v>
      </c>
      <c r="H635" s="3" t="s">
        <v>5985</v>
      </c>
      <c r="J635" s="4">
        <v>67.244003295898438</v>
      </c>
      <c r="K635" s="4">
        <v>60.410377502441406</v>
      </c>
      <c r="L635" s="4">
        <v>6.8336243629455566</v>
      </c>
      <c r="M635" s="21">
        <v>0.78428727388381958</v>
      </c>
      <c r="N635">
        <v>1</v>
      </c>
    </row>
    <row r="636" spans="2:14" x14ac:dyDescent="0.25">
      <c r="B636" t="s">
        <v>2782</v>
      </c>
      <c r="C636" s="55" t="s">
        <v>5522</v>
      </c>
      <c r="D636" s="3" t="s">
        <v>6044</v>
      </c>
      <c r="E636" s="45">
        <v>43.051399230957031</v>
      </c>
      <c r="F636" s="45">
        <v>-91.135002136230469</v>
      </c>
      <c r="G636" s="22">
        <v>200.60000610351563</v>
      </c>
      <c r="H636" s="3" t="s">
        <v>5985</v>
      </c>
      <c r="J636" s="4">
        <v>68.180000305175781</v>
      </c>
      <c r="K636" s="4">
        <v>62.742218017578125</v>
      </c>
      <c r="L636" s="4">
        <v>5.4377808570861816</v>
      </c>
      <c r="M636" s="21">
        <v>0.7141348123550415</v>
      </c>
      <c r="N636">
        <v>1</v>
      </c>
    </row>
    <row r="637" spans="2:14" x14ac:dyDescent="0.25">
      <c r="B637" t="s">
        <v>2788</v>
      </c>
      <c r="C637" s="55" t="s">
        <v>3424</v>
      </c>
      <c r="D637" s="3" t="s">
        <v>6044</v>
      </c>
      <c r="E637" s="45">
        <v>43.9364013671875</v>
      </c>
      <c r="F637" s="45">
        <v>-90.816398620605469</v>
      </c>
      <c r="G637" s="22">
        <v>238.39999389648438</v>
      </c>
      <c r="H637" s="3" t="s">
        <v>5985</v>
      </c>
      <c r="J637" s="4">
        <v>65.588005065917969</v>
      </c>
      <c r="K637" s="4">
        <v>59.81903076171875</v>
      </c>
      <c r="L637" s="4">
        <v>5.7689757347106934</v>
      </c>
      <c r="M637" s="21">
        <v>0.72830313444137573</v>
      </c>
      <c r="N637">
        <v>1</v>
      </c>
    </row>
    <row r="638" spans="2:14" x14ac:dyDescent="0.25">
      <c r="B638" t="s">
        <v>2789</v>
      </c>
      <c r="C638" s="55" t="s">
        <v>3394</v>
      </c>
      <c r="D638" s="3" t="s">
        <v>6044</v>
      </c>
      <c r="E638" s="45">
        <v>42.910800933837891</v>
      </c>
      <c r="F638" s="45">
        <v>-89.213302612304688</v>
      </c>
      <c r="G638" s="22">
        <v>256</v>
      </c>
      <c r="H638" s="3" t="s">
        <v>5985</v>
      </c>
      <c r="J638" s="4">
        <v>67.1719970703125</v>
      </c>
      <c r="K638" s="4">
        <v>61.202239990234375</v>
      </c>
      <c r="L638" s="4">
        <v>5.969757080078125</v>
      </c>
      <c r="M638" s="21">
        <v>0.78539979457855225</v>
      </c>
      <c r="N638">
        <v>1</v>
      </c>
    </row>
    <row r="639" spans="2:14" x14ac:dyDescent="0.25">
      <c r="B639" t="s">
        <v>2798</v>
      </c>
      <c r="C639" s="55" t="s">
        <v>3312</v>
      </c>
      <c r="D639" s="3" t="s">
        <v>6044</v>
      </c>
      <c r="E639" s="45">
        <v>42.850799560546875</v>
      </c>
      <c r="F639" s="45">
        <v>-88.724700927734375</v>
      </c>
      <c r="G639" s="22">
        <v>266.70001220703125</v>
      </c>
      <c r="H639" s="3" t="s">
        <v>5985</v>
      </c>
      <c r="J639" s="4">
        <v>68.39599609375</v>
      </c>
      <c r="K639" s="4">
        <v>60.441627502441406</v>
      </c>
      <c r="L639" s="4">
        <v>7.9543700218200684</v>
      </c>
      <c r="M639" s="21">
        <v>0.82423269748687744</v>
      </c>
      <c r="N639">
        <v>1</v>
      </c>
    </row>
    <row r="640" spans="2:14" x14ac:dyDescent="0.25">
      <c r="B640" t="s">
        <v>2799</v>
      </c>
      <c r="C640" s="55" t="s">
        <v>5535</v>
      </c>
      <c r="D640" s="3" t="s">
        <v>6044</v>
      </c>
      <c r="E640" s="45">
        <v>45.708599090576172</v>
      </c>
      <c r="F640" s="45">
        <v>-89.848297119140625</v>
      </c>
      <c r="G640" s="22">
        <v>467</v>
      </c>
      <c r="H640" s="3" t="s">
        <v>5985</v>
      </c>
      <c r="J640" s="4">
        <v>57.631999969482422</v>
      </c>
      <c r="K640" s="4">
        <v>55.5504150390625</v>
      </c>
      <c r="L640" s="4">
        <v>2.0815856456756592</v>
      </c>
      <c r="M640" s="21">
        <v>0.5610964298248291</v>
      </c>
      <c r="N640">
        <v>1</v>
      </c>
    </row>
    <row r="641" spans="2:14" x14ac:dyDescent="0.25">
      <c r="B641" t="s">
        <v>2839</v>
      </c>
      <c r="C641" s="55" t="s">
        <v>5568</v>
      </c>
      <c r="D641" s="3" t="s">
        <v>6007</v>
      </c>
      <c r="E641" s="45">
        <v>35.593101501464844</v>
      </c>
      <c r="F641" s="45">
        <v>-88.916702270507813</v>
      </c>
      <c r="G641" s="22">
        <v>132</v>
      </c>
      <c r="H641" s="3" t="s">
        <v>5985</v>
      </c>
      <c r="J641" s="4">
        <v>73.975997924804688</v>
      </c>
      <c r="K641" s="4">
        <v>69.468307495117188</v>
      </c>
      <c r="L641" s="4">
        <v>4.5076904296875</v>
      </c>
      <c r="M641" s="21">
        <v>0.81444990634918213</v>
      </c>
      <c r="N641">
        <v>1</v>
      </c>
    </row>
    <row r="642" spans="2:14" x14ac:dyDescent="0.25">
      <c r="B642" t="s">
        <v>2842</v>
      </c>
      <c r="C642" s="55" t="s">
        <v>4818</v>
      </c>
      <c r="D642" s="3" t="s">
        <v>6018</v>
      </c>
      <c r="E642" s="45">
        <v>37.06829833984375</v>
      </c>
      <c r="F642" s="45">
        <v>-88.771896362304688</v>
      </c>
      <c r="G642" s="22">
        <v>119.5</v>
      </c>
      <c r="H642" s="3" t="s">
        <v>5985</v>
      </c>
      <c r="J642" s="4">
        <v>73.183998107910156</v>
      </c>
      <c r="K642" s="4">
        <v>68.878707885742188</v>
      </c>
      <c r="L642" s="4">
        <v>4.3052916526794434</v>
      </c>
      <c r="M642" s="21">
        <v>0.72413241863250732</v>
      </c>
      <c r="N642">
        <v>1</v>
      </c>
    </row>
    <row r="643" spans="2:14" x14ac:dyDescent="0.25">
      <c r="B643" t="s">
        <v>2850</v>
      </c>
      <c r="C643" s="55" t="s">
        <v>5578</v>
      </c>
      <c r="D643" s="3" t="s">
        <v>6045</v>
      </c>
      <c r="E643" s="45">
        <v>38.365001678466797</v>
      </c>
      <c r="F643" s="45">
        <v>-82.555000305175781</v>
      </c>
      <c r="G643" s="22">
        <v>251.19999694824219</v>
      </c>
      <c r="H643" s="3" t="s">
        <v>5985</v>
      </c>
      <c r="J643" s="4">
        <v>71.815994262695313</v>
      </c>
      <c r="K643" s="4">
        <v>65.847183227539063</v>
      </c>
      <c r="L643" s="4">
        <v>5.9688172340393066</v>
      </c>
      <c r="M643" s="21">
        <v>0.83940887451171875</v>
      </c>
      <c r="N643">
        <v>1</v>
      </c>
    </row>
    <row r="644" spans="2:14" x14ac:dyDescent="0.25">
      <c r="B644" t="s">
        <v>2859</v>
      </c>
      <c r="C644" s="55" t="s">
        <v>5585</v>
      </c>
      <c r="D644" s="3" t="s">
        <v>3747</v>
      </c>
      <c r="E644" s="45">
        <v>37.225299835205078</v>
      </c>
      <c r="F644" s="45">
        <v>-89.570602416992188</v>
      </c>
      <c r="G644" s="22">
        <v>102.40000152587891</v>
      </c>
      <c r="H644" s="3" t="s">
        <v>5985</v>
      </c>
      <c r="J644" s="4">
        <v>73.976005554199219</v>
      </c>
      <c r="K644" s="4">
        <v>68.991256713867188</v>
      </c>
      <c r="L644" s="4">
        <v>4.9847536087036133</v>
      </c>
      <c r="M644" s="21">
        <v>0.77625197172164917</v>
      </c>
      <c r="N644">
        <v>1</v>
      </c>
    </row>
    <row r="645" spans="2:14" x14ac:dyDescent="0.25">
      <c r="B645" t="s">
        <v>2864</v>
      </c>
      <c r="C645" s="55" t="s">
        <v>5589</v>
      </c>
      <c r="D645" s="3" t="s">
        <v>6035</v>
      </c>
      <c r="E645" s="45">
        <v>36.768299102783203</v>
      </c>
      <c r="F645" s="45">
        <v>-96.026100158691406</v>
      </c>
      <c r="G645" s="22">
        <v>217.89999389648438</v>
      </c>
      <c r="H645" s="3" t="s">
        <v>5985</v>
      </c>
      <c r="J645" s="4">
        <v>73.435997009277344</v>
      </c>
      <c r="K645" s="4">
        <v>69.703498840332031</v>
      </c>
      <c r="L645" s="4">
        <v>3.7325012683868408</v>
      </c>
      <c r="M645" s="21">
        <v>0.67591643333435059</v>
      </c>
      <c r="N645">
        <v>1</v>
      </c>
    </row>
    <row r="646" spans="2:14" x14ac:dyDescent="0.25">
      <c r="B646" t="s">
        <v>2868</v>
      </c>
      <c r="C646" s="55" t="s">
        <v>5593</v>
      </c>
      <c r="D646" s="3" t="s">
        <v>6033</v>
      </c>
      <c r="E646" s="45">
        <v>42.199699401855469</v>
      </c>
      <c r="F646" s="45">
        <v>-75.985000610351563</v>
      </c>
      <c r="G646" s="22">
        <v>489.5</v>
      </c>
      <c r="H646" s="3" t="s">
        <v>5985</v>
      </c>
      <c r="J646" s="4">
        <v>66.776008605957031</v>
      </c>
      <c r="K646" s="4">
        <v>60.306224822998047</v>
      </c>
      <c r="L646" s="4">
        <v>6.4697813987731934</v>
      </c>
      <c r="M646" s="21">
        <v>0.83292979001998901</v>
      </c>
      <c r="N646">
        <v>1</v>
      </c>
    </row>
    <row r="647" spans="2:14" x14ac:dyDescent="0.25">
      <c r="B647" t="s">
        <v>2869</v>
      </c>
      <c r="C647" s="55" t="s">
        <v>5594</v>
      </c>
      <c r="D647" s="3" t="s">
        <v>6037</v>
      </c>
      <c r="E647" s="45">
        <v>41.8031005859375</v>
      </c>
      <c r="F647" s="45">
        <v>-78.640296936035156</v>
      </c>
      <c r="G647" s="22">
        <v>645.29998779296875</v>
      </c>
      <c r="H647" s="3" t="s">
        <v>5985</v>
      </c>
      <c r="J647" s="4">
        <v>64.400001525878906</v>
      </c>
      <c r="K647" s="4">
        <v>54.486579895019531</v>
      </c>
      <c r="L647" s="4">
        <v>9.913421630859375</v>
      </c>
      <c r="M647" s="21">
        <v>0.89448153972625732</v>
      </c>
      <c r="N647">
        <v>1</v>
      </c>
    </row>
    <row r="648" spans="2:14" x14ac:dyDescent="0.25">
      <c r="B648" t="s">
        <v>2879</v>
      </c>
      <c r="C648" s="55" t="s">
        <v>5604</v>
      </c>
      <c r="D648" s="3" t="s">
        <v>6010</v>
      </c>
      <c r="E648" s="45">
        <v>25.790599822998047</v>
      </c>
      <c r="F648" s="45">
        <v>-80.316398620605469</v>
      </c>
      <c r="G648" s="22">
        <v>8.8000001907348633</v>
      </c>
      <c r="H648" s="3" t="s">
        <v>5985</v>
      </c>
      <c r="J648" s="4">
        <v>79.232009887695313</v>
      </c>
      <c r="K648" s="4">
        <v>77.032829284667969</v>
      </c>
      <c r="L648" s="4">
        <v>2.1991760730743408</v>
      </c>
      <c r="M648" s="21">
        <v>0.67683613300323486</v>
      </c>
      <c r="N648">
        <v>1</v>
      </c>
    </row>
    <row r="649" spans="2:14" x14ac:dyDescent="0.25">
      <c r="B649" t="s">
        <v>2881</v>
      </c>
      <c r="C649" s="55" t="s">
        <v>5606</v>
      </c>
      <c r="D649" s="3" t="s">
        <v>6010</v>
      </c>
      <c r="E649" s="45">
        <v>26.684700012207031</v>
      </c>
      <c r="F649" s="45">
        <v>-80.099403381347656</v>
      </c>
      <c r="G649" s="22">
        <v>5.8000001907348633</v>
      </c>
      <c r="H649" s="3" t="s">
        <v>5985</v>
      </c>
      <c r="J649" s="4">
        <v>75.020004272460938</v>
      </c>
      <c r="K649" s="4">
        <v>75.521675109863281</v>
      </c>
      <c r="L649" s="4">
        <v>-0.50167238712310791</v>
      </c>
      <c r="M649" s="21">
        <v>0.68920260667800903</v>
      </c>
      <c r="N649">
        <v>1</v>
      </c>
    </row>
    <row r="650" spans="2:14" x14ac:dyDescent="0.25">
      <c r="B650" t="s">
        <v>2888</v>
      </c>
      <c r="C650" s="55" t="s">
        <v>4809</v>
      </c>
      <c r="D650" s="3" t="s">
        <v>6040</v>
      </c>
      <c r="E650" s="45">
        <v>25.915599822998047</v>
      </c>
      <c r="F650" s="45">
        <v>-97.418601989746094</v>
      </c>
      <c r="G650" s="22">
        <v>7</v>
      </c>
      <c r="H650" s="3" t="s">
        <v>5985</v>
      </c>
      <c r="J650" s="4">
        <v>79.412002563476563</v>
      </c>
      <c r="K650" s="4">
        <v>76.188667297363281</v>
      </c>
      <c r="L650" s="4">
        <v>3.2233397960662842</v>
      </c>
      <c r="M650" s="21">
        <v>0.88604277372360229</v>
      </c>
      <c r="N650">
        <v>1</v>
      </c>
    </row>
    <row r="651" spans="2:14" x14ac:dyDescent="0.25">
      <c r="B651" t="s">
        <v>2898</v>
      </c>
      <c r="C651" s="55" t="s">
        <v>5620</v>
      </c>
      <c r="D651" s="3" t="s">
        <v>6027</v>
      </c>
      <c r="E651" s="45">
        <v>36.096900939941406</v>
      </c>
      <c r="F651" s="45">
        <v>-79.94329833984375</v>
      </c>
      <c r="G651" s="22">
        <v>271.29998779296875</v>
      </c>
      <c r="H651" s="3" t="s">
        <v>5985</v>
      </c>
      <c r="J651" s="4">
        <v>73.004005432128906</v>
      </c>
      <c r="K651" s="4">
        <v>68.631088256835938</v>
      </c>
      <c r="L651" s="4">
        <v>4.3729124069213867</v>
      </c>
      <c r="M651" s="21">
        <v>0.83502829074859619</v>
      </c>
      <c r="N651">
        <v>1</v>
      </c>
    </row>
    <row r="652" spans="2:14" x14ac:dyDescent="0.25">
      <c r="B652" t="s">
        <v>2901</v>
      </c>
      <c r="C652" s="55" t="s">
        <v>5622</v>
      </c>
      <c r="D652" s="3" t="s">
        <v>6042</v>
      </c>
      <c r="E652" s="45">
        <v>37.32080078125</v>
      </c>
      <c r="F652" s="45">
        <v>-79.206703186035156</v>
      </c>
      <c r="G652" s="22">
        <v>286.5</v>
      </c>
      <c r="H652" s="3" t="s">
        <v>5985</v>
      </c>
      <c r="J652" s="4">
        <v>70.195999145507813</v>
      </c>
      <c r="K652" s="4">
        <v>65.849563598632813</v>
      </c>
      <c r="L652" s="4">
        <v>4.3464417457580566</v>
      </c>
      <c r="M652" s="21">
        <v>0.81987076997756958</v>
      </c>
      <c r="N652">
        <v>1</v>
      </c>
    </row>
    <row r="653" spans="2:14" x14ac:dyDescent="0.25">
      <c r="B653" t="s">
        <v>2912</v>
      </c>
      <c r="C653" s="55" t="s">
        <v>5633</v>
      </c>
      <c r="D653" s="3" t="s">
        <v>6042</v>
      </c>
      <c r="E653" s="45">
        <v>36.950000762939453</v>
      </c>
      <c r="F653" s="45">
        <v>-76.283302307128906</v>
      </c>
      <c r="G653" s="22">
        <v>5.1999998092651367</v>
      </c>
      <c r="H653" s="3" t="s">
        <v>5985</v>
      </c>
      <c r="J653" s="4">
        <v>78.620002746582031</v>
      </c>
      <c r="K653" s="4">
        <v>73.16497802734375</v>
      </c>
      <c r="L653" s="4">
        <v>5.4550232887268066</v>
      </c>
      <c r="M653" s="21">
        <v>0.89913779497146606</v>
      </c>
      <c r="N653">
        <v>1</v>
      </c>
    </row>
    <row r="654" spans="2:14" x14ac:dyDescent="0.25">
      <c r="B654" t="s">
        <v>2913</v>
      </c>
      <c r="C654" s="55" t="s">
        <v>5634</v>
      </c>
      <c r="D654" s="3" t="s">
        <v>6027</v>
      </c>
      <c r="E654" s="45">
        <v>34.900001525878906</v>
      </c>
      <c r="F654" s="45">
        <v>-76.88330078125</v>
      </c>
      <c r="G654" s="22">
        <v>8.8000001907348633</v>
      </c>
      <c r="H654" s="3" t="s">
        <v>5985</v>
      </c>
      <c r="J654" s="4">
        <v>78.008003234863281</v>
      </c>
      <c r="K654" s="4">
        <v>72.335556030273438</v>
      </c>
      <c r="L654" s="4">
        <v>5.6724486351013184</v>
      </c>
      <c r="M654" s="21">
        <v>0.90797436237335205</v>
      </c>
      <c r="N654">
        <v>1</v>
      </c>
    </row>
    <row r="655" spans="2:14" x14ac:dyDescent="0.25">
      <c r="B655" t="s">
        <v>2930</v>
      </c>
      <c r="C655" s="55" t="s">
        <v>5651</v>
      </c>
      <c r="D655" s="3" t="s">
        <v>6007</v>
      </c>
      <c r="E655" s="45">
        <v>35.031101226806641</v>
      </c>
      <c r="F655" s="45">
        <v>-85.201400756835938</v>
      </c>
      <c r="G655" s="22">
        <v>204.5</v>
      </c>
      <c r="H655" s="3" t="s">
        <v>5985</v>
      </c>
      <c r="J655" s="4">
        <v>74.192001342773438</v>
      </c>
      <c r="K655" s="4">
        <v>69.765655517578125</v>
      </c>
      <c r="L655" s="4">
        <v>4.4263429641723633</v>
      </c>
      <c r="M655" s="21">
        <v>0.86424529552459717</v>
      </c>
      <c r="N655">
        <v>1</v>
      </c>
    </row>
    <row r="656" spans="2:14" x14ac:dyDescent="0.25">
      <c r="B656" t="s">
        <v>2956</v>
      </c>
      <c r="C656" s="55" t="s">
        <v>5674</v>
      </c>
      <c r="D656" s="3" t="s">
        <v>6035</v>
      </c>
      <c r="E656" s="45">
        <v>36.296699523925781</v>
      </c>
      <c r="F656" s="45">
        <v>-99.768898010253906</v>
      </c>
      <c r="G656" s="22">
        <v>667.79998779296875</v>
      </c>
      <c r="H656" s="3" t="s">
        <v>5985</v>
      </c>
      <c r="J656" s="4">
        <v>73.039993286132813</v>
      </c>
      <c r="K656" s="4">
        <v>68.196586608886719</v>
      </c>
      <c r="L656" s="4">
        <v>4.8434081077575684</v>
      </c>
      <c r="M656" s="21">
        <v>0.74462628364562988</v>
      </c>
      <c r="N656">
        <v>1</v>
      </c>
    </row>
    <row r="657" spans="2:14" x14ac:dyDescent="0.25">
      <c r="B657" t="s">
        <v>2960</v>
      </c>
      <c r="C657" s="55" t="s">
        <v>5678</v>
      </c>
      <c r="D657" s="3" t="s">
        <v>6017</v>
      </c>
      <c r="E657" s="45">
        <v>37.154998779296875</v>
      </c>
      <c r="F657" s="45">
        <v>-98.028297424316406</v>
      </c>
      <c r="G657" s="22">
        <v>408.39999389648438</v>
      </c>
      <c r="H657" s="3" t="s">
        <v>5985</v>
      </c>
      <c r="J657" s="4">
        <v>74.624000549316406</v>
      </c>
      <c r="K657" s="4">
        <v>69.813629150390625</v>
      </c>
      <c r="L657" s="4">
        <v>4.8103699684143066</v>
      </c>
      <c r="M657" s="21">
        <v>0.77155691385269165</v>
      </c>
      <c r="N657">
        <v>1</v>
      </c>
    </row>
    <row r="658" spans="2:14" x14ac:dyDescent="0.25">
      <c r="B658" t="s">
        <v>2968</v>
      </c>
      <c r="C658" s="55" t="s">
        <v>3304</v>
      </c>
      <c r="D658" s="3" t="s">
        <v>3747</v>
      </c>
      <c r="E658" s="45">
        <v>37.235298156738281</v>
      </c>
      <c r="F658" s="45">
        <v>-93.400299072265625</v>
      </c>
      <c r="G658" s="22">
        <v>389.5</v>
      </c>
      <c r="H658" s="3" t="s">
        <v>5985</v>
      </c>
      <c r="J658" s="4">
        <v>72.391998291015625</v>
      </c>
      <c r="K658" s="4">
        <v>67.636856079101563</v>
      </c>
      <c r="L658" s="4">
        <v>4.7551393508911133</v>
      </c>
      <c r="M658" s="21">
        <v>0.77820825576782227</v>
      </c>
      <c r="N658">
        <v>1</v>
      </c>
    </row>
    <row r="659" spans="2:14" x14ac:dyDescent="0.25">
      <c r="B659" t="s">
        <v>2973</v>
      </c>
      <c r="C659" s="55" t="s">
        <v>5689</v>
      </c>
      <c r="D659" s="3" t="s">
        <v>6022</v>
      </c>
      <c r="E659" s="45">
        <v>46.870601654052734</v>
      </c>
      <c r="F659" s="45">
        <v>-68.017196655273438</v>
      </c>
      <c r="G659" s="22">
        <v>190.19999694824219</v>
      </c>
      <c r="H659" s="3" t="s">
        <v>5985</v>
      </c>
      <c r="J659" s="4">
        <v>58.1719970703125</v>
      </c>
      <c r="K659" s="4">
        <v>55.59722900390625</v>
      </c>
      <c r="L659" s="4">
        <v>2.57476806640625</v>
      </c>
      <c r="M659" s="21">
        <v>0.58014523983001709</v>
      </c>
      <c r="N659">
        <v>1</v>
      </c>
    </row>
    <row r="660" spans="2:14" x14ac:dyDescent="0.25">
      <c r="B660" t="s">
        <v>2974</v>
      </c>
      <c r="C660" s="55" t="s">
        <v>5690</v>
      </c>
      <c r="D660" s="3" t="s">
        <v>6022</v>
      </c>
      <c r="E660" s="45">
        <v>46.123600006103516</v>
      </c>
      <c r="F660" s="45">
        <v>-67.792800903320313</v>
      </c>
      <c r="G660" s="22">
        <v>145.10000610351563</v>
      </c>
      <c r="H660" s="3" t="s">
        <v>5985</v>
      </c>
      <c r="J660" s="4">
        <v>57.200000762939453</v>
      </c>
      <c r="K660" s="4">
        <v>54.537620544433594</v>
      </c>
      <c r="L660" s="4">
        <v>2.6623778343200684</v>
      </c>
      <c r="M660" s="21">
        <v>0.56003403663635254</v>
      </c>
      <c r="N660">
        <v>1</v>
      </c>
    </row>
    <row r="661" spans="2:14" x14ac:dyDescent="0.25">
      <c r="B661" t="s">
        <v>2976</v>
      </c>
      <c r="C661" s="55" t="s">
        <v>3319</v>
      </c>
      <c r="D661" s="3" t="s">
        <v>6033</v>
      </c>
      <c r="E661" s="45">
        <v>42.948600769042969</v>
      </c>
      <c r="F661" s="45">
        <v>-78.736900329589844</v>
      </c>
      <c r="G661" s="22">
        <v>211.19999694824219</v>
      </c>
      <c r="H661" s="3" t="s">
        <v>5985</v>
      </c>
      <c r="J661" s="4">
        <v>71.023994445800781</v>
      </c>
      <c r="K661" s="4">
        <v>62.765937805175781</v>
      </c>
      <c r="L661" s="4">
        <v>8.258056640625</v>
      </c>
      <c r="M661" s="21">
        <v>0.87619048357009888</v>
      </c>
      <c r="N661">
        <v>1</v>
      </c>
    </row>
    <row r="662" spans="2:14" x14ac:dyDescent="0.25">
      <c r="B662" t="s">
        <v>2984</v>
      </c>
      <c r="C662" s="55" t="s">
        <v>5699</v>
      </c>
      <c r="D662" s="3" t="s">
        <v>6029</v>
      </c>
      <c r="E662" s="45">
        <v>43.195301055908203</v>
      </c>
      <c r="F662" s="45">
        <v>-71.5010986328125</v>
      </c>
      <c r="G662" s="22">
        <v>105.5</v>
      </c>
      <c r="H662" s="3" t="s">
        <v>5985</v>
      </c>
      <c r="J662" s="4">
        <v>64.796005249023438</v>
      </c>
      <c r="K662" s="4">
        <v>57.989215850830078</v>
      </c>
      <c r="L662" s="4">
        <v>6.8067870140075684</v>
      </c>
      <c r="M662" s="21">
        <v>0.78272801637649536</v>
      </c>
      <c r="N662">
        <v>1</v>
      </c>
    </row>
    <row r="663" spans="2:14" x14ac:dyDescent="0.25">
      <c r="B663" t="s">
        <v>2992</v>
      </c>
      <c r="C663" s="55" t="s">
        <v>5707</v>
      </c>
      <c r="D663" s="3" t="s">
        <v>6033</v>
      </c>
      <c r="E663" s="45">
        <v>43.111099243164063</v>
      </c>
      <c r="F663" s="45">
        <v>-76.103897094726563</v>
      </c>
      <c r="G663" s="22">
        <v>125.90000152587891</v>
      </c>
      <c r="H663" s="3" t="s">
        <v>5985</v>
      </c>
      <c r="J663" s="4">
        <v>69.224006652832031</v>
      </c>
      <c r="K663" s="4">
        <v>61.299995422363281</v>
      </c>
      <c r="L663" s="4">
        <v>7.92401123046875</v>
      </c>
      <c r="M663" s="21">
        <v>0.82524460554122925</v>
      </c>
      <c r="N663">
        <v>1</v>
      </c>
    </row>
    <row r="664" spans="2:14" x14ac:dyDescent="0.25">
      <c r="B664" t="s">
        <v>2995</v>
      </c>
      <c r="C664" s="55" t="s">
        <v>3396</v>
      </c>
      <c r="D664" s="3" t="s">
        <v>6023</v>
      </c>
      <c r="E664" s="45">
        <v>44.265598297119141</v>
      </c>
      <c r="F664" s="45">
        <v>-85.396697998046875</v>
      </c>
      <c r="G664" s="22">
        <v>394.70001220703125</v>
      </c>
      <c r="H664" s="3" t="s">
        <v>5985</v>
      </c>
      <c r="J664" s="4">
        <v>64.832000732421875</v>
      </c>
      <c r="K664" s="4">
        <v>55.831573486328125</v>
      </c>
      <c r="L664" s="4">
        <v>9.00042724609375</v>
      </c>
      <c r="M664" s="21">
        <v>0.80718958377838135</v>
      </c>
      <c r="N664">
        <v>1</v>
      </c>
    </row>
    <row r="665" spans="2:14" x14ac:dyDescent="0.25">
      <c r="B665" t="s">
        <v>2997</v>
      </c>
      <c r="C665" s="55" t="s">
        <v>5709</v>
      </c>
      <c r="D665" s="3" t="s">
        <v>6034</v>
      </c>
      <c r="E665" s="45">
        <v>39.991401672363281</v>
      </c>
      <c r="F665" s="45">
        <v>-82.88079833984375</v>
      </c>
      <c r="G665" s="22">
        <v>246.89999389648438</v>
      </c>
      <c r="H665" s="3" t="s">
        <v>5985</v>
      </c>
      <c r="J665" s="4">
        <v>71.816001892089844</v>
      </c>
      <c r="K665" s="4">
        <v>64.834991455078125</v>
      </c>
      <c r="L665" s="4">
        <v>6.9810118675231934</v>
      </c>
      <c r="M665" s="21">
        <v>0.85601294040679932</v>
      </c>
      <c r="N665">
        <v>1</v>
      </c>
    </row>
    <row r="666" spans="2:14" x14ac:dyDescent="0.25">
      <c r="B666" t="s">
        <v>3002</v>
      </c>
      <c r="C666" s="55" t="s">
        <v>5714</v>
      </c>
      <c r="D666" s="3" t="s">
        <v>6023</v>
      </c>
      <c r="E666" s="45">
        <v>43.975799560546875</v>
      </c>
      <c r="F666" s="45">
        <v>-84.490798950195313</v>
      </c>
      <c r="G666" s="22">
        <v>236.19999694824219</v>
      </c>
      <c r="H666" s="3" t="s">
        <v>5985</v>
      </c>
      <c r="J666" s="4">
        <v>62.816001892089844</v>
      </c>
      <c r="K666" s="4">
        <v>57.11444091796875</v>
      </c>
      <c r="L666" s="4">
        <v>5.7015624046325684</v>
      </c>
      <c r="M666" s="21">
        <v>0.73478364944458008</v>
      </c>
      <c r="N666">
        <v>1</v>
      </c>
    </row>
    <row r="667" spans="2:14" x14ac:dyDescent="0.25">
      <c r="B667" t="s">
        <v>3003</v>
      </c>
      <c r="C667" s="55" t="s">
        <v>5715</v>
      </c>
      <c r="D667" s="3" t="s">
        <v>6023</v>
      </c>
      <c r="E667" s="45">
        <v>42.266700744628906</v>
      </c>
      <c r="F667" s="45">
        <v>-84.466697692871094</v>
      </c>
      <c r="G667" s="22">
        <v>304.20001220703125</v>
      </c>
      <c r="H667" s="3" t="s">
        <v>5985</v>
      </c>
      <c r="J667" s="4">
        <v>68.61199951171875</v>
      </c>
      <c r="K667" s="4">
        <v>61.174400329589844</v>
      </c>
      <c r="L667" s="4">
        <v>7.4375977516174316</v>
      </c>
      <c r="M667" s="21">
        <v>0.7707715630531311</v>
      </c>
      <c r="N667">
        <v>1</v>
      </c>
    </row>
    <row r="668" spans="2:14" x14ac:dyDescent="0.25">
      <c r="B668" t="s">
        <v>3005</v>
      </c>
      <c r="C668" s="55" t="s">
        <v>5717</v>
      </c>
      <c r="D668" s="3" t="s">
        <v>6023</v>
      </c>
      <c r="E668" s="45">
        <v>42.780300140380859</v>
      </c>
      <c r="F668" s="45">
        <v>-84.578903198242188</v>
      </c>
      <c r="G668" s="22">
        <v>256.29998779296875</v>
      </c>
      <c r="H668" s="3" t="s">
        <v>5985</v>
      </c>
      <c r="J668" s="4">
        <v>69.00799560546875</v>
      </c>
      <c r="K668" s="4">
        <v>59.727699279785156</v>
      </c>
      <c r="L668" s="4">
        <v>9.2802982330322266</v>
      </c>
      <c r="M668" s="21">
        <v>0.82782727479934692</v>
      </c>
      <c r="N668">
        <v>1</v>
      </c>
    </row>
    <row r="669" spans="2:14" x14ac:dyDescent="0.25">
      <c r="B669" t="s">
        <v>3008</v>
      </c>
      <c r="C669" s="55" t="s">
        <v>5719</v>
      </c>
      <c r="D669" s="3" t="s">
        <v>6044</v>
      </c>
      <c r="E669" s="45">
        <v>42.955001831054688</v>
      </c>
      <c r="F669" s="45">
        <v>-87.904403686523438</v>
      </c>
      <c r="G669" s="22">
        <v>204.19999694824219</v>
      </c>
      <c r="H669" s="3" t="s">
        <v>5985</v>
      </c>
      <c r="J669" s="4">
        <v>68.180000305175781</v>
      </c>
      <c r="K669" s="4">
        <v>63.557563781738281</v>
      </c>
      <c r="L669" s="4">
        <v>4.6224365234375</v>
      </c>
      <c r="M669" s="21">
        <v>0.7236480712890625</v>
      </c>
      <c r="N669">
        <v>1</v>
      </c>
    </row>
    <row r="670" spans="2:14" x14ac:dyDescent="0.25">
      <c r="B670" t="s">
        <v>3011</v>
      </c>
      <c r="C670" s="55" t="s">
        <v>5722</v>
      </c>
      <c r="D670" s="3" t="s">
        <v>6023</v>
      </c>
      <c r="E670" s="45">
        <v>43.533100128173828</v>
      </c>
      <c r="F670" s="45">
        <v>-84.079696655273438</v>
      </c>
      <c r="G670" s="22">
        <v>201.19999694824219</v>
      </c>
      <c r="H670" s="3" t="s">
        <v>5985</v>
      </c>
      <c r="J670" s="4">
        <v>68.61199951171875</v>
      </c>
      <c r="K670" s="4">
        <v>60.983375549316406</v>
      </c>
      <c r="L670" s="4">
        <v>7.6286253929138184</v>
      </c>
      <c r="M670" s="21">
        <v>0.81023246049880981</v>
      </c>
      <c r="N670">
        <v>1</v>
      </c>
    </row>
    <row r="671" spans="2:14" x14ac:dyDescent="0.25">
      <c r="B671" t="s">
        <v>3012</v>
      </c>
      <c r="C671" s="55" t="s">
        <v>5723</v>
      </c>
      <c r="D671" s="3" t="s">
        <v>6023</v>
      </c>
      <c r="E671" s="45">
        <v>46.479400634765625</v>
      </c>
      <c r="F671" s="45">
        <v>-84.357200622558594</v>
      </c>
      <c r="G671" s="22">
        <v>220.10000610351563</v>
      </c>
      <c r="H671" s="3" t="s">
        <v>5985</v>
      </c>
      <c r="J671" s="4">
        <v>61.016002655029297</v>
      </c>
      <c r="K671" s="4">
        <v>53.912029266357422</v>
      </c>
      <c r="L671" s="4">
        <v>7.103973388671875</v>
      </c>
      <c r="M671" s="21">
        <v>0.76271188259124756</v>
      </c>
      <c r="N671">
        <v>1</v>
      </c>
    </row>
    <row r="672" spans="2:14" x14ac:dyDescent="0.25">
      <c r="B672" t="s">
        <v>3013</v>
      </c>
      <c r="C672" s="55" t="s">
        <v>5724</v>
      </c>
      <c r="D672" s="3" t="s">
        <v>6016</v>
      </c>
      <c r="E672" s="45">
        <v>41.707199096679688</v>
      </c>
      <c r="F672" s="45">
        <v>-86.316398620605469</v>
      </c>
      <c r="G672" s="22">
        <v>235.60000610351563</v>
      </c>
      <c r="H672" s="3" t="s">
        <v>5985</v>
      </c>
      <c r="J672" s="4">
        <v>69.439994812011719</v>
      </c>
      <c r="K672" s="4">
        <v>63.477191925048828</v>
      </c>
      <c r="L672" s="4">
        <v>5.9628052711486816</v>
      </c>
      <c r="M672" s="21">
        <v>0.74237287044525146</v>
      </c>
      <c r="N672">
        <v>1</v>
      </c>
    </row>
    <row r="673" spans="2:14" x14ac:dyDescent="0.25">
      <c r="B673" t="s">
        <v>3014</v>
      </c>
      <c r="C673" s="55" t="s">
        <v>5725</v>
      </c>
      <c r="D673" s="3" t="s">
        <v>6023</v>
      </c>
      <c r="E673" s="45">
        <v>44.740798950195313</v>
      </c>
      <c r="F673" s="45">
        <v>-85.582496643066406</v>
      </c>
      <c r="G673" s="22">
        <v>188.39999389648438</v>
      </c>
      <c r="H673" s="3" t="s">
        <v>5985</v>
      </c>
      <c r="J673" s="4">
        <v>65.587997436523438</v>
      </c>
      <c r="K673" s="4">
        <v>58.681751251220703</v>
      </c>
      <c r="L673" s="4">
        <v>6.90625</v>
      </c>
      <c r="M673" s="21">
        <v>0.73995155096054077</v>
      </c>
      <c r="N673">
        <v>1</v>
      </c>
    </row>
    <row r="674" spans="2:14" x14ac:dyDescent="0.25">
      <c r="B674" t="s">
        <v>3016</v>
      </c>
      <c r="C674" s="55" t="s">
        <v>5727</v>
      </c>
      <c r="D674" s="3" t="s">
        <v>6023</v>
      </c>
      <c r="E674" s="45">
        <v>47.168598175048828</v>
      </c>
      <c r="F674" s="45">
        <v>-88.488899230957031</v>
      </c>
      <c r="G674" s="22">
        <v>333.79998779296875</v>
      </c>
      <c r="H674" s="3" t="s">
        <v>5985</v>
      </c>
      <c r="J674" s="4">
        <v>60.2239990234375</v>
      </c>
      <c r="K674" s="4">
        <v>55.945110321044922</v>
      </c>
      <c r="L674" s="4">
        <v>4.2788877487182617</v>
      </c>
      <c r="M674" s="21">
        <v>0.62352937459945679</v>
      </c>
      <c r="N674">
        <v>1</v>
      </c>
    </row>
    <row r="675" spans="2:14" x14ac:dyDescent="0.25">
      <c r="B675" t="s">
        <v>3022</v>
      </c>
      <c r="C675" s="55" t="s">
        <v>5732</v>
      </c>
      <c r="D675" s="3" t="s">
        <v>6024</v>
      </c>
      <c r="E675" s="45">
        <v>45.867801666259766</v>
      </c>
      <c r="F675" s="45">
        <v>-95.394203186035156</v>
      </c>
      <c r="G675" s="22">
        <v>431.60000610351563</v>
      </c>
      <c r="H675" s="3" t="s">
        <v>5985</v>
      </c>
      <c r="J675" s="4">
        <v>65.012001037597656</v>
      </c>
      <c r="K675" s="4">
        <v>61.122291564941406</v>
      </c>
      <c r="L675" s="4">
        <v>3.88970947265625</v>
      </c>
      <c r="M675" s="21">
        <v>0.65444266796112061</v>
      </c>
      <c r="N675">
        <v>1</v>
      </c>
    </row>
    <row r="676" spans="2:14" x14ac:dyDescent="0.25">
      <c r="B676" t="s">
        <v>3032</v>
      </c>
      <c r="C676" s="55" t="s">
        <v>5742</v>
      </c>
      <c r="D676" s="3" t="s">
        <v>6024</v>
      </c>
      <c r="E676" s="45">
        <v>43.904201507568359</v>
      </c>
      <c r="F676" s="45">
        <v>-92.49169921875</v>
      </c>
      <c r="G676" s="22">
        <v>397.5</v>
      </c>
      <c r="H676" s="3" t="s">
        <v>5985</v>
      </c>
      <c r="J676" s="4">
        <v>63.967998504638672</v>
      </c>
      <c r="K676" s="4">
        <v>60.706066131591797</v>
      </c>
      <c r="L676" s="4">
        <v>3.261932373046875</v>
      </c>
      <c r="M676" s="21">
        <v>0.60564970970153809</v>
      </c>
      <c r="N676">
        <v>1</v>
      </c>
    </row>
    <row r="677" spans="2:14" x14ac:dyDescent="0.25">
      <c r="B677" t="s">
        <v>3036</v>
      </c>
      <c r="C677" s="55" t="s">
        <v>5745</v>
      </c>
      <c r="D677" s="3" t="s">
        <v>6013</v>
      </c>
      <c r="E677" s="45">
        <v>40.783298492431641</v>
      </c>
      <c r="F677" s="45">
        <v>-91.125297546386719</v>
      </c>
      <c r="G677" s="22">
        <v>210.89999389648438</v>
      </c>
      <c r="H677" s="3" t="s">
        <v>5985</v>
      </c>
      <c r="J677" s="4">
        <v>71.779998779296875</v>
      </c>
      <c r="K677" s="4">
        <v>65.848777770996094</v>
      </c>
      <c r="L677" s="4">
        <v>5.9312195777893066</v>
      </c>
      <c r="M677" s="21">
        <v>0.76392519474029541</v>
      </c>
      <c r="N677">
        <v>1</v>
      </c>
    </row>
    <row r="678" spans="2:14" x14ac:dyDescent="0.25">
      <c r="B678" t="s">
        <v>3038</v>
      </c>
      <c r="C678" s="55" t="s">
        <v>5747</v>
      </c>
      <c r="D678" s="3" t="s">
        <v>6002</v>
      </c>
      <c r="E678" s="45">
        <v>40.961101531982422</v>
      </c>
      <c r="F678" s="45">
        <v>-98.3135986328125</v>
      </c>
      <c r="G678" s="22">
        <v>560.79998779296875</v>
      </c>
      <c r="H678" s="3" t="s">
        <v>5985</v>
      </c>
      <c r="J678" s="4">
        <v>69.2239990234375</v>
      </c>
      <c r="K678" s="4">
        <v>65.019180297851563</v>
      </c>
      <c r="L678" s="4">
        <v>4.2048215866088867</v>
      </c>
      <c r="M678" s="21">
        <v>0.65649712085723877</v>
      </c>
      <c r="N678">
        <v>1</v>
      </c>
    </row>
    <row r="679" spans="2:14" x14ac:dyDescent="0.25">
      <c r="B679" t="s">
        <v>3039</v>
      </c>
      <c r="C679" s="55" t="s">
        <v>5748</v>
      </c>
      <c r="D679" s="3" t="s">
        <v>6000</v>
      </c>
      <c r="E679" s="45">
        <v>44.398101806640625</v>
      </c>
      <c r="F679" s="45">
        <v>-98.223098754882813</v>
      </c>
      <c r="G679" s="22">
        <v>390.10000610351563</v>
      </c>
      <c r="H679" s="3" t="s">
        <v>5985</v>
      </c>
      <c r="J679" s="4">
        <v>62.996002197265625</v>
      </c>
      <c r="K679" s="4">
        <v>61.5650634765625</v>
      </c>
      <c r="L679" s="4">
        <v>1.430938720703125</v>
      </c>
      <c r="M679" s="21">
        <v>0.51557707786560059</v>
      </c>
      <c r="N679">
        <v>1</v>
      </c>
    </row>
    <row r="680" spans="2:14" x14ac:dyDescent="0.25">
      <c r="B680" t="s">
        <v>3040</v>
      </c>
      <c r="C680" s="55" t="s">
        <v>5749</v>
      </c>
      <c r="D680" s="3" t="s">
        <v>6013</v>
      </c>
      <c r="E680" s="45">
        <v>43.154399871826172</v>
      </c>
      <c r="F680" s="45">
        <v>-93.326896667480469</v>
      </c>
      <c r="G680" s="22">
        <v>373.39999389648438</v>
      </c>
      <c r="H680" s="3" t="s">
        <v>5985</v>
      </c>
      <c r="J680" s="4">
        <v>63.428001403808594</v>
      </c>
      <c r="K680" s="4">
        <v>61.416881561279297</v>
      </c>
      <c r="L680" s="4">
        <v>2.0111205577850342</v>
      </c>
      <c r="M680" s="21">
        <v>0.54511702060699463</v>
      </c>
      <c r="N680">
        <v>1</v>
      </c>
    </row>
    <row r="681" spans="2:14" x14ac:dyDescent="0.25">
      <c r="B681" t="s">
        <v>3043</v>
      </c>
      <c r="C681" s="55" t="s">
        <v>5752</v>
      </c>
      <c r="D681" s="3" t="s">
        <v>6013</v>
      </c>
      <c r="E681" s="45">
        <v>42.391399383544922</v>
      </c>
      <c r="F681" s="45">
        <v>-96.379203796386719</v>
      </c>
      <c r="G681" s="22">
        <v>333.79998779296875</v>
      </c>
      <c r="H681" s="3" t="s">
        <v>5985</v>
      </c>
      <c r="J681" s="4">
        <v>66.991989135742188</v>
      </c>
      <c r="K681" s="4">
        <v>64.483627319335938</v>
      </c>
      <c r="L681" s="4">
        <v>2.5083680152893066</v>
      </c>
      <c r="M681" s="21">
        <v>0.59596455097198486</v>
      </c>
      <c r="N681">
        <v>1</v>
      </c>
    </row>
    <row r="682" spans="2:14" x14ac:dyDescent="0.25">
      <c r="B682" t="s">
        <v>3046</v>
      </c>
      <c r="C682" s="55" t="s">
        <v>5755</v>
      </c>
      <c r="D682" s="3" t="s">
        <v>6013</v>
      </c>
      <c r="E682" s="45">
        <v>41.107799530029297</v>
      </c>
      <c r="F682" s="45">
        <v>-92.446701049804688</v>
      </c>
      <c r="G682" s="22">
        <v>256.60000610351563</v>
      </c>
      <c r="H682" s="3" t="s">
        <v>5985</v>
      </c>
      <c r="J682" s="4">
        <v>70.592002868652344</v>
      </c>
      <c r="K682" s="4">
        <v>66.067573547363281</v>
      </c>
      <c r="L682" s="4">
        <v>4.5244321823120117</v>
      </c>
      <c r="M682" s="21">
        <v>0.66732311248779297</v>
      </c>
      <c r="N682">
        <v>1</v>
      </c>
    </row>
    <row r="683" spans="2:14" x14ac:dyDescent="0.25">
      <c r="B683" t="s">
        <v>3047</v>
      </c>
      <c r="C683" s="55" t="s">
        <v>5756</v>
      </c>
      <c r="D683" s="3" t="s">
        <v>6013</v>
      </c>
      <c r="E683" s="45">
        <v>41.88330078125</v>
      </c>
      <c r="F683" s="45">
        <v>-91.716697692871094</v>
      </c>
      <c r="G683" s="22">
        <v>264.60000610351563</v>
      </c>
      <c r="H683" s="3" t="s">
        <v>5985</v>
      </c>
      <c r="J683" s="4">
        <v>68.360000610351563</v>
      </c>
      <c r="K683" s="4">
        <v>63.675212860107422</v>
      </c>
      <c r="L683" s="4">
        <v>4.684783935546875</v>
      </c>
      <c r="M683" s="21">
        <v>0.70129662752151489</v>
      </c>
      <c r="N683">
        <v>1</v>
      </c>
    </row>
    <row r="684" spans="2:14" x14ac:dyDescent="0.25">
      <c r="B684" t="s">
        <v>3056</v>
      </c>
      <c r="C684" s="55" t="s">
        <v>5765</v>
      </c>
      <c r="D684" s="3" t="s">
        <v>6040</v>
      </c>
      <c r="E684" s="45">
        <v>34.427200317382813</v>
      </c>
      <c r="F684" s="45">
        <v>-100.28309631347656</v>
      </c>
      <c r="G684" s="22">
        <v>594.70001220703125</v>
      </c>
      <c r="H684" s="3" t="s">
        <v>5985</v>
      </c>
      <c r="J684" s="4">
        <v>75.99200439453125</v>
      </c>
      <c r="K684" s="4">
        <v>71.093727111816406</v>
      </c>
      <c r="L684" s="4">
        <v>4.8982787132263184</v>
      </c>
      <c r="M684" s="21">
        <v>0.86026984453201294</v>
      </c>
      <c r="N684">
        <v>1</v>
      </c>
    </row>
    <row r="685" spans="2:14" x14ac:dyDescent="0.25">
      <c r="B685" t="s">
        <v>3060</v>
      </c>
      <c r="C685" s="55" t="s">
        <v>5768</v>
      </c>
      <c r="D685" s="3" t="s">
        <v>6040</v>
      </c>
      <c r="E685" s="45">
        <v>31.780000686645508</v>
      </c>
      <c r="F685" s="45">
        <v>-103.20169830322266</v>
      </c>
      <c r="G685" s="22">
        <v>855.5999755859375</v>
      </c>
      <c r="H685" s="3" t="s">
        <v>5985</v>
      </c>
      <c r="J685" s="4">
        <v>74.840003967285156</v>
      </c>
      <c r="K685" s="4">
        <v>70.96490478515625</v>
      </c>
      <c r="L685" s="4">
        <v>3.8750977516174316</v>
      </c>
      <c r="M685" s="21">
        <v>0.75503528118133545</v>
      </c>
      <c r="N685">
        <v>1</v>
      </c>
    </row>
    <row r="686" spans="2:14" x14ac:dyDescent="0.25">
      <c r="B686" t="s">
        <v>3064</v>
      </c>
      <c r="C686" s="55" t="s">
        <v>5772</v>
      </c>
      <c r="D686" s="3" t="s">
        <v>6031</v>
      </c>
      <c r="E686" s="45">
        <v>35.041900634765625</v>
      </c>
      <c r="F686" s="45">
        <v>-106.6156005859375</v>
      </c>
      <c r="G686" s="22">
        <v>1618.5</v>
      </c>
      <c r="H686" s="3" t="s">
        <v>5985</v>
      </c>
      <c r="J686" s="4">
        <v>70.26800537109375</v>
      </c>
      <c r="K686" s="4">
        <v>65.729560852050781</v>
      </c>
      <c r="L686" s="4">
        <v>4.5384459495544434</v>
      </c>
      <c r="M686" s="21">
        <v>0.81872481107711792</v>
      </c>
      <c r="N686">
        <v>1</v>
      </c>
    </row>
    <row r="687" spans="2:14" x14ac:dyDescent="0.25">
      <c r="B687" t="s">
        <v>3068</v>
      </c>
      <c r="C687" s="55" t="s">
        <v>5776</v>
      </c>
      <c r="D687" s="3" t="s">
        <v>6001</v>
      </c>
      <c r="E687" s="45">
        <v>39.763301849365234</v>
      </c>
      <c r="F687" s="45">
        <v>-104.86940002441406</v>
      </c>
      <c r="G687" s="22">
        <v>1611.199951171875</v>
      </c>
      <c r="H687" s="3" t="s">
        <v>5985</v>
      </c>
      <c r="J687" s="4">
        <v>61.628002166748047</v>
      </c>
      <c r="K687" s="4">
        <v>59.549201965332031</v>
      </c>
      <c r="L687" s="4">
        <v>2.0788025856018066</v>
      </c>
      <c r="M687" s="21">
        <v>0.61078226566314697</v>
      </c>
      <c r="N687">
        <v>1</v>
      </c>
    </row>
    <row r="688" spans="2:14" x14ac:dyDescent="0.25">
      <c r="B688" t="s">
        <v>3111</v>
      </c>
      <c r="C688" s="55" t="s">
        <v>5815</v>
      </c>
      <c r="D688" s="3" t="s">
        <v>6002</v>
      </c>
      <c r="E688" s="45">
        <v>41.12139892578125</v>
      </c>
      <c r="F688" s="45">
        <v>-100.66940307617188</v>
      </c>
      <c r="G688" s="22">
        <v>846.70001220703125</v>
      </c>
      <c r="H688" s="3" t="s">
        <v>5985</v>
      </c>
      <c r="J688" s="4">
        <v>65.587997436523438</v>
      </c>
      <c r="K688" s="4">
        <v>61.147796630859375</v>
      </c>
      <c r="L688" s="4">
        <v>4.4402036666870117</v>
      </c>
      <c r="M688" s="21">
        <v>0.71751415729522705</v>
      </c>
      <c r="N688">
        <v>1</v>
      </c>
    </row>
    <row r="689" spans="2:14" x14ac:dyDescent="0.25">
      <c r="B689" t="s">
        <v>3118</v>
      </c>
      <c r="C689" s="55" t="s">
        <v>5822</v>
      </c>
      <c r="D689" s="3" t="s">
        <v>6002</v>
      </c>
      <c r="E689" s="45">
        <v>42.878299713134766</v>
      </c>
      <c r="F689" s="45">
        <v>-100.55000305175781</v>
      </c>
      <c r="G689" s="22">
        <v>789.4000244140625</v>
      </c>
      <c r="H689" s="3" t="s">
        <v>5985</v>
      </c>
      <c r="J689" s="4">
        <v>61.051994323730469</v>
      </c>
      <c r="K689" s="4">
        <v>60.848560333251953</v>
      </c>
      <c r="L689" s="4">
        <v>0.20343628525733948</v>
      </c>
      <c r="M689" s="21">
        <v>0.52348113059997559</v>
      </c>
      <c r="N689">
        <v>1</v>
      </c>
    </row>
    <row r="690" spans="2:14" x14ac:dyDescent="0.25">
      <c r="B690" t="s">
        <v>3151</v>
      </c>
      <c r="C690" s="55" t="s">
        <v>5854</v>
      </c>
      <c r="D690" s="3" t="s">
        <v>6036</v>
      </c>
      <c r="E690" s="45">
        <v>42.381099700927734</v>
      </c>
      <c r="F690" s="45">
        <v>-122.87220001220703</v>
      </c>
      <c r="G690" s="22">
        <v>395.29998779296875</v>
      </c>
      <c r="H690" s="3" t="s">
        <v>5985</v>
      </c>
      <c r="J690" s="4">
        <v>59.39599609375</v>
      </c>
      <c r="K690" s="4">
        <v>57.140296936035156</v>
      </c>
      <c r="L690" s="4">
        <v>2.2557005882263184</v>
      </c>
      <c r="M690" s="21">
        <v>0.57062149047851563</v>
      </c>
      <c r="N690">
        <v>1</v>
      </c>
    </row>
    <row r="691" spans="2:14" x14ac:dyDescent="0.25">
      <c r="B691" t="s">
        <v>3158</v>
      </c>
      <c r="C691" s="55" t="s">
        <v>5861</v>
      </c>
      <c r="D691" s="3" t="s">
        <v>3563</v>
      </c>
      <c r="E691" s="45">
        <v>48.349998474121094</v>
      </c>
      <c r="F691" s="45">
        <v>-122.66670227050781</v>
      </c>
      <c r="G691" s="22">
        <v>14.300000190734863</v>
      </c>
      <c r="H691" s="3" t="s">
        <v>5985</v>
      </c>
      <c r="J691" s="4">
        <v>53.383995056152344</v>
      </c>
      <c r="K691" s="4">
        <v>52.374549865722656</v>
      </c>
      <c r="L691" s="4">
        <v>1.0094482898712158</v>
      </c>
      <c r="M691" s="21">
        <v>0.53768479824066162</v>
      </c>
      <c r="N691">
        <v>1</v>
      </c>
    </row>
    <row r="692" spans="2:14" x14ac:dyDescent="0.25">
      <c r="B692" t="s">
        <v>3161</v>
      </c>
      <c r="C692" s="55" t="s">
        <v>387</v>
      </c>
      <c r="D692" s="3" t="s">
        <v>385</v>
      </c>
      <c r="E692" s="45">
        <v>59.749401092529297</v>
      </c>
      <c r="F692" s="45">
        <v>-154.90890502929688</v>
      </c>
      <c r="G692" s="22">
        <v>43.599998474121094</v>
      </c>
      <c r="H692" s="3" t="s">
        <v>5985</v>
      </c>
      <c r="J692" s="4">
        <v>54.788002014160156</v>
      </c>
      <c r="K692" s="4">
        <v>49.511882781982422</v>
      </c>
      <c r="L692" s="4">
        <v>5.2761168479919434</v>
      </c>
      <c r="M692" s="21">
        <v>0.9021601676940918</v>
      </c>
      <c r="N692">
        <v>1</v>
      </c>
    </row>
    <row r="693" spans="2:14" x14ac:dyDescent="0.25">
      <c r="B693" t="s">
        <v>462</v>
      </c>
      <c r="C693" s="55" t="s">
        <v>5864</v>
      </c>
      <c r="D693" s="3" t="s">
        <v>385</v>
      </c>
      <c r="E693" s="45">
        <v>59.641899108886719</v>
      </c>
      <c r="F693" s="45">
        <v>-151.49079895019531</v>
      </c>
      <c r="G693" s="22">
        <v>19.5</v>
      </c>
      <c r="H693" s="3" t="s">
        <v>5985</v>
      </c>
      <c r="J693" s="4">
        <v>51.83599853515625</v>
      </c>
      <c r="K693" s="4">
        <v>47.6927490234375</v>
      </c>
      <c r="L693" s="4">
        <v>4.14324951171875</v>
      </c>
      <c r="M693" s="21">
        <v>0.78046810626983643</v>
      </c>
      <c r="N693">
        <v>1</v>
      </c>
    </row>
    <row r="694" spans="2:14" x14ac:dyDescent="0.25">
      <c r="B694" t="s">
        <v>474</v>
      </c>
      <c r="C694" s="55" t="s">
        <v>403</v>
      </c>
      <c r="D694" s="3" t="s">
        <v>385</v>
      </c>
      <c r="E694" s="45">
        <v>60.488899230957031</v>
      </c>
      <c r="F694" s="45">
        <v>-145.45109558105469</v>
      </c>
      <c r="G694" s="22">
        <v>9.3999996185302734</v>
      </c>
      <c r="H694" s="3" t="s">
        <v>5985</v>
      </c>
      <c r="J694" s="4">
        <v>50.612003326416016</v>
      </c>
      <c r="K694" s="4">
        <v>47.502223968505859</v>
      </c>
      <c r="L694" s="4">
        <v>3.1097779273986816</v>
      </c>
      <c r="M694" s="21">
        <v>0.71015435457229614</v>
      </c>
      <c r="N694">
        <v>1</v>
      </c>
    </row>
    <row r="695" spans="2:14" x14ac:dyDescent="0.25">
      <c r="B695" t="s">
        <v>476</v>
      </c>
      <c r="C695" s="55" t="s">
        <v>391</v>
      </c>
      <c r="D695" s="3" t="s">
        <v>385</v>
      </c>
      <c r="E695" s="45">
        <v>62.319999694824219</v>
      </c>
      <c r="F695" s="45">
        <v>-150.09500122070313</v>
      </c>
      <c r="G695" s="22">
        <v>106.69999694824219</v>
      </c>
      <c r="H695" s="3" t="s">
        <v>5985</v>
      </c>
      <c r="J695" s="4">
        <v>54.211997985839844</v>
      </c>
      <c r="K695" s="4">
        <v>50.344367980957031</v>
      </c>
      <c r="L695" s="4">
        <v>3.8676300048828125</v>
      </c>
      <c r="M695" s="21">
        <v>0.72623085975646973</v>
      </c>
      <c r="N695">
        <v>1</v>
      </c>
    </row>
    <row r="696" spans="2:14" x14ac:dyDescent="0.25">
      <c r="B696" t="s">
        <v>469</v>
      </c>
      <c r="C696" s="55" t="s">
        <v>5867</v>
      </c>
      <c r="D696" s="3" t="s">
        <v>385</v>
      </c>
      <c r="E696" s="45">
        <v>60.784999847412109</v>
      </c>
      <c r="F696" s="45">
        <v>-161.82919311523438</v>
      </c>
      <c r="G696" s="22">
        <v>31.100000381469727</v>
      </c>
      <c r="H696" s="3" t="s">
        <v>5985</v>
      </c>
      <c r="J696" s="4">
        <v>52.232002258300781</v>
      </c>
      <c r="K696" s="4">
        <v>48.502674102783203</v>
      </c>
      <c r="L696" s="4">
        <v>3.7293274402618408</v>
      </c>
      <c r="M696" s="21">
        <v>0.78418076038360596</v>
      </c>
      <c r="N696">
        <v>1</v>
      </c>
    </row>
    <row r="697" spans="2:14" x14ac:dyDescent="0.25">
      <c r="B697" t="s">
        <v>470</v>
      </c>
      <c r="C697" s="55" t="s">
        <v>5868</v>
      </c>
      <c r="D697" s="3" t="s">
        <v>385</v>
      </c>
      <c r="E697" s="45">
        <v>66.86669921875</v>
      </c>
      <c r="F697" s="45">
        <v>-162.63330078125</v>
      </c>
      <c r="G697" s="22">
        <v>9.1000003814697266</v>
      </c>
      <c r="H697" s="3" t="s">
        <v>5985</v>
      </c>
      <c r="J697" s="4">
        <v>52.952003479003906</v>
      </c>
      <c r="K697" s="4">
        <v>49.913352966308594</v>
      </c>
      <c r="L697" s="4">
        <v>3.0386474132537842</v>
      </c>
      <c r="M697" s="21">
        <v>0.74134141206741333</v>
      </c>
      <c r="N697">
        <v>1</v>
      </c>
    </row>
    <row r="698" spans="2:14" x14ac:dyDescent="0.25">
      <c r="B698" t="s">
        <v>472</v>
      </c>
      <c r="C698" s="55" t="s">
        <v>405</v>
      </c>
      <c r="D698" s="3" t="s">
        <v>385</v>
      </c>
      <c r="E698" s="45">
        <v>71.283302307128906</v>
      </c>
      <c r="F698" s="45">
        <v>-156.78140258789063</v>
      </c>
      <c r="G698" s="22">
        <v>9.3999996185302734</v>
      </c>
      <c r="H698" s="3" t="s">
        <v>5985</v>
      </c>
      <c r="J698" s="4">
        <v>43.807998657226563</v>
      </c>
      <c r="K698" s="4">
        <v>34.763633728027344</v>
      </c>
      <c r="L698" s="4">
        <v>9.0443668365478516</v>
      </c>
      <c r="M698" s="21">
        <v>0.93000638484954834</v>
      </c>
      <c r="N698">
        <v>1</v>
      </c>
    </row>
    <row r="699" spans="2:14" x14ac:dyDescent="0.25">
      <c r="B699" t="s">
        <v>3187</v>
      </c>
      <c r="C699" s="55" t="s">
        <v>5893</v>
      </c>
      <c r="D699" s="3" t="s">
        <v>6001</v>
      </c>
      <c r="E699" s="45">
        <v>38.810001373291016</v>
      </c>
      <c r="F699" s="45">
        <v>-104.68830108642578</v>
      </c>
      <c r="G699" s="22">
        <v>1884</v>
      </c>
      <c r="H699" s="3" t="s">
        <v>5985</v>
      </c>
      <c r="J699" s="4">
        <v>59.144001007080078</v>
      </c>
      <c r="K699" s="4">
        <v>57.682910919189453</v>
      </c>
      <c r="L699" s="4">
        <v>1.461090087890625</v>
      </c>
      <c r="M699" s="21">
        <v>0.4989507794380188</v>
      </c>
      <c r="N699">
        <v>1</v>
      </c>
    </row>
    <row r="700" spans="2:14" x14ac:dyDescent="0.25">
      <c r="B700" t="s">
        <v>3199</v>
      </c>
      <c r="C700" s="55" t="s">
        <v>5904</v>
      </c>
      <c r="D700" s="3" t="s">
        <v>6027</v>
      </c>
      <c r="E700" s="45">
        <v>35.067798614501953</v>
      </c>
      <c r="F700" s="45">
        <v>-77.048103332519531</v>
      </c>
      <c r="G700" s="22">
        <v>5.8000001907348633</v>
      </c>
      <c r="H700" s="3" t="s">
        <v>5985</v>
      </c>
      <c r="J700" s="4">
        <v>77</v>
      </c>
      <c r="K700" s="4">
        <v>71.504974365234375</v>
      </c>
      <c r="L700" s="4">
        <v>5.495025634765625</v>
      </c>
      <c r="M700" s="21">
        <v>0.92653065919876099</v>
      </c>
      <c r="N700">
        <v>1</v>
      </c>
    </row>
    <row r="701" spans="2:14" x14ac:dyDescent="0.25">
      <c r="B701" t="s">
        <v>3202</v>
      </c>
      <c r="C701" s="55" t="s">
        <v>5907</v>
      </c>
      <c r="D701" s="3" t="s">
        <v>6027</v>
      </c>
      <c r="E701" s="45">
        <v>34.700000762939453</v>
      </c>
      <c r="F701" s="45">
        <v>-77.38330078125</v>
      </c>
      <c r="G701" s="22">
        <v>7.9000000953674316</v>
      </c>
      <c r="H701" s="3" t="s">
        <v>5985</v>
      </c>
      <c r="J701" s="4">
        <v>77.39599609375</v>
      </c>
      <c r="K701" s="4">
        <v>72.129142761230469</v>
      </c>
      <c r="L701" s="4">
        <v>5.2668519020080566</v>
      </c>
      <c r="M701" s="21">
        <v>0.91471827030181885</v>
      </c>
      <c r="N701">
        <v>1</v>
      </c>
    </row>
    <row r="702" spans="2:14" x14ac:dyDescent="0.25">
      <c r="B702" t="s">
        <v>3229</v>
      </c>
      <c r="C702" s="55" t="s">
        <v>5933</v>
      </c>
      <c r="D702" s="3" t="s">
        <v>6035</v>
      </c>
      <c r="E702" s="45">
        <v>34.882198333740234</v>
      </c>
      <c r="F702" s="45">
        <v>-95.783096313476563</v>
      </c>
      <c r="G702" s="22">
        <v>234.69999694824219</v>
      </c>
      <c r="H702" s="3" t="s">
        <v>5985</v>
      </c>
      <c r="J702" s="4">
        <v>76.423995971679688</v>
      </c>
      <c r="K702" s="4">
        <v>71.829788208007813</v>
      </c>
      <c r="L702" s="4">
        <v>4.5942139625549316</v>
      </c>
      <c r="M702" s="21">
        <v>0.77916979789733887</v>
      </c>
      <c r="N702">
        <v>1</v>
      </c>
    </row>
    <row r="703" spans="2:14" x14ac:dyDescent="0.25">
      <c r="B703" t="s">
        <v>3231</v>
      </c>
      <c r="C703" s="55" t="s">
        <v>5935</v>
      </c>
      <c r="D703" s="3" t="s">
        <v>6035</v>
      </c>
      <c r="E703" s="45">
        <v>34.989398956298828</v>
      </c>
      <c r="F703" s="45">
        <v>-99.052497863769531</v>
      </c>
      <c r="G703" s="22">
        <v>474.29998779296875</v>
      </c>
      <c r="H703" s="3" t="s">
        <v>5985</v>
      </c>
      <c r="J703" s="4">
        <v>75.199996948242188</v>
      </c>
      <c r="K703" s="4">
        <v>71.604537963867188</v>
      </c>
      <c r="L703" s="4">
        <v>3.595458984375</v>
      </c>
      <c r="M703" s="21">
        <v>0.71901732683181763</v>
      </c>
      <c r="N703">
        <v>1</v>
      </c>
    </row>
    <row r="704" spans="2:14" x14ac:dyDescent="0.25">
      <c r="B704" t="s">
        <v>3234</v>
      </c>
      <c r="C704" s="55" t="s">
        <v>5938</v>
      </c>
      <c r="D704" s="3" t="s">
        <v>6015</v>
      </c>
      <c r="E704" s="45">
        <v>39.936901092529297</v>
      </c>
      <c r="F704" s="45">
        <v>-91.191902160644531</v>
      </c>
      <c r="G704" s="22">
        <v>234.39999389648438</v>
      </c>
      <c r="H704" s="3" t="s">
        <v>5985</v>
      </c>
      <c r="J704" s="4">
        <v>71.203994750976563</v>
      </c>
      <c r="K704" s="4">
        <v>66.754119873046875</v>
      </c>
      <c r="L704" s="4">
        <v>4.4498777389526367</v>
      </c>
      <c r="M704" s="21">
        <v>0.71008884906768799</v>
      </c>
      <c r="N704">
        <v>1</v>
      </c>
    </row>
    <row r="705" spans="2:14" x14ac:dyDescent="0.25">
      <c r="B705" t="s">
        <v>3248</v>
      </c>
      <c r="C705" s="55" t="s">
        <v>5952</v>
      </c>
      <c r="D705" s="3" t="s">
        <v>6043</v>
      </c>
      <c r="E705" s="45">
        <v>44.203300476074219</v>
      </c>
      <c r="F705" s="45">
        <v>-72.579399108886719</v>
      </c>
      <c r="G705" s="22">
        <v>343.20001220703125</v>
      </c>
      <c r="H705" s="3" t="s">
        <v>5985</v>
      </c>
      <c r="J705" s="4">
        <v>62.599998474121094</v>
      </c>
      <c r="K705" s="4">
        <v>56.270771026611328</v>
      </c>
      <c r="L705" s="4">
        <v>6.3292298316955566</v>
      </c>
      <c r="M705" s="21">
        <v>0.79393428564071655</v>
      </c>
      <c r="N705">
        <v>1</v>
      </c>
    </row>
    <row r="706" spans="2:14" x14ac:dyDescent="0.25">
      <c r="B706" t="s">
        <v>3255</v>
      </c>
      <c r="C706" s="55" t="s">
        <v>5959</v>
      </c>
      <c r="D706" s="3" t="s">
        <v>6023</v>
      </c>
      <c r="E706" s="45">
        <v>44.359199523925781</v>
      </c>
      <c r="F706" s="45">
        <v>-84.673896789550781</v>
      </c>
      <c r="G706" s="22">
        <v>350.79998779296875</v>
      </c>
      <c r="H706" s="3" t="s">
        <v>5985</v>
      </c>
      <c r="J706" s="4">
        <v>63.176002502441406</v>
      </c>
      <c r="K706" s="4">
        <v>55.923290252685547</v>
      </c>
      <c r="L706" s="4">
        <v>7.2527098655700684</v>
      </c>
      <c r="M706" s="21">
        <v>0.75064933300018311</v>
      </c>
      <c r="N706">
        <v>1</v>
      </c>
    </row>
    <row r="707" spans="2:14" x14ac:dyDescent="0.25">
      <c r="B707" t="s">
        <v>3259</v>
      </c>
      <c r="C707" s="55" t="s">
        <v>5963</v>
      </c>
      <c r="D707" s="3" t="s">
        <v>6015</v>
      </c>
      <c r="E707" s="45">
        <v>41.994998931884766</v>
      </c>
      <c r="F707" s="45">
        <v>-87.933601379394531</v>
      </c>
      <c r="G707" s="22">
        <v>200.60000610351563</v>
      </c>
      <c r="H707" s="3" t="s">
        <v>5985</v>
      </c>
      <c r="J707" s="4">
        <v>70.807998657226563</v>
      </c>
      <c r="K707" s="4">
        <v>64.310012817382813</v>
      </c>
      <c r="L707" s="4">
        <v>6.4979796409606934</v>
      </c>
      <c r="M707" s="21">
        <v>0.73914444446563721</v>
      </c>
      <c r="N707">
        <v>1</v>
      </c>
    </row>
    <row r="708" spans="2:14" x14ac:dyDescent="0.25">
      <c r="B708" t="s">
        <v>3260</v>
      </c>
      <c r="C708" s="55" t="s">
        <v>5964</v>
      </c>
      <c r="D708" s="3" t="s">
        <v>6023</v>
      </c>
      <c r="E708" s="45">
        <v>42.231399536132813</v>
      </c>
      <c r="F708" s="45">
        <v>-83.330802917480469</v>
      </c>
      <c r="G708" s="22">
        <v>192.30000305175781</v>
      </c>
      <c r="H708" s="3" t="s">
        <v>5985</v>
      </c>
      <c r="J708" s="4">
        <v>68.360000610351563</v>
      </c>
      <c r="K708" s="4">
        <v>63.173065185546875</v>
      </c>
      <c r="L708" s="4">
        <v>5.1869325637817383</v>
      </c>
      <c r="M708" s="21">
        <v>0.7252623438835144</v>
      </c>
      <c r="N708">
        <v>1</v>
      </c>
    </row>
    <row r="709" spans="2:14" x14ac:dyDescent="0.25">
      <c r="B709" t="s">
        <v>3262</v>
      </c>
      <c r="C709" s="55" t="s">
        <v>3406</v>
      </c>
      <c r="D709" s="3" t="s">
        <v>6023</v>
      </c>
      <c r="E709" s="45">
        <v>46.531101226806641</v>
      </c>
      <c r="F709" s="45">
        <v>-87.548301696777344</v>
      </c>
      <c r="G709" s="22">
        <v>430.10000610351563</v>
      </c>
      <c r="H709" s="3" t="s">
        <v>5985</v>
      </c>
      <c r="J709" s="4">
        <v>59.8280029296875</v>
      </c>
      <c r="K709" s="4">
        <v>54.378345489501953</v>
      </c>
      <c r="L709" s="4">
        <v>5.4496583938598633</v>
      </c>
      <c r="M709" s="21">
        <v>0.68638265132904053</v>
      </c>
      <c r="N709">
        <v>1</v>
      </c>
    </row>
    <row r="710" spans="2:14" x14ac:dyDescent="0.25">
      <c r="B710" t="s">
        <v>3263</v>
      </c>
      <c r="C710" s="55" t="s">
        <v>3408</v>
      </c>
      <c r="D710" s="3" t="s">
        <v>6023</v>
      </c>
      <c r="E710" s="45">
        <v>42.893901824951172</v>
      </c>
      <c r="F710" s="45">
        <v>-85.544700622558594</v>
      </c>
      <c r="G710" s="22">
        <v>237.10000610351563</v>
      </c>
      <c r="H710" s="3" t="s">
        <v>5985</v>
      </c>
      <c r="J710" s="4">
        <v>70.195999145507813</v>
      </c>
      <c r="K710" s="4">
        <v>61.622234344482422</v>
      </c>
      <c r="L710" s="4">
        <v>8.5737667083740234</v>
      </c>
      <c r="M710" s="21">
        <v>0.8488311767578125</v>
      </c>
      <c r="N710">
        <v>1</v>
      </c>
    </row>
    <row r="711" spans="2:14" x14ac:dyDescent="0.25">
      <c r="B711" t="s">
        <v>3265</v>
      </c>
      <c r="C711" s="55" t="s">
        <v>5967</v>
      </c>
      <c r="D711" s="3" t="s">
        <v>6013</v>
      </c>
      <c r="E711" s="45">
        <v>42.397800445556641</v>
      </c>
      <c r="F711" s="45">
        <v>-90.703598022460938</v>
      </c>
      <c r="G711" s="22">
        <v>321.89999389648438</v>
      </c>
      <c r="H711" s="3" t="s">
        <v>5985</v>
      </c>
      <c r="J711" s="4">
        <v>68.215995788574219</v>
      </c>
      <c r="K711" s="4">
        <v>62.442314147949219</v>
      </c>
      <c r="L711" s="4">
        <v>5.773681640625</v>
      </c>
      <c r="M711" s="21">
        <v>0.7341543436050415</v>
      </c>
      <c r="N711">
        <v>1</v>
      </c>
    </row>
    <row r="712" spans="2:14" x14ac:dyDescent="0.25">
      <c r="B712" t="s">
        <v>3266</v>
      </c>
      <c r="C712" s="55" t="s">
        <v>5968</v>
      </c>
      <c r="D712" s="3" t="s">
        <v>6013</v>
      </c>
      <c r="E712" s="45">
        <v>42.554401397705078</v>
      </c>
      <c r="F712" s="45">
        <v>-92.401100158691406</v>
      </c>
      <c r="G712" s="22">
        <v>264.60000610351563</v>
      </c>
      <c r="H712" s="3" t="s">
        <v>5985</v>
      </c>
      <c r="J712" s="4">
        <v>69.583999633789063</v>
      </c>
      <c r="K712" s="4">
        <v>62.659965515136719</v>
      </c>
      <c r="L712" s="4">
        <v>6.9240355491638184</v>
      </c>
      <c r="M712" s="21">
        <v>0.75770777463912964</v>
      </c>
      <c r="N712">
        <v>1</v>
      </c>
    </row>
    <row r="713" spans="2:14" x14ac:dyDescent="0.25">
      <c r="B713" t="s">
        <v>3267</v>
      </c>
      <c r="C713" s="55" t="s">
        <v>5969</v>
      </c>
      <c r="D713" s="3" t="s">
        <v>6000</v>
      </c>
      <c r="E713" s="45">
        <v>42.878299713134766</v>
      </c>
      <c r="F713" s="45">
        <v>-97.363296508789063</v>
      </c>
      <c r="G713" s="22">
        <v>359.70001220703125</v>
      </c>
      <c r="H713" s="3" t="s">
        <v>5985</v>
      </c>
      <c r="J713" s="4">
        <v>69.152000427246094</v>
      </c>
      <c r="K713" s="4">
        <v>62.928966522216797</v>
      </c>
      <c r="L713" s="4">
        <v>6.2230348587036133</v>
      </c>
      <c r="M713" s="21">
        <v>0.74140435457229614</v>
      </c>
      <c r="N713">
        <v>1</v>
      </c>
    </row>
    <row r="714" spans="2:14" x14ac:dyDescent="0.25">
      <c r="B714" t="s">
        <v>516</v>
      </c>
      <c r="C714" s="55" t="s">
        <v>412</v>
      </c>
      <c r="D714" s="3" t="s">
        <v>394</v>
      </c>
      <c r="E714" s="45">
        <v>48.650001525878906</v>
      </c>
      <c r="F714" s="45">
        <v>-123.63330078125</v>
      </c>
      <c r="G714" s="22">
        <v>138</v>
      </c>
      <c r="H714" s="3" t="s">
        <v>5985</v>
      </c>
      <c r="J714" s="4">
        <v>52.340003967285156</v>
      </c>
      <c r="K714" s="4">
        <v>53.937389373779297</v>
      </c>
      <c r="L714" s="4">
        <v>-1.5973876714706421</v>
      </c>
      <c r="M714" s="21">
        <v>0.32697230577468872</v>
      </c>
      <c r="N714">
        <v>0</v>
      </c>
    </row>
    <row r="715" spans="2:14" x14ac:dyDescent="0.25">
      <c r="B715" t="s">
        <v>517</v>
      </c>
      <c r="C715" s="55" t="s">
        <v>413</v>
      </c>
      <c r="D715" s="3" t="s">
        <v>394</v>
      </c>
      <c r="E715" s="45">
        <v>49.950000762939453</v>
      </c>
      <c r="F715" s="45">
        <v>-125.26670074462891</v>
      </c>
      <c r="G715" s="22">
        <v>109</v>
      </c>
      <c r="H715" s="3" t="s">
        <v>5985</v>
      </c>
      <c r="J715" s="4">
        <v>46.759998321533203</v>
      </c>
      <c r="K715" s="4">
        <v>52.459888458251953</v>
      </c>
      <c r="L715" s="4">
        <v>-5.69989013671875</v>
      </c>
      <c r="M715" s="21">
        <v>0.14683707058429718</v>
      </c>
      <c r="N715">
        <v>0</v>
      </c>
    </row>
    <row r="716" spans="2:14" x14ac:dyDescent="0.25">
      <c r="B716" t="s">
        <v>518</v>
      </c>
      <c r="C716" s="55" t="s">
        <v>414</v>
      </c>
      <c r="D716" s="3" t="s">
        <v>394</v>
      </c>
      <c r="E716" s="45">
        <v>49.716701507568359</v>
      </c>
      <c r="F716" s="45">
        <v>-124.90000152587891</v>
      </c>
      <c r="G716" s="22">
        <v>26</v>
      </c>
      <c r="H716" s="3" t="s">
        <v>5985</v>
      </c>
      <c r="J716" s="4">
        <v>53.312000274658203</v>
      </c>
      <c r="K716" s="4">
        <v>55.781482696533203</v>
      </c>
      <c r="L716" s="4">
        <v>-2.469482421875</v>
      </c>
      <c r="M716" s="21">
        <v>0.28781360387802124</v>
      </c>
      <c r="N716">
        <v>0</v>
      </c>
    </row>
    <row r="717" spans="2:14" x14ac:dyDescent="0.25">
      <c r="B717" t="s">
        <v>519</v>
      </c>
      <c r="C717" s="55" t="s">
        <v>408</v>
      </c>
      <c r="D717" s="3" t="s">
        <v>394</v>
      </c>
      <c r="E717" s="45">
        <v>49.38330078125</v>
      </c>
      <c r="F717" s="45">
        <v>-126.55000305175781</v>
      </c>
      <c r="G717" s="22">
        <v>7</v>
      </c>
      <c r="H717" s="3" t="s">
        <v>5985</v>
      </c>
      <c r="J717" s="4">
        <v>53.240001678466797</v>
      </c>
      <c r="K717" s="4">
        <v>52.844017028808594</v>
      </c>
      <c r="L717" s="4">
        <v>0.39598387479782104</v>
      </c>
      <c r="M717" s="21">
        <v>0.5104973316192627</v>
      </c>
      <c r="N717">
        <v>0</v>
      </c>
    </row>
    <row r="718" spans="2:14" x14ac:dyDescent="0.25">
      <c r="B718" t="s">
        <v>521</v>
      </c>
      <c r="C718" s="55" t="s">
        <v>416</v>
      </c>
      <c r="D718" s="3" t="s">
        <v>394</v>
      </c>
      <c r="E718" s="45">
        <v>49.083301544189453</v>
      </c>
      <c r="F718" s="45">
        <v>-125.76670074462891</v>
      </c>
      <c r="G718" s="22">
        <v>24</v>
      </c>
      <c r="H718" s="3" t="s">
        <v>5985</v>
      </c>
      <c r="J718" s="4">
        <v>49.819999694824219</v>
      </c>
      <c r="K718" s="4">
        <v>51.217937469482422</v>
      </c>
      <c r="L718" s="4">
        <v>-1.3979370594024658</v>
      </c>
      <c r="M718" s="21">
        <v>0.35337457060813904</v>
      </c>
      <c r="N718">
        <v>0</v>
      </c>
    </row>
    <row r="719" spans="2:14" x14ac:dyDescent="0.25">
      <c r="B719" t="s">
        <v>522</v>
      </c>
      <c r="C719" s="55" t="s">
        <v>417</v>
      </c>
      <c r="D719" s="3" t="s">
        <v>394</v>
      </c>
      <c r="E719" s="45">
        <v>49.466701507568359</v>
      </c>
      <c r="F719" s="45">
        <v>-123.91670227050781</v>
      </c>
      <c r="G719" s="22">
        <v>6</v>
      </c>
      <c r="H719" s="3" t="s">
        <v>5985</v>
      </c>
      <c r="J719" s="4">
        <v>58.819999694824219</v>
      </c>
      <c r="K719" s="4">
        <v>59.116321563720703</v>
      </c>
      <c r="L719" s="4">
        <v>-0.29631957411766052</v>
      </c>
      <c r="M719" s="21">
        <v>0.44189757108688354</v>
      </c>
      <c r="N719">
        <v>0</v>
      </c>
    </row>
    <row r="720" spans="2:14" x14ac:dyDescent="0.25">
      <c r="B720" t="s">
        <v>523</v>
      </c>
      <c r="C720" s="55" t="s">
        <v>418</v>
      </c>
      <c r="D720" s="3" t="s">
        <v>394</v>
      </c>
      <c r="E720" s="45">
        <v>49.833301544189453</v>
      </c>
      <c r="F720" s="45">
        <v>-124.5</v>
      </c>
      <c r="G720" s="22">
        <v>130</v>
      </c>
      <c r="H720" s="3" t="s">
        <v>5985</v>
      </c>
      <c r="J720" s="4">
        <v>48.740001678466797</v>
      </c>
      <c r="K720" s="4">
        <v>53.668212890625</v>
      </c>
      <c r="L720" s="4">
        <v>-4.9282102584838867</v>
      </c>
      <c r="M720" s="21">
        <v>0.16176597774028778</v>
      </c>
      <c r="N720">
        <v>0</v>
      </c>
    </row>
    <row r="721" spans="2:14" x14ac:dyDescent="0.25">
      <c r="B721" t="s">
        <v>524</v>
      </c>
      <c r="C721" s="55" t="s">
        <v>419</v>
      </c>
      <c r="D721" s="3" t="s">
        <v>394</v>
      </c>
      <c r="E721" s="45">
        <v>54.25</v>
      </c>
      <c r="F721" s="45">
        <v>-133.05000305175781</v>
      </c>
      <c r="G721" s="22">
        <v>43</v>
      </c>
      <c r="H721" s="3" t="s">
        <v>5985</v>
      </c>
      <c r="J721" s="4">
        <v>52.879997253417969</v>
      </c>
      <c r="K721" s="4">
        <v>51.259777069091797</v>
      </c>
      <c r="L721" s="4">
        <v>1.6202208995819092</v>
      </c>
      <c r="M721" s="21">
        <v>0.74243813753128052</v>
      </c>
      <c r="N721">
        <v>0</v>
      </c>
    </row>
    <row r="722" spans="2:14" x14ac:dyDescent="0.25">
      <c r="B722" t="s">
        <v>525</v>
      </c>
      <c r="C722" s="55" t="s">
        <v>420</v>
      </c>
      <c r="D722" s="3" t="s">
        <v>394</v>
      </c>
      <c r="E722" s="45">
        <v>53.5</v>
      </c>
      <c r="F722" s="45">
        <v>-130.63330078125</v>
      </c>
      <c r="G722" s="22">
        <v>16</v>
      </c>
      <c r="H722" s="3" t="s">
        <v>5985</v>
      </c>
      <c r="J722" s="4">
        <v>54.5</v>
      </c>
      <c r="K722" s="4">
        <v>52.519630432128906</v>
      </c>
      <c r="L722" s="4">
        <v>1.9803711175918579</v>
      </c>
      <c r="M722" s="21">
        <v>0.77911913394927979</v>
      </c>
      <c r="N722">
        <v>0</v>
      </c>
    </row>
    <row r="723" spans="2:14" x14ac:dyDescent="0.25">
      <c r="B723" t="s">
        <v>526</v>
      </c>
      <c r="C723" s="55" t="s">
        <v>407</v>
      </c>
      <c r="D723" s="3" t="s">
        <v>394</v>
      </c>
      <c r="E723" s="45">
        <v>53.566699981689453</v>
      </c>
      <c r="F723" s="45">
        <v>-127.94999694824219</v>
      </c>
      <c r="G723" s="22">
        <v>87</v>
      </c>
      <c r="H723" s="3" t="s">
        <v>5985</v>
      </c>
      <c r="J723" s="4">
        <v>51.080001831054688</v>
      </c>
      <c r="K723" s="4">
        <v>50.914947509765625</v>
      </c>
      <c r="L723" s="4">
        <v>0.1650543212890625</v>
      </c>
      <c r="M723" s="21">
        <v>0.43942910432815552</v>
      </c>
      <c r="N723">
        <v>0</v>
      </c>
    </row>
    <row r="724" spans="2:14" x14ac:dyDescent="0.25">
      <c r="B724" t="s">
        <v>527</v>
      </c>
      <c r="C724" s="55" t="s">
        <v>401</v>
      </c>
      <c r="D724" s="3" t="s">
        <v>394</v>
      </c>
      <c r="E724" s="45">
        <v>54.049999237060547</v>
      </c>
      <c r="F724" s="45">
        <v>-128.63330078125</v>
      </c>
      <c r="G724" s="22">
        <v>98</v>
      </c>
      <c r="H724" s="3" t="s">
        <v>5985</v>
      </c>
      <c r="J724" s="4">
        <v>54.319999694824219</v>
      </c>
      <c r="K724" s="4">
        <v>53.123069763183594</v>
      </c>
      <c r="L724" s="4">
        <v>1.196929931640625</v>
      </c>
      <c r="M724" s="21">
        <v>0.56362235546112061</v>
      </c>
      <c r="N724">
        <v>0</v>
      </c>
    </row>
    <row r="725" spans="2:14" x14ac:dyDescent="0.25">
      <c r="B725" t="s">
        <v>528</v>
      </c>
      <c r="C725" s="55" t="s">
        <v>3357</v>
      </c>
      <c r="D725" s="3" t="s">
        <v>394</v>
      </c>
      <c r="E725" s="45">
        <v>54.016700744628906</v>
      </c>
      <c r="F725" s="45">
        <v>-128.69999694824219</v>
      </c>
      <c r="G725" s="22">
        <v>17</v>
      </c>
      <c r="H725" s="3" t="s">
        <v>5985</v>
      </c>
      <c r="J725" s="4">
        <v>51.079998016357422</v>
      </c>
      <c r="K725" s="4">
        <v>54.0057373046875</v>
      </c>
      <c r="L725" s="4">
        <v>-2.9257385730743408</v>
      </c>
      <c r="M725" s="21">
        <v>0.42049685120582581</v>
      </c>
      <c r="N725">
        <v>0</v>
      </c>
    </row>
    <row r="726" spans="2:14" x14ac:dyDescent="0.25">
      <c r="B726" t="s">
        <v>530</v>
      </c>
      <c r="C726" s="55" t="s">
        <v>411</v>
      </c>
      <c r="D726" s="3" t="s">
        <v>394</v>
      </c>
      <c r="E726" s="45">
        <v>54.5</v>
      </c>
      <c r="F726" s="45">
        <v>-128.61669921875</v>
      </c>
      <c r="G726" s="22">
        <v>58</v>
      </c>
      <c r="H726" s="3" t="s">
        <v>5985</v>
      </c>
      <c r="J726" s="4">
        <v>55.579998016357422</v>
      </c>
      <c r="K726" s="4">
        <v>52.697105407714844</v>
      </c>
      <c r="L726" s="4">
        <v>2.8828918933868408</v>
      </c>
      <c r="M726" s="21">
        <v>0.70946758985519409</v>
      </c>
      <c r="N726">
        <v>0</v>
      </c>
    </row>
    <row r="727" spans="2:14" x14ac:dyDescent="0.25">
      <c r="B727" t="s">
        <v>534</v>
      </c>
      <c r="C727" s="55" t="s">
        <v>422</v>
      </c>
      <c r="D727" s="3" t="s">
        <v>394</v>
      </c>
      <c r="E727" s="45">
        <v>49.150001525878906</v>
      </c>
      <c r="F727" s="45">
        <v>-122.26670074462891</v>
      </c>
      <c r="G727" s="22">
        <v>221</v>
      </c>
      <c r="H727" s="3" t="s">
        <v>5985</v>
      </c>
      <c r="J727" s="4">
        <v>56.299999237060547</v>
      </c>
      <c r="K727" s="4">
        <v>56.493896484375</v>
      </c>
      <c r="L727" s="4">
        <v>-0.19389648735523224</v>
      </c>
      <c r="M727" s="21">
        <v>0.46516412496566772</v>
      </c>
      <c r="N727">
        <v>0</v>
      </c>
    </row>
    <row r="728" spans="2:14" x14ac:dyDescent="0.25">
      <c r="B728" t="s">
        <v>535</v>
      </c>
      <c r="C728" s="55" t="s">
        <v>423</v>
      </c>
      <c r="D728" s="3" t="s">
        <v>394</v>
      </c>
      <c r="E728" s="45">
        <v>49.299999237060547</v>
      </c>
      <c r="F728" s="45">
        <v>-123.11669921875</v>
      </c>
      <c r="G728" s="22">
        <v>3</v>
      </c>
      <c r="H728" s="3" t="s">
        <v>5985</v>
      </c>
      <c r="J728" s="4">
        <v>57.667991638183594</v>
      </c>
      <c r="K728" s="4">
        <v>58.026130676269531</v>
      </c>
      <c r="L728" s="4">
        <v>-0.35813599824905396</v>
      </c>
      <c r="M728" s="21">
        <v>0.45899218320846558</v>
      </c>
      <c r="N728">
        <v>0</v>
      </c>
    </row>
    <row r="729" spans="2:14" x14ac:dyDescent="0.25">
      <c r="B729" t="s">
        <v>536</v>
      </c>
      <c r="C729" s="55" t="s">
        <v>424</v>
      </c>
      <c r="D729" s="3" t="s">
        <v>394</v>
      </c>
      <c r="E729" s="45">
        <v>49.466701507568359</v>
      </c>
      <c r="F729" s="45">
        <v>-120.51670074462891</v>
      </c>
      <c r="G729" s="22">
        <v>702</v>
      </c>
      <c r="H729" s="3" t="s">
        <v>5985</v>
      </c>
      <c r="J729" s="4">
        <v>46.580001831054688</v>
      </c>
      <c r="K729" s="4">
        <v>49.145240783691406</v>
      </c>
      <c r="L729" s="4">
        <v>-2.5652375221252441</v>
      </c>
      <c r="M729" s="21">
        <v>0.33301562070846558</v>
      </c>
      <c r="N729">
        <v>0</v>
      </c>
    </row>
    <row r="730" spans="2:14" x14ac:dyDescent="0.25">
      <c r="B730" t="s">
        <v>537</v>
      </c>
      <c r="C730" s="55" t="s">
        <v>425</v>
      </c>
      <c r="D730" s="3" t="s">
        <v>394</v>
      </c>
      <c r="E730" s="45">
        <v>49.299999237060547</v>
      </c>
      <c r="F730" s="45">
        <v>-117.63330078125</v>
      </c>
      <c r="G730" s="22">
        <v>496</v>
      </c>
      <c r="H730" s="3" t="s">
        <v>5985</v>
      </c>
      <c r="J730" s="4">
        <v>51.259998321533203</v>
      </c>
      <c r="K730" s="4">
        <v>54.485603332519531</v>
      </c>
      <c r="L730" s="4">
        <v>-3.2256042957305908</v>
      </c>
      <c r="M730" s="21">
        <v>0.25871554017066956</v>
      </c>
      <c r="N730">
        <v>0</v>
      </c>
    </row>
    <row r="731" spans="2:14" x14ac:dyDescent="0.25">
      <c r="B731" t="s">
        <v>538</v>
      </c>
      <c r="C731" s="55" t="s">
        <v>426</v>
      </c>
      <c r="D731" s="3" t="s">
        <v>394</v>
      </c>
      <c r="E731" s="45">
        <v>50.233299255371094</v>
      </c>
      <c r="F731" s="45">
        <v>-116.96669769287109</v>
      </c>
      <c r="G731" s="22">
        <v>549</v>
      </c>
      <c r="H731" s="3" t="s">
        <v>5985</v>
      </c>
      <c r="J731" s="4">
        <v>47.839996337890625</v>
      </c>
      <c r="K731" s="4">
        <v>49.8125</v>
      </c>
      <c r="L731" s="4">
        <v>-1.972503662109375</v>
      </c>
      <c r="M731" s="21">
        <v>0.34575551748275757</v>
      </c>
      <c r="N731">
        <v>0</v>
      </c>
    </row>
    <row r="732" spans="2:14" x14ac:dyDescent="0.25">
      <c r="B732" t="s">
        <v>540</v>
      </c>
      <c r="C732" s="55" t="s">
        <v>428</v>
      </c>
      <c r="D732" s="3" t="s">
        <v>394</v>
      </c>
      <c r="E732" s="45">
        <v>49.483299255371094</v>
      </c>
      <c r="F732" s="45">
        <v>-115.06670379638672</v>
      </c>
      <c r="G732" s="22">
        <v>1001</v>
      </c>
      <c r="H732" s="3" t="s">
        <v>5985</v>
      </c>
      <c r="J732" s="4">
        <v>44.599998474121094</v>
      </c>
      <c r="K732" s="4">
        <v>47.32061767578125</v>
      </c>
      <c r="L732" s="4">
        <v>-2.7206177711486816</v>
      </c>
      <c r="M732" s="21">
        <v>0.36330848932266235</v>
      </c>
      <c r="N732">
        <v>0</v>
      </c>
    </row>
    <row r="733" spans="2:14" x14ac:dyDescent="0.25">
      <c r="B733" t="s">
        <v>541</v>
      </c>
      <c r="C733" s="55" t="s">
        <v>3363</v>
      </c>
      <c r="D733" s="3" t="s">
        <v>394</v>
      </c>
      <c r="E733" s="45">
        <v>52.13330078125</v>
      </c>
      <c r="F733" s="45">
        <v>-119.28330230712891</v>
      </c>
      <c r="G733" s="22">
        <v>683</v>
      </c>
      <c r="H733" s="3" t="s">
        <v>5985</v>
      </c>
      <c r="J733" s="4">
        <v>46.579998016357422</v>
      </c>
      <c r="K733" s="4">
        <v>48.044609069824219</v>
      </c>
      <c r="L733" s="4">
        <v>-1.4646087884902954</v>
      </c>
      <c r="M733" s="21">
        <v>0.39102202653884888</v>
      </c>
      <c r="N733">
        <v>0</v>
      </c>
    </row>
    <row r="734" spans="2:14" x14ac:dyDescent="0.25">
      <c r="B734" t="s">
        <v>543</v>
      </c>
      <c r="C734" s="55" t="s">
        <v>429</v>
      </c>
      <c r="D734" s="3" t="s">
        <v>394</v>
      </c>
      <c r="E734" s="45">
        <v>51.583301544189453</v>
      </c>
      <c r="F734" s="45">
        <v>-119.78330230712891</v>
      </c>
      <c r="G734" s="22">
        <v>445</v>
      </c>
      <c r="H734" s="3" t="s">
        <v>5985</v>
      </c>
      <c r="J734" s="4">
        <v>48.200000762939453</v>
      </c>
      <c r="K734" s="4">
        <v>50.220733642578125</v>
      </c>
      <c r="L734" s="4">
        <v>-2.0207335948944092</v>
      </c>
      <c r="M734" s="21">
        <v>0.32557970285415649</v>
      </c>
      <c r="N734">
        <v>0</v>
      </c>
    </row>
    <row r="735" spans="2:14" x14ac:dyDescent="0.25">
      <c r="B735" t="s">
        <v>544</v>
      </c>
      <c r="C735" s="55" t="s">
        <v>430</v>
      </c>
      <c r="D735" s="3" t="s">
        <v>394</v>
      </c>
      <c r="E735" s="45">
        <v>51.299999237060547</v>
      </c>
      <c r="F735" s="45">
        <v>-116.98329925537109</v>
      </c>
      <c r="G735" s="22">
        <v>785</v>
      </c>
      <c r="H735" s="3" t="s">
        <v>5985</v>
      </c>
      <c r="J735" s="4">
        <v>47.659996032714844</v>
      </c>
      <c r="K735" s="4">
        <v>50.094551086425781</v>
      </c>
      <c r="L735" s="4">
        <v>-2.4345519542694092</v>
      </c>
      <c r="M735" s="21">
        <v>0.32477763295173645</v>
      </c>
      <c r="N735">
        <v>0</v>
      </c>
    </row>
    <row r="736" spans="2:14" x14ac:dyDescent="0.25">
      <c r="B736" t="s">
        <v>545</v>
      </c>
      <c r="C736" s="55" t="s">
        <v>431</v>
      </c>
      <c r="D736" s="3" t="s">
        <v>394</v>
      </c>
      <c r="E736" s="45">
        <v>52.049999237060547</v>
      </c>
      <c r="F736" s="45">
        <v>-118.58329772949219</v>
      </c>
      <c r="G736" s="22">
        <v>579</v>
      </c>
      <c r="H736" s="3" t="s">
        <v>5985</v>
      </c>
      <c r="J736" s="4">
        <v>48.55999755859375</v>
      </c>
      <c r="K736" s="4">
        <v>49.344310760498047</v>
      </c>
      <c r="L736" s="4">
        <v>-0.78431397676467896</v>
      </c>
      <c r="M736" s="21">
        <v>0.39503949880599976</v>
      </c>
      <c r="N736">
        <v>0</v>
      </c>
    </row>
    <row r="737" spans="2:14" x14ac:dyDescent="0.25">
      <c r="B737" t="s">
        <v>546</v>
      </c>
      <c r="C737" s="55" t="s">
        <v>396</v>
      </c>
      <c r="D737" s="3" t="s">
        <v>394</v>
      </c>
      <c r="E737" s="45">
        <v>59.566699981689453</v>
      </c>
      <c r="F737" s="45">
        <v>-133.69999694824219</v>
      </c>
      <c r="G737" s="22">
        <v>674</v>
      </c>
      <c r="H737" s="3" t="s">
        <v>5985</v>
      </c>
      <c r="J737" s="4">
        <v>49.279998779296875</v>
      </c>
      <c r="K737" s="4">
        <v>45.727180480957031</v>
      </c>
      <c r="L737" s="4">
        <v>3.5528197288513184</v>
      </c>
      <c r="M737" s="21">
        <v>0.72570055723190308</v>
      </c>
      <c r="N737">
        <v>0</v>
      </c>
    </row>
    <row r="738" spans="2:14" x14ac:dyDescent="0.25">
      <c r="B738" t="s">
        <v>547</v>
      </c>
      <c r="C738" s="55" t="s">
        <v>432</v>
      </c>
      <c r="D738" s="3" t="s">
        <v>433</v>
      </c>
      <c r="E738" s="45">
        <v>70.166702270507813</v>
      </c>
      <c r="F738" s="45">
        <v>-124.71669769287109</v>
      </c>
      <c r="G738" s="22">
        <v>87</v>
      </c>
      <c r="H738" s="3" t="s">
        <v>5985</v>
      </c>
      <c r="J738" s="4">
        <v>36.680000305175781</v>
      </c>
      <c r="K738" s="4">
        <v>38.05181884765625</v>
      </c>
      <c r="L738" s="4">
        <v>-1.3718200922012329</v>
      </c>
      <c r="M738" s="21">
        <v>0.41578716039657593</v>
      </c>
      <c r="N738">
        <v>0</v>
      </c>
    </row>
    <row r="739" spans="2:14" x14ac:dyDescent="0.25">
      <c r="B739" t="s">
        <v>548</v>
      </c>
      <c r="C739" s="55" t="s">
        <v>3366</v>
      </c>
      <c r="D739" s="3" t="s">
        <v>5993</v>
      </c>
      <c r="E739" s="45">
        <v>68.650001525878906</v>
      </c>
      <c r="F739" s="45">
        <v>-71.166702270507813</v>
      </c>
      <c r="G739" s="22">
        <v>527</v>
      </c>
      <c r="H739" s="3" t="s">
        <v>5985</v>
      </c>
      <c r="J739" s="4">
        <v>41.683998107910156</v>
      </c>
      <c r="K739" s="4">
        <v>37.83612060546875</v>
      </c>
      <c r="L739" s="4">
        <v>3.8478760719299316</v>
      </c>
      <c r="M739" s="21">
        <v>0.74898988008499146</v>
      </c>
      <c r="N739">
        <v>0</v>
      </c>
    </row>
    <row r="740" spans="2:14" x14ac:dyDescent="0.25">
      <c r="B740" t="s">
        <v>549</v>
      </c>
      <c r="C740" s="55" t="s">
        <v>3369</v>
      </c>
      <c r="D740" s="3" t="s">
        <v>5994</v>
      </c>
      <c r="E740" s="45">
        <v>53.033298492431641</v>
      </c>
      <c r="F740" s="45">
        <v>-112.81670379638672</v>
      </c>
      <c r="G740" s="22">
        <v>739</v>
      </c>
      <c r="H740" s="3" t="s">
        <v>5985</v>
      </c>
      <c r="J740" s="4">
        <v>49.495998382568359</v>
      </c>
      <c r="K740" s="4">
        <v>51.3604736328125</v>
      </c>
      <c r="L740" s="4">
        <v>-1.8644745349884033</v>
      </c>
      <c r="M740" s="21">
        <v>0.35380584001541138</v>
      </c>
      <c r="N740">
        <v>0</v>
      </c>
    </row>
    <row r="741" spans="2:14" x14ac:dyDescent="0.25">
      <c r="B741" t="s">
        <v>551</v>
      </c>
      <c r="C741" s="55" t="s">
        <v>3371</v>
      </c>
      <c r="D741" s="3" t="s">
        <v>5994</v>
      </c>
      <c r="E741" s="45">
        <v>53.549999237060547</v>
      </c>
      <c r="F741" s="45">
        <v>-114.11669921875</v>
      </c>
      <c r="G741" s="22">
        <v>766</v>
      </c>
      <c r="H741" s="3" t="s">
        <v>5985</v>
      </c>
      <c r="J741" s="4">
        <v>52.700000762939453</v>
      </c>
      <c r="K741" s="4">
        <v>52.897735595703125</v>
      </c>
      <c r="L741" s="4">
        <v>-0.19773559272289276</v>
      </c>
      <c r="M741" s="21">
        <v>0.45827579498291016</v>
      </c>
      <c r="N741">
        <v>0</v>
      </c>
    </row>
    <row r="742" spans="2:14" x14ac:dyDescent="0.25">
      <c r="B742" t="s">
        <v>552</v>
      </c>
      <c r="C742" s="55" t="s">
        <v>3372</v>
      </c>
      <c r="D742" s="3" t="s">
        <v>5994</v>
      </c>
      <c r="E742" s="45">
        <v>52.466701507568359</v>
      </c>
      <c r="F742" s="45">
        <v>-112.11669921875</v>
      </c>
      <c r="G742" s="22">
        <v>663</v>
      </c>
      <c r="H742" s="3" t="s">
        <v>5985</v>
      </c>
      <c r="J742" s="4">
        <v>52.879997253417969</v>
      </c>
      <c r="K742" s="4">
        <v>54.539653778076172</v>
      </c>
      <c r="L742" s="4">
        <v>-1.6596558094024658</v>
      </c>
      <c r="M742" s="21">
        <v>0.35817116498947144</v>
      </c>
      <c r="N742">
        <v>0</v>
      </c>
    </row>
    <row r="743" spans="2:14" x14ac:dyDescent="0.25">
      <c r="B743" t="s">
        <v>553</v>
      </c>
      <c r="C743" s="55" t="s">
        <v>3373</v>
      </c>
      <c r="D743" s="3" t="s">
        <v>5994</v>
      </c>
      <c r="E743" s="45">
        <v>53.716701507568359</v>
      </c>
      <c r="F743" s="45">
        <v>-113.18329620361328</v>
      </c>
      <c r="G743" s="22">
        <v>620</v>
      </c>
      <c r="H743" s="3" t="s">
        <v>5985</v>
      </c>
      <c r="J743" s="4">
        <v>53.959999084472656</v>
      </c>
      <c r="K743" s="4">
        <v>51.552406311035156</v>
      </c>
      <c r="L743" s="4">
        <v>2.4075927734375</v>
      </c>
      <c r="M743" s="21">
        <v>0.64098948240280151</v>
      </c>
      <c r="N743">
        <v>0</v>
      </c>
    </row>
    <row r="744" spans="2:14" x14ac:dyDescent="0.25">
      <c r="B744" t="s">
        <v>555</v>
      </c>
      <c r="C744" s="55" t="s">
        <v>3375</v>
      </c>
      <c r="D744" s="3" t="s">
        <v>5994</v>
      </c>
      <c r="E744" s="45">
        <v>49.700000762939453</v>
      </c>
      <c r="F744" s="45">
        <v>-112.76670074462891</v>
      </c>
      <c r="G744" s="22">
        <v>910</v>
      </c>
      <c r="H744" s="3" t="s">
        <v>5985</v>
      </c>
      <c r="J744" s="4">
        <v>47.840000152587891</v>
      </c>
      <c r="K744" s="4">
        <v>52.173431396484375</v>
      </c>
      <c r="L744" s="4">
        <v>-4.3334321975708008</v>
      </c>
      <c r="M744" s="21">
        <v>0.214811772108078</v>
      </c>
      <c r="N744">
        <v>0</v>
      </c>
    </row>
    <row r="745" spans="2:14" x14ac:dyDescent="0.25">
      <c r="B745" t="s">
        <v>556</v>
      </c>
      <c r="C745" s="55" t="s">
        <v>3326</v>
      </c>
      <c r="D745" s="3" t="s">
        <v>5994</v>
      </c>
      <c r="E745" s="45">
        <v>50.599998474121094</v>
      </c>
      <c r="F745" s="45">
        <v>-112.98329925537109</v>
      </c>
      <c r="G745" s="22">
        <v>940</v>
      </c>
      <c r="H745" s="3" t="s">
        <v>5985</v>
      </c>
      <c r="J745" s="4">
        <v>47.479999542236328</v>
      </c>
      <c r="K745" s="4">
        <v>51.284130096435547</v>
      </c>
      <c r="L745" s="4">
        <v>-3.8041319847106934</v>
      </c>
      <c r="M745" s="21">
        <v>0.24179437756538391</v>
      </c>
      <c r="N745">
        <v>0</v>
      </c>
    </row>
    <row r="746" spans="2:14" x14ac:dyDescent="0.25">
      <c r="B746" t="s">
        <v>557</v>
      </c>
      <c r="C746" s="55" t="s">
        <v>3377</v>
      </c>
      <c r="D746" s="3" t="s">
        <v>5994</v>
      </c>
      <c r="E746" s="45">
        <v>51.033298492431641</v>
      </c>
      <c r="F746" s="45">
        <v>-115.03330230712891</v>
      </c>
      <c r="G746" s="22">
        <v>1391</v>
      </c>
      <c r="H746" s="3" t="s">
        <v>5985</v>
      </c>
      <c r="J746" s="4">
        <v>42.619998931884766</v>
      </c>
      <c r="K746" s="4">
        <v>44.322422027587891</v>
      </c>
      <c r="L746" s="4">
        <v>-1.702423095703125</v>
      </c>
      <c r="M746" s="21">
        <v>0.41580033302307129</v>
      </c>
      <c r="N746">
        <v>0</v>
      </c>
    </row>
    <row r="747" spans="2:14" x14ac:dyDescent="0.25">
      <c r="B747" t="s">
        <v>559</v>
      </c>
      <c r="C747" s="55" t="s">
        <v>3379</v>
      </c>
      <c r="D747" s="3" t="s">
        <v>5994</v>
      </c>
      <c r="E747" s="45">
        <v>54.416698455810547</v>
      </c>
      <c r="F747" s="45">
        <v>-110.28330230712891</v>
      </c>
      <c r="G747" s="22">
        <v>541</v>
      </c>
      <c r="H747" s="3" t="s">
        <v>5985</v>
      </c>
      <c r="J747" s="4">
        <v>54.28399658203125</v>
      </c>
      <c r="K747" s="4">
        <v>52.719047546386719</v>
      </c>
      <c r="L747" s="4">
        <v>1.5649474859237671</v>
      </c>
      <c r="M747" s="21">
        <v>0.60337191820144653</v>
      </c>
      <c r="N747">
        <v>0</v>
      </c>
    </row>
    <row r="748" spans="2:14" x14ac:dyDescent="0.25">
      <c r="B748" t="s">
        <v>560</v>
      </c>
      <c r="C748" s="55" t="s">
        <v>3382</v>
      </c>
      <c r="D748" s="3" t="s">
        <v>5995</v>
      </c>
      <c r="E748" s="45">
        <v>50.36669921875</v>
      </c>
      <c r="F748" s="45">
        <v>-102.56670379638672</v>
      </c>
      <c r="G748" s="22">
        <v>600</v>
      </c>
      <c r="H748" s="3" t="s">
        <v>5985</v>
      </c>
      <c r="J748" s="4">
        <v>50.720001220703125</v>
      </c>
      <c r="K748" s="4">
        <v>52.222515106201172</v>
      </c>
      <c r="L748" s="4">
        <v>-1.5025146007537842</v>
      </c>
      <c r="M748" s="21">
        <v>0.38683277368545532</v>
      </c>
      <c r="N748">
        <v>0</v>
      </c>
    </row>
    <row r="749" spans="2:14" x14ac:dyDescent="0.25">
      <c r="B749" t="s">
        <v>562</v>
      </c>
      <c r="C749" s="55" t="s">
        <v>3386</v>
      </c>
      <c r="D749" s="3" t="s">
        <v>5995</v>
      </c>
      <c r="E749" s="45">
        <v>50.549999237060547</v>
      </c>
      <c r="F749" s="45">
        <v>-103.65000152587891</v>
      </c>
      <c r="G749" s="22">
        <v>579</v>
      </c>
      <c r="H749" s="3" t="s">
        <v>5985</v>
      </c>
      <c r="J749" s="4">
        <v>47.047996520996094</v>
      </c>
      <c r="K749" s="4">
        <v>52.777748107910156</v>
      </c>
      <c r="L749" s="4">
        <v>-5.7297487258911133</v>
      </c>
      <c r="M749" s="21">
        <v>0.16585731506347656</v>
      </c>
      <c r="N749">
        <v>0</v>
      </c>
    </row>
    <row r="750" spans="2:14" x14ac:dyDescent="0.25">
      <c r="B750" t="s">
        <v>563</v>
      </c>
      <c r="C750" s="55" t="s">
        <v>3387</v>
      </c>
      <c r="D750" s="3" t="s">
        <v>5995</v>
      </c>
      <c r="E750" s="45">
        <v>51.25</v>
      </c>
      <c r="F750" s="45">
        <v>-103.75</v>
      </c>
      <c r="G750" s="22">
        <v>676</v>
      </c>
      <c r="H750" s="3" t="s">
        <v>5985</v>
      </c>
      <c r="J750" s="4">
        <v>53.599998474121094</v>
      </c>
      <c r="K750" s="4">
        <v>52.624626159667969</v>
      </c>
      <c r="L750" s="4">
        <v>0.975372314453125</v>
      </c>
      <c r="M750" s="21">
        <v>0.53298854827880859</v>
      </c>
      <c r="N750">
        <v>0</v>
      </c>
    </row>
    <row r="751" spans="2:14" x14ac:dyDescent="0.25">
      <c r="B751" t="s">
        <v>564</v>
      </c>
      <c r="C751" s="55" t="s">
        <v>3388</v>
      </c>
      <c r="D751" s="3" t="s">
        <v>5995</v>
      </c>
      <c r="E751" s="45">
        <v>50.200000762939453</v>
      </c>
      <c r="F751" s="45">
        <v>-102.73329925537109</v>
      </c>
      <c r="G751" s="22">
        <v>671</v>
      </c>
      <c r="H751" s="3" t="s">
        <v>5985</v>
      </c>
      <c r="J751" s="4">
        <v>51.980003356933594</v>
      </c>
      <c r="K751" s="4">
        <v>53.379169464111328</v>
      </c>
      <c r="L751" s="4">
        <v>-1.3991638422012329</v>
      </c>
      <c r="M751" s="21">
        <v>0.39754334092140198</v>
      </c>
      <c r="N751">
        <v>0</v>
      </c>
    </row>
    <row r="752" spans="2:14" x14ac:dyDescent="0.25">
      <c r="B752" t="s">
        <v>565</v>
      </c>
      <c r="C752" s="55" t="s">
        <v>3389</v>
      </c>
      <c r="D752" s="3" t="s">
        <v>5995</v>
      </c>
      <c r="E752" s="45">
        <v>50.900001525878906</v>
      </c>
      <c r="F752" s="45">
        <v>-101.71669769287109</v>
      </c>
      <c r="G752" s="22">
        <v>517</v>
      </c>
      <c r="H752" s="3" t="s">
        <v>5985</v>
      </c>
      <c r="J752" s="4">
        <v>53.05999755859375</v>
      </c>
      <c r="K752" s="4">
        <v>52.616981506347656</v>
      </c>
      <c r="L752" s="4">
        <v>0.44301757216453552</v>
      </c>
      <c r="M752" s="21">
        <v>0.49857240915298462</v>
      </c>
      <c r="N752">
        <v>0</v>
      </c>
    </row>
    <row r="753" spans="2:14" x14ac:dyDescent="0.25">
      <c r="B753" t="s">
        <v>567</v>
      </c>
      <c r="C753" s="55" t="s">
        <v>3392</v>
      </c>
      <c r="D753" s="3" t="s">
        <v>5995</v>
      </c>
      <c r="E753" s="45">
        <v>49.316699981689453</v>
      </c>
      <c r="F753" s="45">
        <v>-102.11669921875</v>
      </c>
      <c r="G753" s="22">
        <v>576</v>
      </c>
      <c r="H753" s="3" t="s">
        <v>5985</v>
      </c>
      <c r="J753" s="4">
        <v>47.119998931884766</v>
      </c>
      <c r="K753" s="4">
        <v>53.724830627441406</v>
      </c>
      <c r="L753" s="4">
        <v>-6.6048307418823242</v>
      </c>
      <c r="M753" s="21">
        <v>0.18281430006027222</v>
      </c>
      <c r="N753">
        <v>0</v>
      </c>
    </row>
    <row r="754" spans="2:14" x14ac:dyDescent="0.25">
      <c r="B754" t="s">
        <v>568</v>
      </c>
      <c r="C754" s="55" t="s">
        <v>3395</v>
      </c>
      <c r="D754" s="3" t="s">
        <v>5995</v>
      </c>
      <c r="E754" s="45">
        <v>50.833301544189453</v>
      </c>
      <c r="F754" s="45">
        <v>-107.31670379638672</v>
      </c>
      <c r="G754" s="22">
        <v>660</v>
      </c>
      <c r="H754" s="3" t="s">
        <v>5985</v>
      </c>
      <c r="J754" s="4">
        <v>49.999996185302734</v>
      </c>
      <c r="K754" s="4">
        <v>52.783683776855469</v>
      </c>
      <c r="L754" s="4">
        <v>-2.7836883068084717</v>
      </c>
      <c r="M754" s="21">
        <v>0.31340420246124268</v>
      </c>
      <c r="N754">
        <v>0</v>
      </c>
    </row>
    <row r="755" spans="2:14" x14ac:dyDescent="0.25">
      <c r="B755" t="s">
        <v>569</v>
      </c>
      <c r="C755" s="55" t="s">
        <v>3398</v>
      </c>
      <c r="D755" s="3" t="s">
        <v>5995</v>
      </c>
      <c r="E755" s="45">
        <v>50.266700744628906</v>
      </c>
      <c r="F755" s="45">
        <v>-107.73329925537109</v>
      </c>
      <c r="G755" s="22">
        <v>825</v>
      </c>
      <c r="H755" s="3" t="s">
        <v>5985</v>
      </c>
      <c r="J755" s="4">
        <v>47.084003448486328</v>
      </c>
      <c r="K755" s="4">
        <v>53.075752258300781</v>
      </c>
      <c r="L755" s="4">
        <v>-5.9917478561401367</v>
      </c>
      <c r="M755" s="21">
        <v>0.15957710146903992</v>
      </c>
      <c r="N755">
        <v>0</v>
      </c>
    </row>
    <row r="756" spans="2:14" x14ac:dyDescent="0.25">
      <c r="B756" t="s">
        <v>570</v>
      </c>
      <c r="C756" s="55" t="s">
        <v>3399</v>
      </c>
      <c r="D756" s="3" t="s">
        <v>5995</v>
      </c>
      <c r="E756" s="45">
        <v>53.450000762939453</v>
      </c>
      <c r="F756" s="45">
        <v>-109.19999694824219</v>
      </c>
      <c r="G756" s="22">
        <v>572</v>
      </c>
      <c r="H756" s="3" t="s">
        <v>5985</v>
      </c>
      <c r="J756" s="4">
        <v>48.919998168945313</v>
      </c>
      <c r="K756" s="4">
        <v>49.160087585449219</v>
      </c>
      <c r="L756" s="4">
        <v>-0.24008789658546448</v>
      </c>
      <c r="M756" s="21">
        <v>0.47404021024703979</v>
      </c>
      <c r="N756">
        <v>0</v>
      </c>
    </row>
    <row r="757" spans="2:14" x14ac:dyDescent="0.25">
      <c r="B757" t="s">
        <v>571</v>
      </c>
      <c r="C757" s="55" t="s">
        <v>3400</v>
      </c>
      <c r="D757" s="3" t="s">
        <v>5995</v>
      </c>
      <c r="E757" s="45">
        <v>52.36669921875</v>
      </c>
      <c r="F757" s="45">
        <v>-108.83329772949219</v>
      </c>
      <c r="G757" s="22">
        <v>660</v>
      </c>
      <c r="H757" s="3" t="s">
        <v>5985</v>
      </c>
      <c r="J757" s="4">
        <v>49.495998382568359</v>
      </c>
      <c r="K757" s="4">
        <v>51.1971435546875</v>
      </c>
      <c r="L757" s="4">
        <v>-1.7011444568634033</v>
      </c>
      <c r="M757" s="21">
        <v>0.38107895851135254</v>
      </c>
      <c r="N757">
        <v>0</v>
      </c>
    </row>
    <row r="758" spans="2:14" x14ac:dyDescent="0.25">
      <c r="B758" t="s">
        <v>572</v>
      </c>
      <c r="C758" s="55" t="s">
        <v>3401</v>
      </c>
      <c r="D758" s="3" t="s">
        <v>5995</v>
      </c>
      <c r="E758" s="45">
        <v>51.483299255371094</v>
      </c>
      <c r="F758" s="45">
        <v>-107.05000305175781</v>
      </c>
      <c r="G758" s="22">
        <v>541</v>
      </c>
      <c r="H758" s="3" t="s">
        <v>5985</v>
      </c>
      <c r="J758" s="4">
        <v>52.052001953125</v>
      </c>
      <c r="K758" s="4">
        <v>53.992866516113281</v>
      </c>
      <c r="L758" s="4">
        <v>-1.9408630132675171</v>
      </c>
      <c r="M758" s="21">
        <v>0.36459514498710632</v>
      </c>
      <c r="N758">
        <v>0</v>
      </c>
    </row>
    <row r="759" spans="2:14" x14ac:dyDescent="0.25">
      <c r="B759" t="s">
        <v>573</v>
      </c>
      <c r="C759" s="55" t="s">
        <v>3403</v>
      </c>
      <c r="D759" s="3" t="s">
        <v>5996</v>
      </c>
      <c r="E759" s="45">
        <v>49.283298492431641</v>
      </c>
      <c r="F759" s="45">
        <v>-99.300003051757813</v>
      </c>
      <c r="G759" s="22">
        <v>450</v>
      </c>
      <c r="H759" s="3" t="s">
        <v>5985</v>
      </c>
      <c r="J759" s="4">
        <v>51.44000244140625</v>
      </c>
      <c r="K759" s="4">
        <v>54.235755920410156</v>
      </c>
      <c r="L759" s="4">
        <v>-2.7957520484924316</v>
      </c>
      <c r="M759" s="21">
        <v>0.32904362678527832</v>
      </c>
      <c r="N759">
        <v>0</v>
      </c>
    </row>
    <row r="760" spans="2:14" x14ac:dyDescent="0.25">
      <c r="B760" t="s">
        <v>574</v>
      </c>
      <c r="C760" s="55" t="s">
        <v>3406</v>
      </c>
      <c r="D760" s="3" t="s">
        <v>5996</v>
      </c>
      <c r="E760" s="45">
        <v>50.016700744628906</v>
      </c>
      <c r="F760" s="45">
        <v>-97.800003051757813</v>
      </c>
      <c r="G760" s="22">
        <v>244</v>
      </c>
      <c r="H760" s="3" t="s">
        <v>5985</v>
      </c>
      <c r="J760" s="4">
        <v>56.840003967285156</v>
      </c>
      <c r="K760" s="4">
        <v>57.301502227783203</v>
      </c>
      <c r="L760" s="4">
        <v>-0.46149903535842896</v>
      </c>
      <c r="M760" s="21">
        <v>0.46093147993087769</v>
      </c>
      <c r="N760">
        <v>0</v>
      </c>
    </row>
    <row r="761" spans="2:14" x14ac:dyDescent="0.25">
      <c r="B761" t="s">
        <v>575</v>
      </c>
      <c r="C761" s="55" t="s">
        <v>3407</v>
      </c>
      <c r="D761" s="3" t="s">
        <v>5996</v>
      </c>
      <c r="E761" s="45">
        <v>49.183300018310547</v>
      </c>
      <c r="F761" s="45">
        <v>-98.900001525878906</v>
      </c>
      <c r="G761" s="22">
        <v>470</v>
      </c>
      <c r="H761" s="3" t="s">
        <v>5985</v>
      </c>
      <c r="J761" s="4">
        <v>51.944000244140625</v>
      </c>
      <c r="K761" s="4">
        <v>54.085735321044922</v>
      </c>
      <c r="L761" s="4">
        <v>-2.1417357921600342</v>
      </c>
      <c r="M761" s="21">
        <v>0.36402145028114319</v>
      </c>
      <c r="N761">
        <v>0</v>
      </c>
    </row>
    <row r="762" spans="2:14" x14ac:dyDescent="0.25">
      <c r="B762" t="s">
        <v>576</v>
      </c>
      <c r="C762" s="55" t="s">
        <v>3409</v>
      </c>
      <c r="D762" s="3" t="s">
        <v>5996</v>
      </c>
      <c r="E762" s="45">
        <v>49.61669921875</v>
      </c>
      <c r="F762" s="45">
        <v>-95.199996948242188</v>
      </c>
      <c r="G762" s="22">
        <v>327</v>
      </c>
      <c r="H762" s="3" t="s">
        <v>5985</v>
      </c>
      <c r="J762" s="4">
        <v>54.140003204345703</v>
      </c>
      <c r="K762" s="4">
        <v>55.476470947265625</v>
      </c>
      <c r="L762" s="4">
        <v>-1.3364684581756592</v>
      </c>
      <c r="M762" s="21">
        <v>0.42150163650512695</v>
      </c>
      <c r="N762">
        <v>0</v>
      </c>
    </row>
    <row r="763" spans="2:14" x14ac:dyDescent="0.25">
      <c r="B763" t="s">
        <v>582</v>
      </c>
      <c r="C763" s="55" t="s">
        <v>3423</v>
      </c>
      <c r="D763" s="3" t="s">
        <v>3748</v>
      </c>
      <c r="E763" s="45">
        <v>42.88330078125</v>
      </c>
      <c r="F763" s="45">
        <v>-79.25</v>
      </c>
      <c r="G763" s="22">
        <v>175</v>
      </c>
      <c r="H763" s="3" t="s">
        <v>5985</v>
      </c>
      <c r="J763" s="4">
        <v>68.719993591308594</v>
      </c>
      <c r="K763" s="4">
        <v>64.518463134765625</v>
      </c>
      <c r="L763" s="4">
        <v>4.2015318870544434</v>
      </c>
      <c r="M763" s="21">
        <v>0.6987079381942749</v>
      </c>
      <c r="N763">
        <v>0</v>
      </c>
    </row>
    <row r="764" spans="2:14" x14ac:dyDescent="0.25">
      <c r="B764" t="s">
        <v>593</v>
      </c>
      <c r="C764" s="55" t="s">
        <v>3323</v>
      </c>
      <c r="D764" s="3" t="s">
        <v>5998</v>
      </c>
      <c r="E764" s="45">
        <v>46.166698455810547</v>
      </c>
      <c r="F764" s="45">
        <v>-67.550003051757813</v>
      </c>
      <c r="G764" s="22">
        <v>153</v>
      </c>
      <c r="H764" s="3" t="s">
        <v>5985</v>
      </c>
      <c r="J764" s="4">
        <v>57.200000762939453</v>
      </c>
      <c r="K764" s="4">
        <v>56.249980926513672</v>
      </c>
      <c r="L764" s="4">
        <v>0.95001828670501709</v>
      </c>
      <c r="M764" s="21">
        <v>0.50895130634307861</v>
      </c>
      <c r="N764">
        <v>0</v>
      </c>
    </row>
    <row r="765" spans="2:14" x14ac:dyDescent="0.25">
      <c r="B765" t="s">
        <v>594</v>
      </c>
      <c r="C765" s="55" t="s">
        <v>3443</v>
      </c>
      <c r="D765" s="3" t="s">
        <v>5999</v>
      </c>
      <c r="E765" s="45">
        <v>44.983299255371094</v>
      </c>
      <c r="F765" s="45">
        <v>-64.916702270507813</v>
      </c>
      <c r="G765" s="22">
        <v>28</v>
      </c>
      <c r="H765" s="3" t="s">
        <v>5985</v>
      </c>
      <c r="J765" s="4">
        <v>58.38800048828125</v>
      </c>
      <c r="K765" s="4">
        <v>56.624309539794922</v>
      </c>
      <c r="L765" s="4">
        <v>1.7636902332305908</v>
      </c>
      <c r="M765" s="21">
        <v>0.58851009607315063</v>
      </c>
      <c r="N765">
        <v>0</v>
      </c>
    </row>
    <row r="766" spans="2:14" x14ac:dyDescent="0.25">
      <c r="B766" t="s">
        <v>597</v>
      </c>
      <c r="C766" s="55" t="s">
        <v>3448</v>
      </c>
      <c r="D766" s="3" t="s">
        <v>5986</v>
      </c>
      <c r="E766" s="45">
        <v>48.950000762939453</v>
      </c>
      <c r="F766" s="45">
        <v>-57.950000762939453</v>
      </c>
      <c r="G766" s="22">
        <v>5</v>
      </c>
      <c r="H766" s="3" t="s">
        <v>5985</v>
      </c>
      <c r="J766" s="4">
        <v>57.020000457763672</v>
      </c>
      <c r="K766" s="4">
        <v>55.846107482910156</v>
      </c>
      <c r="L766" s="4">
        <v>1.1738952398300171</v>
      </c>
      <c r="M766" s="21">
        <v>0.56865805387496948</v>
      </c>
      <c r="N766">
        <v>0</v>
      </c>
    </row>
    <row r="767" spans="2:14" x14ac:dyDescent="0.25">
      <c r="B767" t="s">
        <v>598</v>
      </c>
      <c r="C767" s="55" t="s">
        <v>3449</v>
      </c>
      <c r="D767" s="3" t="s">
        <v>5986</v>
      </c>
      <c r="E767" s="45">
        <v>49.166698455810547</v>
      </c>
      <c r="F767" s="45">
        <v>-57.433300018310547</v>
      </c>
      <c r="G767" s="22">
        <v>11</v>
      </c>
      <c r="H767" s="3" t="s">
        <v>5985</v>
      </c>
      <c r="J767" s="4">
        <v>53.960002899169922</v>
      </c>
      <c r="K767" s="4">
        <v>53.096820831298828</v>
      </c>
      <c r="L767" s="4">
        <v>0.86318361759185791</v>
      </c>
      <c r="M767" s="21">
        <v>0.52741473913192749</v>
      </c>
      <c r="N767">
        <v>0</v>
      </c>
    </row>
    <row r="768" spans="2:14" x14ac:dyDescent="0.25">
      <c r="B768" t="s">
        <v>601</v>
      </c>
      <c r="C768" s="55" t="s">
        <v>3452</v>
      </c>
      <c r="D768" s="3" t="s">
        <v>5986</v>
      </c>
      <c r="E768" s="45">
        <v>53.316699981689453</v>
      </c>
      <c r="F768" s="45">
        <v>-60.416698455810547</v>
      </c>
      <c r="G768" s="22">
        <v>49</v>
      </c>
      <c r="H768" s="3" t="s">
        <v>5985</v>
      </c>
      <c r="J768" s="4">
        <v>52.987998962402344</v>
      </c>
      <c r="K768" s="4">
        <v>50.845714569091797</v>
      </c>
      <c r="L768" s="4">
        <v>2.1422851085662842</v>
      </c>
      <c r="M768" s="21">
        <v>0.64806795120239258</v>
      </c>
      <c r="N768">
        <v>0</v>
      </c>
    </row>
    <row r="769" spans="2:14" x14ac:dyDescent="0.25">
      <c r="B769" t="s">
        <v>1515</v>
      </c>
      <c r="C769" s="55" t="s">
        <v>4386</v>
      </c>
      <c r="D769" s="3" t="s">
        <v>6003</v>
      </c>
      <c r="E769" s="45">
        <v>33.452800750732422</v>
      </c>
      <c r="F769" s="45">
        <v>-87.357200622558594</v>
      </c>
      <c r="G769" s="22">
        <v>85.300003051757813</v>
      </c>
      <c r="H769" s="3" t="s">
        <v>5985</v>
      </c>
      <c r="J769" s="4">
        <v>71.995994567871094</v>
      </c>
      <c r="K769" s="4">
        <v>69.082870483398438</v>
      </c>
      <c r="L769" s="4">
        <v>2.9131226539611816</v>
      </c>
      <c r="M769" s="21">
        <v>0.71449518203735352</v>
      </c>
      <c r="N769">
        <v>0</v>
      </c>
    </row>
    <row r="770" spans="2:14" x14ac:dyDescent="0.25">
      <c r="B770" t="s">
        <v>1520</v>
      </c>
      <c r="C770" s="55" t="s">
        <v>4391</v>
      </c>
      <c r="D770" s="3" t="s">
        <v>6003</v>
      </c>
      <c r="E770" s="45">
        <v>30.546699523925781</v>
      </c>
      <c r="F770" s="45">
        <v>-87.88079833984375</v>
      </c>
      <c r="G770" s="22">
        <v>7</v>
      </c>
      <c r="H770" s="3" t="s">
        <v>5985</v>
      </c>
      <c r="J770" s="4">
        <v>69.83599853515625</v>
      </c>
      <c r="K770" s="4">
        <v>72.393898010253906</v>
      </c>
      <c r="L770" s="4">
        <v>-2.5578980445861816</v>
      </c>
      <c r="M770" s="21">
        <v>0.1616969108581543</v>
      </c>
      <c r="N770">
        <v>0</v>
      </c>
    </row>
    <row r="771" spans="2:14" x14ac:dyDescent="0.25">
      <c r="B771" t="s">
        <v>1521</v>
      </c>
      <c r="C771" s="55" t="s">
        <v>4393</v>
      </c>
      <c r="D771" s="3" t="s">
        <v>6003</v>
      </c>
      <c r="E771" s="45">
        <v>34.021900177001953</v>
      </c>
      <c r="F771" s="45">
        <v>-85.987800598144531</v>
      </c>
      <c r="G771" s="22">
        <v>172.19999694824219</v>
      </c>
      <c r="H771" s="3" t="s">
        <v>5985</v>
      </c>
      <c r="J771" s="4">
        <v>73.004005432128906</v>
      </c>
      <c r="K771" s="4">
        <v>70.19488525390625</v>
      </c>
      <c r="L771" s="4">
        <v>2.8091187477111816</v>
      </c>
      <c r="M771" s="21">
        <v>0.74641340970993042</v>
      </c>
      <c r="N771">
        <v>0</v>
      </c>
    </row>
    <row r="772" spans="2:14" x14ac:dyDescent="0.25">
      <c r="B772" t="s">
        <v>1523</v>
      </c>
      <c r="C772" s="55" t="s">
        <v>4398</v>
      </c>
      <c r="D772" s="3" t="s">
        <v>6003</v>
      </c>
      <c r="E772" s="45">
        <v>34.334400177001953</v>
      </c>
      <c r="F772" s="45">
        <v>-86.329696655273438</v>
      </c>
      <c r="G772" s="22">
        <v>176.19999694824219</v>
      </c>
      <c r="H772" s="3" t="s">
        <v>5985</v>
      </c>
      <c r="J772" s="4">
        <v>73.363998413085938</v>
      </c>
      <c r="K772" s="4">
        <v>69.690017700195313</v>
      </c>
      <c r="L772" s="4">
        <v>3.673980712890625</v>
      </c>
      <c r="M772" s="21">
        <v>0.798664391040802</v>
      </c>
      <c r="N772">
        <v>0</v>
      </c>
    </row>
    <row r="773" spans="2:14" x14ac:dyDescent="0.25">
      <c r="B773" t="s">
        <v>1524</v>
      </c>
      <c r="C773" s="55" t="s">
        <v>4399</v>
      </c>
      <c r="D773" s="3" t="s">
        <v>6003</v>
      </c>
      <c r="E773" s="45">
        <v>34.231399536132813</v>
      </c>
      <c r="F773" s="45">
        <v>-87.635299682617188</v>
      </c>
      <c r="G773" s="22">
        <v>280.39999389648438</v>
      </c>
      <c r="H773" s="3" t="s">
        <v>5985</v>
      </c>
      <c r="J773" s="4">
        <v>71.419998168945313</v>
      </c>
      <c r="K773" s="4">
        <v>68.1702880859375</v>
      </c>
      <c r="L773" s="4">
        <v>3.2497131824493408</v>
      </c>
      <c r="M773" s="21">
        <v>0.74103939533233643</v>
      </c>
      <c r="N773">
        <v>0</v>
      </c>
    </row>
    <row r="774" spans="2:14" x14ac:dyDescent="0.25">
      <c r="B774" t="s">
        <v>1526</v>
      </c>
      <c r="C774" s="55" t="s">
        <v>4402</v>
      </c>
      <c r="D774" s="3" t="s">
        <v>6003</v>
      </c>
      <c r="E774" s="45">
        <v>32.471401214599609</v>
      </c>
      <c r="F774" s="45">
        <v>-87.231399536132813</v>
      </c>
      <c r="G774" s="22">
        <v>61</v>
      </c>
      <c r="H774" s="3" t="s">
        <v>5985</v>
      </c>
      <c r="J774" s="4">
        <v>70.412002563476563</v>
      </c>
      <c r="K774" s="4">
        <v>70.211898803710938</v>
      </c>
      <c r="L774" s="4">
        <v>0.20009765028953552</v>
      </c>
      <c r="M774" s="21">
        <v>0.5419430136680603</v>
      </c>
      <c r="N774">
        <v>0</v>
      </c>
    </row>
    <row r="775" spans="2:14" x14ac:dyDescent="0.25">
      <c r="B775" t="s">
        <v>1527</v>
      </c>
      <c r="C775" s="55" t="s">
        <v>4403</v>
      </c>
      <c r="D775" s="3" t="s">
        <v>6003</v>
      </c>
      <c r="E775" s="45">
        <v>34.488300323486328</v>
      </c>
      <c r="F775" s="45">
        <v>-87.298896789550781</v>
      </c>
      <c r="G775" s="22">
        <v>189.60000610351563</v>
      </c>
      <c r="H775" s="3" t="s">
        <v>5985</v>
      </c>
      <c r="J775" s="4">
        <v>71.024002075195313</v>
      </c>
      <c r="K775" s="4">
        <v>68.752578735351563</v>
      </c>
      <c r="L775" s="4">
        <v>2.27142333984375</v>
      </c>
      <c r="M775" s="21">
        <v>0.63710802793502808</v>
      </c>
      <c r="N775">
        <v>0</v>
      </c>
    </row>
    <row r="776" spans="2:14" x14ac:dyDescent="0.25">
      <c r="B776" t="s">
        <v>1531</v>
      </c>
      <c r="C776" s="55" t="s">
        <v>4407</v>
      </c>
      <c r="D776" s="3" t="s">
        <v>6003</v>
      </c>
      <c r="E776" s="45">
        <v>32.659198760986328</v>
      </c>
      <c r="F776" s="45">
        <v>-85.449203491210938</v>
      </c>
      <c r="G776" s="22">
        <v>195.10000610351563</v>
      </c>
      <c r="H776" s="3" t="s">
        <v>5985</v>
      </c>
      <c r="J776" s="4">
        <v>69.2239990234375</v>
      </c>
      <c r="K776" s="4">
        <v>68.098320007324219</v>
      </c>
      <c r="L776" s="4">
        <v>1.1256774663925171</v>
      </c>
      <c r="M776" s="21">
        <v>0.53196340799331665</v>
      </c>
      <c r="N776">
        <v>0</v>
      </c>
    </row>
    <row r="777" spans="2:14" x14ac:dyDescent="0.25">
      <c r="B777" t="s">
        <v>1535</v>
      </c>
      <c r="C777" s="55" t="s">
        <v>4411</v>
      </c>
      <c r="D777" s="3" t="s">
        <v>6003</v>
      </c>
      <c r="E777" s="45">
        <v>34.287799835205078</v>
      </c>
      <c r="F777" s="45">
        <v>-85.968101501464844</v>
      </c>
      <c r="G777" s="22">
        <v>362.70001220703125</v>
      </c>
      <c r="H777" s="3" t="s">
        <v>5985</v>
      </c>
      <c r="J777" s="4">
        <v>70.016006469726563</v>
      </c>
      <c r="K777" s="4">
        <v>67.132286071777344</v>
      </c>
      <c r="L777" s="4">
        <v>2.8837158679962158</v>
      </c>
      <c r="M777" s="21">
        <v>0.74536579847335815</v>
      </c>
      <c r="N777">
        <v>0</v>
      </c>
    </row>
    <row r="778" spans="2:14" x14ac:dyDescent="0.25">
      <c r="B778" t="s">
        <v>1536</v>
      </c>
      <c r="C778" s="55" t="s">
        <v>4412</v>
      </c>
      <c r="D778" s="3" t="s">
        <v>6003</v>
      </c>
      <c r="E778" s="45">
        <v>34.673599243164063</v>
      </c>
      <c r="F778" s="45">
        <v>-86.053596496582031</v>
      </c>
      <c r="G778" s="22">
        <v>187.5</v>
      </c>
      <c r="H778" s="3" t="s">
        <v>5985</v>
      </c>
      <c r="J778" s="4">
        <v>70.447998046875</v>
      </c>
      <c r="K778" s="4">
        <v>67.386398315429688</v>
      </c>
      <c r="L778" s="4">
        <v>3.0615966320037842</v>
      </c>
      <c r="M778" s="21">
        <v>0.707114577293396</v>
      </c>
      <c r="N778">
        <v>0</v>
      </c>
    </row>
    <row r="779" spans="2:14" x14ac:dyDescent="0.25">
      <c r="B779" t="s">
        <v>1538</v>
      </c>
      <c r="C779" s="55" t="s">
        <v>4414</v>
      </c>
      <c r="D779" s="3" t="s">
        <v>6003</v>
      </c>
      <c r="E779" s="45">
        <v>33.205299377441406</v>
      </c>
      <c r="F779" s="45">
        <v>-86.211402893066406</v>
      </c>
      <c r="G779" s="22">
        <v>149.39999389648438</v>
      </c>
      <c r="H779" s="3" t="s">
        <v>5985</v>
      </c>
      <c r="J779" s="4">
        <v>70.807998657226563</v>
      </c>
      <c r="K779" s="4">
        <v>67.303176879882813</v>
      </c>
      <c r="L779" s="4">
        <v>3.50482177734375</v>
      </c>
      <c r="M779" s="21">
        <v>0.78680849075317383</v>
      </c>
      <c r="N779">
        <v>0</v>
      </c>
    </row>
    <row r="780" spans="2:14" x14ac:dyDescent="0.25">
      <c r="B780" t="s">
        <v>1540</v>
      </c>
      <c r="C780" s="55" t="s">
        <v>3361</v>
      </c>
      <c r="D780" s="3" t="s">
        <v>6003</v>
      </c>
      <c r="E780" s="45">
        <v>33.739200592041016</v>
      </c>
      <c r="F780" s="45">
        <v>-88.12750244140625</v>
      </c>
      <c r="G780" s="22">
        <v>90.800003051757813</v>
      </c>
      <c r="H780" s="3" t="s">
        <v>5985</v>
      </c>
      <c r="J780" s="4">
        <v>73.147994995117188</v>
      </c>
      <c r="K780" s="4">
        <v>68.349319458007813</v>
      </c>
      <c r="L780" s="4">
        <v>4.7986817359924316</v>
      </c>
      <c r="M780" s="21">
        <v>0.88030403852462769</v>
      </c>
      <c r="N780">
        <v>0</v>
      </c>
    </row>
    <row r="781" spans="2:14" x14ac:dyDescent="0.25">
      <c r="B781" t="s">
        <v>1542</v>
      </c>
      <c r="C781" s="55" t="s">
        <v>4417</v>
      </c>
      <c r="D781" s="3" t="s">
        <v>6005</v>
      </c>
      <c r="E781" s="45">
        <v>32.369701385498047</v>
      </c>
      <c r="F781" s="45">
        <v>-112.86000061035156</v>
      </c>
      <c r="G781" s="22">
        <v>533.70001220703125</v>
      </c>
      <c r="H781" s="3" t="s">
        <v>5985</v>
      </c>
      <c r="J781" s="4">
        <v>82.219993591308594</v>
      </c>
      <c r="K781" s="4">
        <v>79.2906494140625</v>
      </c>
      <c r="L781" s="4">
        <v>2.9293456077575684</v>
      </c>
      <c r="M781" s="21">
        <v>0.68200534582138062</v>
      </c>
      <c r="N781">
        <v>0</v>
      </c>
    </row>
    <row r="782" spans="2:14" x14ac:dyDescent="0.25">
      <c r="B782" t="s">
        <v>1545</v>
      </c>
      <c r="C782" s="55" t="s">
        <v>4421</v>
      </c>
      <c r="D782" s="3" t="s">
        <v>6005</v>
      </c>
      <c r="E782" s="45">
        <v>34.610801696777344</v>
      </c>
      <c r="F782" s="45">
        <v>-111.19219970703125</v>
      </c>
      <c r="G782" s="22">
        <v>2097</v>
      </c>
      <c r="H782" s="3" t="s">
        <v>5985</v>
      </c>
      <c r="J782" s="4">
        <v>57.379997253417969</v>
      </c>
      <c r="K782" s="4">
        <v>53.689064025878906</v>
      </c>
      <c r="L782" s="4">
        <v>3.6909363269805908</v>
      </c>
      <c r="M782" s="21">
        <v>0.7346532940864563</v>
      </c>
      <c r="N782">
        <v>0</v>
      </c>
    </row>
    <row r="783" spans="2:14" x14ac:dyDescent="0.25">
      <c r="B783" t="s">
        <v>1546</v>
      </c>
      <c r="C783" s="55" t="s">
        <v>4422</v>
      </c>
      <c r="D783" s="3" t="s">
        <v>6005</v>
      </c>
      <c r="E783" s="45">
        <v>36.214698791503906</v>
      </c>
      <c r="F783" s="45">
        <v>-112.06199645996094</v>
      </c>
      <c r="G783" s="22">
        <v>2438.39990234375</v>
      </c>
      <c r="H783" s="3" t="s">
        <v>5985</v>
      </c>
      <c r="J783" s="4">
        <v>48.020000457763672</v>
      </c>
      <c r="K783" s="4">
        <v>48.336940765380859</v>
      </c>
      <c r="L783" s="4">
        <v>-0.3169403076171875</v>
      </c>
      <c r="M783" s="21">
        <v>0.43759900331497192</v>
      </c>
      <c r="N783">
        <v>0</v>
      </c>
    </row>
    <row r="784" spans="2:14" x14ac:dyDescent="0.25">
      <c r="B784" t="s">
        <v>1547</v>
      </c>
      <c r="C784" s="55" t="s">
        <v>4424</v>
      </c>
      <c r="D784" s="3" t="s">
        <v>6005</v>
      </c>
      <c r="E784" s="45">
        <v>34.756900787353516</v>
      </c>
      <c r="F784" s="45">
        <v>-112.45670318603516</v>
      </c>
      <c r="G784" s="22">
        <v>1447.800048828125</v>
      </c>
      <c r="H784" s="3" t="s">
        <v>5985</v>
      </c>
      <c r="J784" s="4">
        <v>61.592002868652344</v>
      </c>
      <c r="K784" s="4">
        <v>61.214668273925781</v>
      </c>
      <c r="L784" s="4">
        <v>0.37733763456344604</v>
      </c>
      <c r="M784" s="21">
        <v>0.49657779932022095</v>
      </c>
      <c r="N784">
        <v>0</v>
      </c>
    </row>
    <row r="785" spans="2:14" x14ac:dyDescent="0.25">
      <c r="B785" t="s">
        <v>1548</v>
      </c>
      <c r="C785" s="55" t="s">
        <v>4425</v>
      </c>
      <c r="D785" s="3" t="s">
        <v>6005</v>
      </c>
      <c r="E785" s="45">
        <v>31.345600128173828</v>
      </c>
      <c r="F785" s="45">
        <v>-110.25420379638672</v>
      </c>
      <c r="G785" s="22">
        <v>1597.800048828125</v>
      </c>
      <c r="H785" s="3" t="s">
        <v>5985</v>
      </c>
      <c r="J785" s="4">
        <v>63.788002014160156</v>
      </c>
      <c r="K785" s="4">
        <v>62.007026672363281</v>
      </c>
      <c r="L785" s="4">
        <v>1.780975341796875</v>
      </c>
      <c r="M785" s="21">
        <v>0.68072539567947388</v>
      </c>
      <c r="N785">
        <v>0</v>
      </c>
    </row>
    <row r="786" spans="2:14" x14ac:dyDescent="0.25">
      <c r="B786" t="s">
        <v>1549</v>
      </c>
      <c r="C786" s="55" t="s">
        <v>4428</v>
      </c>
      <c r="D786" s="3" t="s">
        <v>6005</v>
      </c>
      <c r="E786" s="45">
        <v>34.752201080322266</v>
      </c>
      <c r="F786" s="45">
        <v>-112.11139678955078</v>
      </c>
      <c r="G786" s="22">
        <v>1508.800048828125</v>
      </c>
      <c r="H786" s="3" t="s">
        <v>5985</v>
      </c>
      <c r="J786" s="4">
        <v>73.184005737304688</v>
      </c>
      <c r="K786" s="4">
        <v>67.679519653320313</v>
      </c>
      <c r="L786" s="4">
        <v>5.5044798851013184</v>
      </c>
      <c r="M786" s="21">
        <v>0.85616892576217651</v>
      </c>
      <c r="N786">
        <v>0</v>
      </c>
    </row>
    <row r="787" spans="2:14" x14ac:dyDescent="0.25">
      <c r="B787" t="s">
        <v>1551</v>
      </c>
      <c r="C787" s="55" t="s">
        <v>4431</v>
      </c>
      <c r="D787" s="3" t="s">
        <v>6005</v>
      </c>
      <c r="E787" s="45">
        <v>34.570598602294922</v>
      </c>
      <c r="F787" s="45">
        <v>-112.43219757080078</v>
      </c>
      <c r="G787" s="22">
        <v>1586.5</v>
      </c>
      <c r="H787" s="3" t="s">
        <v>5985</v>
      </c>
      <c r="J787" s="4">
        <v>58.028003692626953</v>
      </c>
      <c r="K787" s="4">
        <v>60.093852996826172</v>
      </c>
      <c r="L787" s="4">
        <v>-2.0658507347106934</v>
      </c>
      <c r="M787" s="21">
        <v>0.29802131652832031</v>
      </c>
      <c r="N787">
        <v>0</v>
      </c>
    </row>
    <row r="788" spans="2:14" x14ac:dyDescent="0.25">
      <c r="B788" t="s">
        <v>1552</v>
      </c>
      <c r="C788" s="55" t="s">
        <v>3633</v>
      </c>
      <c r="D788" s="3" t="s">
        <v>6005</v>
      </c>
      <c r="E788" s="45">
        <v>31.483100891113281</v>
      </c>
      <c r="F788" s="45">
        <v>-111.54360198974609</v>
      </c>
      <c r="G788" s="22">
        <v>1094.199951171875</v>
      </c>
      <c r="H788" s="3" t="s">
        <v>5985</v>
      </c>
      <c r="J788" s="4">
        <v>71.203994750976563</v>
      </c>
      <c r="K788" s="4">
        <v>67.123184204101563</v>
      </c>
      <c r="L788" s="4">
        <v>4.080810546875</v>
      </c>
      <c r="M788" s="21">
        <v>0.81974953413009644</v>
      </c>
      <c r="N788">
        <v>0</v>
      </c>
    </row>
    <row r="789" spans="2:14" x14ac:dyDescent="0.25">
      <c r="B789" t="s">
        <v>1553</v>
      </c>
      <c r="C789" s="55" t="s">
        <v>4432</v>
      </c>
      <c r="D789" s="3" t="s">
        <v>6005</v>
      </c>
      <c r="E789" s="45">
        <v>35.332199096679688</v>
      </c>
      <c r="F789" s="45">
        <v>-112.87969970703125</v>
      </c>
      <c r="G789" s="22">
        <v>1600.199951171875</v>
      </c>
      <c r="H789" s="3" t="s">
        <v>5985</v>
      </c>
      <c r="J789" s="4">
        <v>53.599998474121094</v>
      </c>
      <c r="K789" s="4">
        <v>57.226581573486328</v>
      </c>
      <c r="L789" s="4">
        <v>-3.6265807151794434</v>
      </c>
      <c r="M789" s="21">
        <v>0.240517258644104</v>
      </c>
      <c r="N789">
        <v>0</v>
      </c>
    </row>
    <row r="790" spans="2:14" x14ac:dyDescent="0.25">
      <c r="B790" t="s">
        <v>1555</v>
      </c>
      <c r="C790" s="55" t="s">
        <v>4434</v>
      </c>
      <c r="D790" s="3" t="s">
        <v>6005</v>
      </c>
      <c r="E790" s="45">
        <v>34.131099700927734</v>
      </c>
      <c r="F790" s="45">
        <v>-109.27500152587891</v>
      </c>
      <c r="G790" s="22">
        <v>2133</v>
      </c>
      <c r="H790" s="3" t="s">
        <v>5985</v>
      </c>
      <c r="J790" s="4">
        <v>54.788002014160156</v>
      </c>
      <c r="K790" s="4">
        <v>52.055641174316406</v>
      </c>
      <c r="L790" s="4">
        <v>2.73236083984375</v>
      </c>
      <c r="M790" s="21">
        <v>0.64669764041900635</v>
      </c>
      <c r="N790">
        <v>0</v>
      </c>
    </row>
    <row r="791" spans="2:14" x14ac:dyDescent="0.25">
      <c r="B791" t="s">
        <v>1556</v>
      </c>
      <c r="C791" s="55" t="s">
        <v>4435</v>
      </c>
      <c r="D791" s="3" t="s">
        <v>6005</v>
      </c>
      <c r="E791" s="45">
        <v>32.722499847412109</v>
      </c>
      <c r="F791" s="45">
        <v>-113.91919708251953</v>
      </c>
      <c r="G791" s="22">
        <v>98.800003051757813</v>
      </c>
      <c r="H791" s="3" t="s">
        <v>5985</v>
      </c>
      <c r="J791" s="4">
        <v>77</v>
      </c>
      <c r="K791" s="4">
        <v>77.374984741210938</v>
      </c>
      <c r="L791" s="4">
        <v>-0.37498170137405396</v>
      </c>
      <c r="M791" s="21">
        <v>0.42916256189346313</v>
      </c>
      <c r="N791">
        <v>0</v>
      </c>
    </row>
    <row r="792" spans="2:14" x14ac:dyDescent="0.25">
      <c r="B792" t="s">
        <v>1557</v>
      </c>
      <c r="C792" s="55" t="s">
        <v>4437</v>
      </c>
      <c r="D792" s="3" t="s">
        <v>6005</v>
      </c>
      <c r="E792" s="45">
        <v>32.255298614501953</v>
      </c>
      <c r="F792" s="45">
        <v>-109.83689880371094</v>
      </c>
      <c r="G792" s="22">
        <v>1271</v>
      </c>
      <c r="H792" s="3" t="s">
        <v>5985</v>
      </c>
      <c r="J792" s="4">
        <v>67.1719970703125</v>
      </c>
      <c r="K792" s="4">
        <v>64.388160705566406</v>
      </c>
      <c r="L792" s="4">
        <v>2.7838377952575684</v>
      </c>
      <c r="M792" s="21">
        <v>0.72217047214508057</v>
      </c>
      <c r="N792">
        <v>0</v>
      </c>
    </row>
    <row r="793" spans="2:14" x14ac:dyDescent="0.25">
      <c r="B793" t="s">
        <v>1558</v>
      </c>
      <c r="C793" s="55" t="s">
        <v>3284</v>
      </c>
      <c r="D793" s="3" t="s">
        <v>6005</v>
      </c>
      <c r="E793" s="45">
        <v>35.241401672363281</v>
      </c>
      <c r="F793" s="45">
        <v>-112.19280242919922</v>
      </c>
      <c r="G793" s="22">
        <v>2105.89990234375</v>
      </c>
      <c r="H793" s="3" t="s">
        <v>5985</v>
      </c>
      <c r="J793" s="4">
        <v>54.608001708984375</v>
      </c>
      <c r="K793" s="4">
        <v>55.129047393798828</v>
      </c>
      <c r="L793" s="4">
        <v>-0.52104490995407104</v>
      </c>
      <c r="M793" s="21">
        <v>0.41250103712081909</v>
      </c>
      <c r="N793">
        <v>0</v>
      </c>
    </row>
    <row r="794" spans="2:14" x14ac:dyDescent="0.25">
      <c r="B794" t="s">
        <v>1559</v>
      </c>
      <c r="C794" s="55" t="s">
        <v>4438</v>
      </c>
      <c r="D794" s="3" t="s">
        <v>6005</v>
      </c>
      <c r="E794" s="45">
        <v>35.524700164794922</v>
      </c>
      <c r="F794" s="45">
        <v>-111.37030029296875</v>
      </c>
      <c r="G794" s="22">
        <v>1496</v>
      </c>
      <c r="H794" s="3" t="s">
        <v>5985</v>
      </c>
      <c r="J794" s="4">
        <v>69.980003356933594</v>
      </c>
      <c r="K794" s="4">
        <v>66.374588012695313</v>
      </c>
      <c r="L794" s="4">
        <v>3.6054198741912842</v>
      </c>
      <c r="M794" s="21">
        <v>0.72119081020355225</v>
      </c>
      <c r="N794">
        <v>0</v>
      </c>
    </row>
    <row r="795" spans="2:14" x14ac:dyDescent="0.25">
      <c r="B795" t="s">
        <v>1560</v>
      </c>
      <c r="C795" s="55" t="s">
        <v>4439</v>
      </c>
      <c r="D795" s="3" t="s">
        <v>6004</v>
      </c>
      <c r="E795" s="45">
        <v>35.930801391601563</v>
      </c>
      <c r="F795" s="45">
        <v>-91.055000305175781</v>
      </c>
      <c r="G795" s="22">
        <v>78.599998474121094</v>
      </c>
      <c r="H795" s="3" t="s">
        <v>5985</v>
      </c>
      <c r="J795" s="4">
        <v>75.740005493164063</v>
      </c>
      <c r="K795" s="4">
        <v>70.519805908203125</v>
      </c>
      <c r="L795" s="4">
        <v>5.2201967239379883</v>
      </c>
      <c r="M795" s="21">
        <v>0.84252893924713135</v>
      </c>
      <c r="N795">
        <v>0</v>
      </c>
    </row>
    <row r="796" spans="2:14" x14ac:dyDescent="0.25">
      <c r="B796" t="s">
        <v>1561</v>
      </c>
      <c r="C796" s="55" t="s">
        <v>4440</v>
      </c>
      <c r="D796" s="3" t="s">
        <v>6004</v>
      </c>
      <c r="E796" s="45">
        <v>34.796100616455078</v>
      </c>
      <c r="F796" s="45">
        <v>-92.841697692871094</v>
      </c>
      <c r="G796" s="22">
        <v>212.80000305175781</v>
      </c>
      <c r="H796" s="3" t="s">
        <v>5985</v>
      </c>
      <c r="J796" s="4">
        <v>71.779998779296875</v>
      </c>
      <c r="K796" s="4">
        <v>69.561683654785156</v>
      </c>
      <c r="L796" s="4">
        <v>2.2183165550231934</v>
      </c>
      <c r="M796" s="21">
        <v>0.6487848162651062</v>
      </c>
      <c r="N796">
        <v>0</v>
      </c>
    </row>
    <row r="797" spans="2:14" x14ac:dyDescent="0.25">
      <c r="B797" t="s">
        <v>1563</v>
      </c>
      <c r="C797" s="55" t="s">
        <v>4442</v>
      </c>
      <c r="D797" s="3" t="s">
        <v>6004</v>
      </c>
      <c r="E797" s="45">
        <v>34.143299102783203</v>
      </c>
      <c r="F797" s="45">
        <v>-93.05889892578125</v>
      </c>
      <c r="G797" s="22">
        <v>59.700000762939453</v>
      </c>
      <c r="H797" s="3" t="s">
        <v>5985</v>
      </c>
      <c r="J797" s="4">
        <v>73.580001831054688</v>
      </c>
      <c r="K797" s="4">
        <v>70.32073974609375</v>
      </c>
      <c r="L797" s="4">
        <v>3.2592651844024658</v>
      </c>
      <c r="M797" s="21">
        <v>0.78728717565536499</v>
      </c>
      <c r="N797">
        <v>0</v>
      </c>
    </row>
    <row r="798" spans="2:14" x14ac:dyDescent="0.25">
      <c r="B798" t="s">
        <v>1565</v>
      </c>
      <c r="C798" s="55" t="s">
        <v>4444</v>
      </c>
      <c r="D798" s="3" t="s">
        <v>6004</v>
      </c>
      <c r="E798" s="45">
        <v>35.830600738525391</v>
      </c>
      <c r="F798" s="45">
        <v>-91.794403076171875</v>
      </c>
      <c r="G798" s="22">
        <v>174</v>
      </c>
      <c r="H798" s="3" t="s">
        <v>5985</v>
      </c>
      <c r="J798" s="4">
        <v>72.248001098632813</v>
      </c>
      <c r="K798" s="4">
        <v>68.550682067871094</v>
      </c>
      <c r="L798" s="4">
        <v>3.6973204612731934</v>
      </c>
      <c r="M798" s="21">
        <v>0.72675013542175293</v>
      </c>
      <c r="N798">
        <v>0</v>
      </c>
    </row>
    <row r="799" spans="2:14" x14ac:dyDescent="0.25">
      <c r="B799" t="s">
        <v>1566</v>
      </c>
      <c r="C799" s="55" t="s">
        <v>4445</v>
      </c>
      <c r="D799" s="3" t="s">
        <v>6004</v>
      </c>
      <c r="E799" s="45">
        <v>35.7593994140625</v>
      </c>
      <c r="F799" s="45">
        <v>-91.638298034667969</v>
      </c>
      <c r="G799" s="22">
        <v>88.400001525878906</v>
      </c>
      <c r="H799" s="3" t="s">
        <v>5985</v>
      </c>
      <c r="J799" s="4">
        <v>73.184005737304688</v>
      </c>
      <c r="K799" s="4">
        <v>68.807571411132813</v>
      </c>
      <c r="L799" s="4">
        <v>4.376434326171875</v>
      </c>
      <c r="M799" s="21">
        <v>0.78752779960632324</v>
      </c>
      <c r="N799">
        <v>0</v>
      </c>
    </row>
    <row r="800" spans="2:14" x14ac:dyDescent="0.25">
      <c r="B800" t="s">
        <v>1568</v>
      </c>
      <c r="C800" s="55" t="s">
        <v>3447</v>
      </c>
      <c r="D800" s="3" t="s">
        <v>6004</v>
      </c>
      <c r="E800" s="45">
        <v>34.567501068115234</v>
      </c>
      <c r="F800" s="45">
        <v>-92.600601196289063</v>
      </c>
      <c r="G800" s="22">
        <v>94.5</v>
      </c>
      <c r="H800" s="3" t="s">
        <v>5985</v>
      </c>
      <c r="J800" s="4">
        <v>76.136001586914063</v>
      </c>
      <c r="K800" s="4">
        <v>70.087326049804688</v>
      </c>
      <c r="L800" s="4">
        <v>6.0486693382263184</v>
      </c>
      <c r="M800" s="21">
        <v>0.90352421998977661</v>
      </c>
      <c r="N800">
        <v>0</v>
      </c>
    </row>
    <row r="801" spans="2:14" x14ac:dyDescent="0.25">
      <c r="B801" t="s">
        <v>1570</v>
      </c>
      <c r="C801" s="55" t="s">
        <v>4448</v>
      </c>
      <c r="D801" s="3" t="s">
        <v>6004</v>
      </c>
      <c r="E801" s="45">
        <v>34.569698333740234</v>
      </c>
      <c r="F801" s="45">
        <v>-93.1947021484375</v>
      </c>
      <c r="G801" s="22">
        <v>129.80000305175781</v>
      </c>
      <c r="H801" s="3" t="s">
        <v>5985</v>
      </c>
      <c r="J801" s="4">
        <v>70.016006469726563</v>
      </c>
      <c r="K801" s="4">
        <v>66.790847778320313</v>
      </c>
      <c r="L801" s="4">
        <v>3.22515869140625</v>
      </c>
      <c r="M801" s="21">
        <v>0.7514839768409729</v>
      </c>
      <c r="N801">
        <v>0</v>
      </c>
    </row>
    <row r="802" spans="2:14" x14ac:dyDescent="0.25">
      <c r="B802" t="s">
        <v>1571</v>
      </c>
      <c r="C802" s="55" t="s">
        <v>4449</v>
      </c>
      <c r="D802" s="3" t="s">
        <v>6004</v>
      </c>
      <c r="E802" s="45">
        <v>35.116100311279297</v>
      </c>
      <c r="F802" s="45">
        <v>-93.650596618652344</v>
      </c>
      <c r="G802" s="22">
        <v>129.80000305175781</v>
      </c>
      <c r="H802" s="3" t="s">
        <v>5985</v>
      </c>
      <c r="J802" s="4">
        <v>73.003997802734375</v>
      </c>
      <c r="K802" s="4">
        <v>69.595352172851563</v>
      </c>
      <c r="L802" s="4">
        <v>3.4086487293243408</v>
      </c>
      <c r="M802" s="21">
        <v>0.73014700412750244</v>
      </c>
      <c r="N802">
        <v>0</v>
      </c>
    </row>
    <row r="803" spans="2:14" x14ac:dyDescent="0.25">
      <c r="B803" t="s">
        <v>1572</v>
      </c>
      <c r="C803" s="55" t="s">
        <v>4450</v>
      </c>
      <c r="D803" s="3" t="s">
        <v>6004</v>
      </c>
      <c r="E803" s="45">
        <v>34.981700897216797</v>
      </c>
      <c r="F803" s="45">
        <v>-92.006401062011719</v>
      </c>
      <c r="G803" s="22">
        <v>91.400001525878906</v>
      </c>
      <c r="H803" s="3" t="s">
        <v>5985</v>
      </c>
      <c r="J803" s="4">
        <v>73.796005249023438</v>
      </c>
      <c r="K803" s="4">
        <v>69.490921020507813</v>
      </c>
      <c r="L803" s="4">
        <v>4.3050780296325684</v>
      </c>
      <c r="M803" s="21">
        <v>0.82736730575561523</v>
      </c>
      <c r="N803">
        <v>0</v>
      </c>
    </row>
    <row r="804" spans="2:14" x14ac:dyDescent="0.25">
      <c r="B804" t="s">
        <v>1574</v>
      </c>
      <c r="C804" s="55" t="s">
        <v>4452</v>
      </c>
      <c r="D804" s="3" t="s">
        <v>6004</v>
      </c>
      <c r="E804" s="45">
        <v>36.109199523925781</v>
      </c>
      <c r="F804" s="45">
        <v>-92.163597106933594</v>
      </c>
      <c r="G804" s="22">
        <v>106.69999694824219</v>
      </c>
      <c r="H804" s="3" t="s">
        <v>5985</v>
      </c>
      <c r="J804" s="4">
        <v>68.8280029296875</v>
      </c>
      <c r="K804" s="4">
        <v>64.772514343261719</v>
      </c>
      <c r="L804" s="4">
        <v>4.0554871559143066</v>
      </c>
      <c r="M804" s="21">
        <v>0.77129185199737549</v>
      </c>
      <c r="N804">
        <v>0</v>
      </c>
    </row>
    <row r="805" spans="2:14" x14ac:dyDescent="0.25">
      <c r="B805" t="s">
        <v>1581</v>
      </c>
      <c r="C805" s="55" t="s">
        <v>4459</v>
      </c>
      <c r="D805" s="3" t="s">
        <v>6004</v>
      </c>
      <c r="E805" s="45">
        <v>35.103298187255859</v>
      </c>
      <c r="F805" s="45">
        <v>-92.490303039550781</v>
      </c>
      <c r="G805" s="22">
        <v>95.099998474121094</v>
      </c>
      <c r="H805" s="3" t="s">
        <v>5985</v>
      </c>
      <c r="J805" s="4">
        <v>73.760002136230469</v>
      </c>
      <c r="K805" s="4">
        <v>70.598228454589844</v>
      </c>
      <c r="L805" s="4">
        <v>3.161773681640625</v>
      </c>
      <c r="M805" s="21">
        <v>0.7276836633682251</v>
      </c>
      <c r="N805">
        <v>0</v>
      </c>
    </row>
    <row r="806" spans="2:14" x14ac:dyDescent="0.25">
      <c r="B806" t="s">
        <v>1582</v>
      </c>
      <c r="C806" s="55" t="s">
        <v>3383</v>
      </c>
      <c r="D806" s="3" t="s">
        <v>6004</v>
      </c>
      <c r="E806" s="45">
        <v>36.419700622558594</v>
      </c>
      <c r="F806" s="45">
        <v>-90.585800170898438</v>
      </c>
      <c r="G806" s="22">
        <v>91.400001525878906</v>
      </c>
      <c r="H806" s="3" t="s">
        <v>5985</v>
      </c>
      <c r="J806" s="4">
        <v>74.552001953125</v>
      </c>
      <c r="K806" s="4">
        <v>70.267044067382813</v>
      </c>
      <c r="L806" s="4">
        <v>4.2849550247192383</v>
      </c>
      <c r="M806" s="21">
        <v>0.76554363965988159</v>
      </c>
      <c r="N806">
        <v>0</v>
      </c>
    </row>
    <row r="807" spans="2:14" x14ac:dyDescent="0.25">
      <c r="B807" t="s">
        <v>1588</v>
      </c>
      <c r="C807" s="55" t="s">
        <v>4465</v>
      </c>
      <c r="D807" s="3" t="s">
        <v>6004</v>
      </c>
      <c r="E807" s="45">
        <v>34.977199554443359</v>
      </c>
      <c r="F807" s="45">
        <v>-91.497802734375</v>
      </c>
      <c r="G807" s="22">
        <v>61</v>
      </c>
      <c r="H807" s="3" t="s">
        <v>5985</v>
      </c>
      <c r="J807" s="4">
        <v>76.5679931640625</v>
      </c>
      <c r="K807" s="4">
        <v>72.019271850585938</v>
      </c>
      <c r="L807" s="4">
        <v>4.5487184524536133</v>
      </c>
      <c r="M807" s="21">
        <v>0.84206151962280273</v>
      </c>
      <c r="N807">
        <v>0</v>
      </c>
    </row>
    <row r="808" spans="2:14" x14ac:dyDescent="0.25">
      <c r="B808" t="s">
        <v>1593</v>
      </c>
      <c r="C808" s="55" t="s">
        <v>4470</v>
      </c>
      <c r="D808" s="3" t="s">
        <v>6004</v>
      </c>
      <c r="E808" s="45">
        <v>33.822799682617188</v>
      </c>
      <c r="F808" s="45">
        <v>-92.398902893066406</v>
      </c>
      <c r="G808" s="22">
        <v>70.099998474121094</v>
      </c>
      <c r="H808" s="3" t="s">
        <v>5985</v>
      </c>
      <c r="J808" s="4">
        <v>73.543998718261719</v>
      </c>
      <c r="K808" s="4">
        <v>69.873939514160156</v>
      </c>
      <c r="L808" s="4">
        <v>3.6700623035430908</v>
      </c>
      <c r="M808" s="21">
        <v>0.79828959703445435</v>
      </c>
      <c r="N808">
        <v>0</v>
      </c>
    </row>
    <row r="809" spans="2:14" x14ac:dyDescent="0.25">
      <c r="B809" t="s">
        <v>1594</v>
      </c>
      <c r="C809" s="55" t="s">
        <v>4471</v>
      </c>
      <c r="D809" s="3" t="s">
        <v>6004</v>
      </c>
      <c r="E809" s="45">
        <v>35.988601684570313</v>
      </c>
      <c r="F809" s="45">
        <v>-92.716102600097656</v>
      </c>
      <c r="G809" s="22">
        <v>184.69999694824219</v>
      </c>
      <c r="H809" s="3" t="s">
        <v>5985</v>
      </c>
      <c r="J809" s="4">
        <v>69.83599853515625</v>
      </c>
      <c r="K809" s="4">
        <v>65.380111694335938</v>
      </c>
      <c r="L809" s="4">
        <v>4.4558897018432617</v>
      </c>
      <c r="M809" s="21">
        <v>0.81694918870925903</v>
      </c>
      <c r="N809">
        <v>0</v>
      </c>
    </row>
    <row r="810" spans="2:14" x14ac:dyDescent="0.25">
      <c r="B810" t="s">
        <v>1596</v>
      </c>
      <c r="C810" s="55" t="s">
        <v>4473</v>
      </c>
      <c r="D810" s="3" t="s">
        <v>6004</v>
      </c>
      <c r="E810" s="45">
        <v>35.520599365234375</v>
      </c>
      <c r="F810" s="45">
        <v>-91.999702453613281</v>
      </c>
      <c r="G810" s="22">
        <v>160.60000610351563</v>
      </c>
      <c r="H810" s="3" t="s">
        <v>5985</v>
      </c>
      <c r="J810" s="4">
        <v>73.796005249023438</v>
      </c>
      <c r="K810" s="4">
        <v>68.915367126464844</v>
      </c>
      <c r="L810" s="4">
        <v>4.8806333541870117</v>
      </c>
      <c r="M810" s="21">
        <v>0.84785920381546021</v>
      </c>
      <c r="N810">
        <v>0</v>
      </c>
    </row>
    <row r="811" spans="2:14" x14ac:dyDescent="0.25">
      <c r="B811" t="s">
        <v>1600</v>
      </c>
      <c r="C811" s="55" t="s">
        <v>4477</v>
      </c>
      <c r="D811" s="3" t="s">
        <v>6004</v>
      </c>
      <c r="E811" s="45">
        <v>35.848899841308594</v>
      </c>
      <c r="F811" s="45">
        <v>-90.658897399902344</v>
      </c>
      <c r="G811" s="22">
        <v>94.5</v>
      </c>
      <c r="H811" s="3" t="s">
        <v>5985</v>
      </c>
      <c r="J811" s="4">
        <v>74.371994018554688</v>
      </c>
      <c r="K811" s="4">
        <v>70.851524353027344</v>
      </c>
      <c r="L811" s="4">
        <v>3.5204710960388184</v>
      </c>
      <c r="M811" s="21">
        <v>0.72397023439407349</v>
      </c>
      <c r="N811">
        <v>0</v>
      </c>
    </row>
    <row r="812" spans="2:14" x14ac:dyDescent="0.25">
      <c r="B812" t="s">
        <v>1601</v>
      </c>
      <c r="C812" s="55" t="s">
        <v>4478</v>
      </c>
      <c r="D812" s="3" t="s">
        <v>6004</v>
      </c>
      <c r="E812" s="45">
        <v>34.603298187255859</v>
      </c>
      <c r="F812" s="45">
        <v>-91.9927978515625</v>
      </c>
      <c r="G812" s="22">
        <v>70.400001525878906</v>
      </c>
      <c r="H812" s="3" t="s">
        <v>5985</v>
      </c>
      <c r="J812" s="4">
        <v>75.739997863769531</v>
      </c>
      <c r="K812" s="4">
        <v>71.312652587890625</v>
      </c>
      <c r="L812" s="4">
        <v>4.4273438453674316</v>
      </c>
      <c r="M812" s="21">
        <v>0.85843563079833984</v>
      </c>
      <c r="N812">
        <v>0</v>
      </c>
    </row>
    <row r="813" spans="2:14" x14ac:dyDescent="0.25">
      <c r="B813" t="s">
        <v>1603</v>
      </c>
      <c r="C813" s="55" t="s">
        <v>4480</v>
      </c>
      <c r="D813" s="3" t="s">
        <v>6004</v>
      </c>
      <c r="E813" s="45">
        <v>36.419399261474609</v>
      </c>
      <c r="F813" s="45">
        <v>-92.915802001953125</v>
      </c>
      <c r="G813" s="22">
        <v>253</v>
      </c>
      <c r="H813" s="3" t="s">
        <v>5985</v>
      </c>
      <c r="J813" s="4">
        <v>69.043991088867188</v>
      </c>
      <c r="K813" s="4">
        <v>66.948745727539063</v>
      </c>
      <c r="L813" s="4">
        <v>2.095245361328125</v>
      </c>
      <c r="M813" s="21">
        <v>0.55791962146759033</v>
      </c>
      <c r="N813">
        <v>0</v>
      </c>
    </row>
    <row r="814" spans="2:14" x14ac:dyDescent="0.25">
      <c r="B814" t="s">
        <v>1604</v>
      </c>
      <c r="C814" s="55" t="s">
        <v>3378</v>
      </c>
      <c r="D814" s="3" t="s">
        <v>6004</v>
      </c>
      <c r="E814" s="45">
        <v>33.258598327636719</v>
      </c>
      <c r="F814" s="45">
        <v>-93.182197570800781</v>
      </c>
      <c r="G814" s="22">
        <v>113.40000152587891</v>
      </c>
      <c r="H814" s="3" t="s">
        <v>5985</v>
      </c>
      <c r="J814" s="4">
        <v>73.759994506835938</v>
      </c>
      <c r="K814" s="4">
        <v>69.889930725097656</v>
      </c>
      <c r="L814" s="4">
        <v>3.8700683116912842</v>
      </c>
      <c r="M814" s="21">
        <v>0.82628601789474487</v>
      </c>
      <c r="N814">
        <v>0</v>
      </c>
    </row>
    <row r="815" spans="2:14" x14ac:dyDescent="0.25">
      <c r="B815" t="s">
        <v>1605</v>
      </c>
      <c r="C815" s="55" t="s">
        <v>3767</v>
      </c>
      <c r="D815" s="3" t="s">
        <v>6004</v>
      </c>
      <c r="E815" s="45">
        <v>34.394699096679688</v>
      </c>
      <c r="F815" s="45">
        <v>-92.836402893066406</v>
      </c>
      <c r="G815" s="22">
        <v>91.400001525878906</v>
      </c>
      <c r="H815" s="3" t="s">
        <v>5985</v>
      </c>
      <c r="J815" s="4">
        <v>73.94000244140625</v>
      </c>
      <c r="K815" s="4">
        <v>68.717025756835938</v>
      </c>
      <c r="L815" s="4">
        <v>5.2229738235473633</v>
      </c>
      <c r="M815" s="21">
        <v>0.89999997615814209</v>
      </c>
      <c r="N815">
        <v>0</v>
      </c>
    </row>
    <row r="816" spans="2:14" x14ac:dyDescent="0.25">
      <c r="B816" t="s">
        <v>1606</v>
      </c>
      <c r="C816" s="55" t="s">
        <v>4481</v>
      </c>
      <c r="D816" s="3" t="s">
        <v>6004</v>
      </c>
      <c r="E816" s="45">
        <v>36.494701385498047</v>
      </c>
      <c r="F816" s="45">
        <v>-91.535003662109375</v>
      </c>
      <c r="G816" s="22">
        <v>153</v>
      </c>
      <c r="H816" s="3" t="s">
        <v>5985</v>
      </c>
      <c r="J816" s="4">
        <v>70.375999450683594</v>
      </c>
      <c r="K816" s="4">
        <v>66.166366577148438</v>
      </c>
      <c r="L816" s="4">
        <v>4.2096376419067383</v>
      </c>
      <c r="M816" s="21">
        <v>0.76591837406158447</v>
      </c>
      <c r="N816">
        <v>0</v>
      </c>
    </row>
    <row r="817" spans="2:14" x14ac:dyDescent="0.25">
      <c r="B817" t="s">
        <v>1607</v>
      </c>
      <c r="C817" s="55" t="s">
        <v>4482</v>
      </c>
      <c r="D817" s="3" t="s">
        <v>6004</v>
      </c>
      <c r="E817" s="45">
        <v>34.739200592041016</v>
      </c>
      <c r="F817" s="45">
        <v>-90.766403198242188</v>
      </c>
      <c r="G817" s="22">
        <v>71.300003051757813</v>
      </c>
      <c r="H817" s="3" t="s">
        <v>5985</v>
      </c>
      <c r="J817" s="4">
        <v>75.16400146484375</v>
      </c>
      <c r="K817" s="4">
        <v>70.720321655273438</v>
      </c>
      <c r="L817" s="4">
        <v>4.4436826705932617</v>
      </c>
      <c r="M817" s="21">
        <v>0.85781651735305786</v>
      </c>
      <c r="N817">
        <v>0</v>
      </c>
    </row>
    <row r="818" spans="2:14" x14ac:dyDescent="0.25">
      <c r="B818" t="s">
        <v>1612</v>
      </c>
      <c r="C818" s="55" t="s">
        <v>4486</v>
      </c>
      <c r="D818" s="3" t="s">
        <v>6004</v>
      </c>
      <c r="E818" s="45">
        <v>36.345798492431641</v>
      </c>
      <c r="F818" s="45">
        <v>-92.393898010253906</v>
      </c>
      <c r="G818" s="22">
        <v>243.80000305175781</v>
      </c>
      <c r="H818" s="3" t="s">
        <v>5985</v>
      </c>
      <c r="J818" s="4">
        <v>71.995994567871094</v>
      </c>
      <c r="K818" s="4">
        <v>68.357589721679688</v>
      </c>
      <c r="L818" s="4">
        <v>3.6384093761444092</v>
      </c>
      <c r="M818" s="21">
        <v>0.74535292387008667</v>
      </c>
      <c r="N818">
        <v>0</v>
      </c>
    </row>
    <row r="819" spans="2:14" x14ac:dyDescent="0.25">
      <c r="B819" t="s">
        <v>1613</v>
      </c>
      <c r="C819" s="55" t="s">
        <v>4487</v>
      </c>
      <c r="D819" s="3" t="s">
        <v>6004</v>
      </c>
      <c r="E819" s="45">
        <v>35.844398498535156</v>
      </c>
      <c r="F819" s="45">
        <v>-92.097801208496094</v>
      </c>
      <c r="G819" s="22">
        <v>218.19999694824219</v>
      </c>
      <c r="H819" s="3" t="s">
        <v>5985</v>
      </c>
      <c r="J819" s="4">
        <v>73.616004943847656</v>
      </c>
      <c r="K819" s="4">
        <v>68.567291259765625</v>
      </c>
      <c r="L819" s="4">
        <v>5.0487122535705566</v>
      </c>
      <c r="M819" s="21">
        <v>0.80099791288375854</v>
      </c>
      <c r="N819">
        <v>0</v>
      </c>
    </row>
    <row r="820" spans="2:14" x14ac:dyDescent="0.25">
      <c r="B820" t="s">
        <v>1615</v>
      </c>
      <c r="C820" s="55" t="s">
        <v>4489</v>
      </c>
      <c r="D820" s="3" t="s">
        <v>6004</v>
      </c>
      <c r="E820" s="45">
        <v>33.929401397705078</v>
      </c>
      <c r="F820" s="45">
        <v>-93.858299255371094</v>
      </c>
      <c r="G820" s="22">
        <v>121.90000152587891</v>
      </c>
      <c r="H820" s="3" t="s">
        <v>5985</v>
      </c>
      <c r="J820" s="4">
        <v>73.580001831054688</v>
      </c>
      <c r="K820" s="4">
        <v>70.091949462890625</v>
      </c>
      <c r="L820" s="4">
        <v>3.4880492687225342</v>
      </c>
      <c r="M820" s="21">
        <v>0.77592885494232178</v>
      </c>
      <c r="N820">
        <v>0</v>
      </c>
    </row>
    <row r="821" spans="2:14" x14ac:dyDescent="0.25">
      <c r="B821" t="s">
        <v>1616</v>
      </c>
      <c r="C821" s="55" t="s">
        <v>4490</v>
      </c>
      <c r="D821" s="3" t="s">
        <v>6004</v>
      </c>
      <c r="E821" s="45">
        <v>35.604198455810547</v>
      </c>
      <c r="F821" s="45">
        <v>-91.274398803710938</v>
      </c>
      <c r="G821" s="22">
        <v>69.5</v>
      </c>
      <c r="H821" s="3" t="s">
        <v>5985</v>
      </c>
      <c r="J821" s="4">
        <v>75.55999755859375</v>
      </c>
      <c r="K821" s="4">
        <v>71.448188781738281</v>
      </c>
      <c r="L821" s="4">
        <v>4.1118102073669434</v>
      </c>
      <c r="M821" s="21">
        <v>0.78265875577926636</v>
      </c>
      <c r="N821">
        <v>0</v>
      </c>
    </row>
    <row r="822" spans="2:14" x14ac:dyDescent="0.25">
      <c r="B822" t="s">
        <v>1618</v>
      </c>
      <c r="C822" s="55" t="s">
        <v>4493</v>
      </c>
      <c r="D822" s="3" t="s">
        <v>6004</v>
      </c>
      <c r="E822" s="45">
        <v>34.225601196289063</v>
      </c>
      <c r="F822" s="45">
        <v>-92.018600463867188</v>
      </c>
      <c r="G822" s="22">
        <v>70.099998474121094</v>
      </c>
      <c r="H822" s="3" t="s">
        <v>5985</v>
      </c>
      <c r="J822" s="4">
        <v>76.387992858886719</v>
      </c>
      <c r="K822" s="4">
        <v>72.269973754882813</v>
      </c>
      <c r="L822" s="4">
        <v>4.1180238723754883</v>
      </c>
      <c r="M822" s="21">
        <v>0.84271210432052612</v>
      </c>
      <c r="N822">
        <v>0</v>
      </c>
    </row>
    <row r="823" spans="2:14" x14ac:dyDescent="0.25">
      <c r="B823" t="s">
        <v>1624</v>
      </c>
      <c r="C823" s="55" t="s">
        <v>4499</v>
      </c>
      <c r="D823" s="3" t="s">
        <v>6004</v>
      </c>
      <c r="E823" s="45">
        <v>34.474399566650391</v>
      </c>
      <c r="F823" s="45">
        <v>-91.417198181152344</v>
      </c>
      <c r="G823" s="22">
        <v>60.400001525878906</v>
      </c>
      <c r="H823" s="3" t="s">
        <v>5985</v>
      </c>
      <c r="J823" s="4">
        <v>76.207992553710938</v>
      </c>
      <c r="K823" s="4">
        <v>71.926078796386719</v>
      </c>
      <c r="L823" s="4">
        <v>4.2819151878356934</v>
      </c>
      <c r="M823" s="21">
        <v>0.84312212467193604</v>
      </c>
      <c r="N823">
        <v>0</v>
      </c>
    </row>
    <row r="824" spans="2:14" x14ac:dyDescent="0.25">
      <c r="B824" t="s">
        <v>1625</v>
      </c>
      <c r="C824" s="55" t="s">
        <v>3279</v>
      </c>
      <c r="D824" s="3" t="s">
        <v>6004</v>
      </c>
      <c r="E824" s="45">
        <v>35.302799224853516</v>
      </c>
      <c r="F824" s="45">
        <v>-93.63690185546875</v>
      </c>
      <c r="G824" s="22">
        <v>152.39999389648438</v>
      </c>
      <c r="H824" s="3" t="s">
        <v>5985</v>
      </c>
      <c r="J824" s="4">
        <v>72.823997497558594</v>
      </c>
      <c r="K824" s="4">
        <v>70.282058715820313</v>
      </c>
      <c r="L824" s="4">
        <v>2.5419373512268066</v>
      </c>
      <c r="M824" s="21">
        <v>0.65705233812332153</v>
      </c>
      <c r="N824">
        <v>0</v>
      </c>
    </row>
    <row r="825" spans="2:14" x14ac:dyDescent="0.25">
      <c r="B825" t="s">
        <v>1628</v>
      </c>
      <c r="C825" s="55" t="s">
        <v>4501</v>
      </c>
      <c r="D825" s="3" t="s">
        <v>6004</v>
      </c>
      <c r="E825" s="45">
        <v>35.124198913574219</v>
      </c>
      <c r="F825" s="45">
        <v>-90.180496215820313</v>
      </c>
      <c r="G825" s="22">
        <v>65.5</v>
      </c>
      <c r="H825" s="3" t="s">
        <v>5985</v>
      </c>
      <c r="J825" s="4">
        <v>77</v>
      </c>
      <c r="K825" s="4">
        <v>71.894912719726563</v>
      </c>
      <c r="L825" s="4">
        <v>5.1050844192504883</v>
      </c>
      <c r="M825" s="21">
        <v>0.87319296598434448</v>
      </c>
      <c r="N825">
        <v>0</v>
      </c>
    </row>
    <row r="826" spans="2:14" x14ac:dyDescent="0.25">
      <c r="B826" t="s">
        <v>1630</v>
      </c>
      <c r="C826" s="55" t="s">
        <v>4503</v>
      </c>
      <c r="D826" s="3" t="s">
        <v>6006</v>
      </c>
      <c r="E826" s="45">
        <v>36.909198760986328</v>
      </c>
      <c r="F826" s="45">
        <v>-119.08830261230469</v>
      </c>
      <c r="G826" s="22">
        <v>528.79998779296875</v>
      </c>
      <c r="H826" s="3" t="s">
        <v>5985</v>
      </c>
      <c r="J826" s="4">
        <v>68.61199951171875</v>
      </c>
      <c r="K826" s="4">
        <v>68.448104858398438</v>
      </c>
      <c r="L826" s="4">
        <v>0.16389159858226776</v>
      </c>
      <c r="M826" s="21">
        <v>0.45823898911476135</v>
      </c>
      <c r="N826">
        <v>0</v>
      </c>
    </row>
    <row r="827" spans="2:14" x14ac:dyDescent="0.25">
      <c r="B827" t="s">
        <v>1631</v>
      </c>
      <c r="C827" s="55" t="s">
        <v>4504</v>
      </c>
      <c r="D827" s="3" t="s">
        <v>6006</v>
      </c>
      <c r="E827" s="45">
        <v>38.257499694824219</v>
      </c>
      <c r="F827" s="45">
        <v>-119.22859954833984</v>
      </c>
      <c r="G827" s="22">
        <v>1972.0999755859375</v>
      </c>
      <c r="H827" s="3" t="s">
        <v>5985</v>
      </c>
      <c r="J827" s="4">
        <v>47.408000946044922</v>
      </c>
      <c r="K827" s="4">
        <v>41.432811737060547</v>
      </c>
      <c r="L827" s="4">
        <v>5.975189208984375</v>
      </c>
      <c r="M827" s="21">
        <v>0.79972940683364868</v>
      </c>
      <c r="N827">
        <v>0</v>
      </c>
    </row>
    <row r="828" spans="2:14" x14ac:dyDescent="0.25">
      <c r="B828" t="s">
        <v>1632</v>
      </c>
      <c r="C828" s="55" t="s">
        <v>4505</v>
      </c>
      <c r="D828" s="3" t="s">
        <v>6006</v>
      </c>
      <c r="E828" s="45">
        <v>34.582199096679688</v>
      </c>
      <c r="F828" s="45">
        <v>-119.98169708251953</v>
      </c>
      <c r="G828" s="22">
        <v>242.30000305175781</v>
      </c>
      <c r="H828" s="3" t="s">
        <v>5985</v>
      </c>
      <c r="J828" s="4">
        <v>53.023998260498047</v>
      </c>
      <c r="K828" s="4">
        <v>52.868339538574219</v>
      </c>
      <c r="L828" s="4">
        <v>0.15565796196460724</v>
      </c>
      <c r="M828" s="21">
        <v>0.51136267185211182</v>
      </c>
      <c r="N828">
        <v>0</v>
      </c>
    </row>
    <row r="829" spans="2:14" x14ac:dyDescent="0.25">
      <c r="B829" t="s">
        <v>1633</v>
      </c>
      <c r="C829" s="55" t="s">
        <v>4506</v>
      </c>
      <c r="D829" s="3" t="s">
        <v>6006</v>
      </c>
      <c r="E829" s="45">
        <v>32.626399993896484</v>
      </c>
      <c r="F829" s="45">
        <v>-116.47000122070313</v>
      </c>
      <c r="G829" s="22">
        <v>801.5999755859375</v>
      </c>
      <c r="H829" s="3" t="s">
        <v>5985</v>
      </c>
      <c r="J829" s="4">
        <v>49.963996887207031</v>
      </c>
      <c r="K829" s="4">
        <v>53.713775634765625</v>
      </c>
      <c r="L829" s="4">
        <v>-3.7497801780700684</v>
      </c>
      <c r="M829" s="21">
        <v>0.31562501192092896</v>
      </c>
      <c r="N829">
        <v>0</v>
      </c>
    </row>
    <row r="830" spans="2:14" x14ac:dyDescent="0.25">
      <c r="B830" t="s">
        <v>1634</v>
      </c>
      <c r="C830" s="55" t="s">
        <v>3338</v>
      </c>
      <c r="D830" s="3" t="s">
        <v>6006</v>
      </c>
      <c r="E830" s="45">
        <v>40.303298950195313</v>
      </c>
      <c r="F830" s="45">
        <v>-121.24220275878906</v>
      </c>
      <c r="G830" s="22">
        <v>1380.699951171875</v>
      </c>
      <c r="H830" s="3" t="s">
        <v>5985</v>
      </c>
      <c r="J830" s="4">
        <v>50.180000305175781</v>
      </c>
      <c r="K830" s="4">
        <v>45.994083404541016</v>
      </c>
      <c r="L830" s="4">
        <v>4.1859159469604492</v>
      </c>
      <c r="M830" s="21">
        <v>0.72586864233016968</v>
      </c>
      <c r="N830">
        <v>0</v>
      </c>
    </row>
    <row r="831" spans="2:14" x14ac:dyDescent="0.25">
      <c r="B831" t="s">
        <v>1635</v>
      </c>
      <c r="C831" s="55" t="s">
        <v>4509</v>
      </c>
      <c r="D831" s="3" t="s">
        <v>6006</v>
      </c>
      <c r="E831" s="45">
        <v>34.005001068115234</v>
      </c>
      <c r="F831" s="45">
        <v>-118.41390228271484</v>
      </c>
      <c r="G831" s="22">
        <v>28</v>
      </c>
      <c r="H831" s="3" t="s">
        <v>5985</v>
      </c>
      <c r="J831" s="4">
        <v>63.788002014160156</v>
      </c>
      <c r="K831" s="4">
        <v>62.649223327636719</v>
      </c>
      <c r="L831" s="4">
        <v>1.1387755870819092</v>
      </c>
      <c r="M831" s="21">
        <v>0.57294386625289917</v>
      </c>
      <c r="N831">
        <v>0</v>
      </c>
    </row>
    <row r="832" spans="2:14" x14ac:dyDescent="0.25">
      <c r="B832" t="s">
        <v>1636</v>
      </c>
      <c r="C832" s="55" t="s">
        <v>4510</v>
      </c>
      <c r="D832" s="3" t="s">
        <v>6006</v>
      </c>
      <c r="E832" s="45">
        <v>38.534999847412109</v>
      </c>
      <c r="F832" s="45">
        <v>-121.77610015869141</v>
      </c>
      <c r="G832" s="22">
        <v>18.299999237060547</v>
      </c>
      <c r="H832" s="3" t="s">
        <v>5985</v>
      </c>
      <c r="J832" s="4">
        <v>58.568000793457031</v>
      </c>
      <c r="K832" s="4">
        <v>56.513435363769531</v>
      </c>
      <c r="L832" s="4">
        <v>2.0545654296875</v>
      </c>
      <c r="M832" s="21">
        <v>0.63611853122711182</v>
      </c>
      <c r="N832">
        <v>0</v>
      </c>
    </row>
    <row r="833" spans="2:14" x14ac:dyDescent="0.25">
      <c r="B833" t="s">
        <v>1637</v>
      </c>
      <c r="C833" s="55" t="s">
        <v>4511</v>
      </c>
      <c r="D833" s="3" t="s">
        <v>6006</v>
      </c>
      <c r="E833" s="45">
        <v>36.462200164794922</v>
      </c>
      <c r="F833" s="45">
        <v>-116.86689758300781</v>
      </c>
      <c r="G833" s="22">
        <v>-59.099998474121094</v>
      </c>
      <c r="H833" s="3" t="s">
        <v>5985</v>
      </c>
      <c r="J833" s="4">
        <v>91.975997924804688</v>
      </c>
      <c r="K833" s="4">
        <v>88.496688842773438</v>
      </c>
      <c r="L833" s="4">
        <v>3.47930908203125</v>
      </c>
      <c r="M833" s="21">
        <v>0.66754311323165894</v>
      </c>
      <c r="N833">
        <v>0</v>
      </c>
    </row>
    <row r="834" spans="2:14" x14ac:dyDescent="0.25">
      <c r="B834" t="s">
        <v>1638</v>
      </c>
      <c r="C834" s="55" t="s">
        <v>4512</v>
      </c>
      <c r="D834" s="3" t="s">
        <v>6006</v>
      </c>
      <c r="E834" s="45">
        <v>39.509201049804688</v>
      </c>
      <c r="F834" s="45">
        <v>-123.75669860839844</v>
      </c>
      <c r="G834" s="22">
        <v>37.5</v>
      </c>
      <c r="H834" s="3" t="s">
        <v>5985</v>
      </c>
      <c r="J834" s="4">
        <v>51.2239990234375</v>
      </c>
      <c r="K834" s="4">
        <v>49.488101959228516</v>
      </c>
      <c r="L834" s="4">
        <v>1.7358977794647217</v>
      </c>
      <c r="M834" s="21">
        <v>0.64210754632949829</v>
      </c>
      <c r="N834">
        <v>0</v>
      </c>
    </row>
    <row r="835" spans="2:14" x14ac:dyDescent="0.25">
      <c r="B835" t="s">
        <v>1639</v>
      </c>
      <c r="C835" s="55" t="s">
        <v>4514</v>
      </c>
      <c r="D835" s="3" t="s">
        <v>6006</v>
      </c>
      <c r="E835" s="45">
        <v>36.996898651123047</v>
      </c>
      <c r="F835" s="45">
        <v>-119.70719909667969</v>
      </c>
      <c r="G835" s="22">
        <v>125</v>
      </c>
      <c r="H835" s="3" t="s">
        <v>5985</v>
      </c>
      <c r="J835" s="4">
        <v>60.83599853515625</v>
      </c>
      <c r="K835" s="4">
        <v>61.896949768066406</v>
      </c>
      <c r="L835" s="4">
        <v>-1.0609496831893921</v>
      </c>
      <c r="M835" s="21">
        <v>0.40422669053077698</v>
      </c>
      <c r="N835">
        <v>0</v>
      </c>
    </row>
    <row r="836" spans="2:14" x14ac:dyDescent="0.25">
      <c r="B836" t="s">
        <v>1640</v>
      </c>
      <c r="C836" s="55" t="s">
        <v>4515</v>
      </c>
      <c r="D836" s="3" t="s">
        <v>6006</v>
      </c>
      <c r="E836" s="45">
        <v>35.726898193359375</v>
      </c>
      <c r="F836" s="45">
        <v>-118.70059967041016</v>
      </c>
      <c r="G836" s="22">
        <v>957.0999755859375</v>
      </c>
      <c r="H836" s="3" t="s">
        <v>5985</v>
      </c>
      <c r="J836" s="4">
        <v>50.036003112792969</v>
      </c>
      <c r="K836" s="4">
        <v>52.485492706298828</v>
      </c>
      <c r="L836" s="4">
        <v>-2.4494903087615967</v>
      </c>
      <c r="M836" s="21">
        <v>0.29642575979232788</v>
      </c>
      <c r="N836">
        <v>0</v>
      </c>
    </row>
    <row r="837" spans="2:14" x14ac:dyDescent="0.25">
      <c r="B837" t="s">
        <v>1641</v>
      </c>
      <c r="C837" s="55" t="s">
        <v>4516</v>
      </c>
      <c r="D837" s="3" t="s">
        <v>6006</v>
      </c>
      <c r="E837" s="45">
        <v>39.204200744628906</v>
      </c>
      <c r="F837" s="45">
        <v>-121.06809997558594</v>
      </c>
      <c r="G837" s="22">
        <v>731.5</v>
      </c>
      <c r="H837" s="3" t="s">
        <v>5985</v>
      </c>
      <c r="J837" s="4">
        <v>58.568000793457031</v>
      </c>
      <c r="K837" s="4">
        <v>57.239601135253906</v>
      </c>
      <c r="L837" s="4">
        <v>1.328399658203125</v>
      </c>
      <c r="M837" s="21">
        <v>0.56422662734985352</v>
      </c>
      <c r="N837">
        <v>0</v>
      </c>
    </row>
    <row r="838" spans="2:14" x14ac:dyDescent="0.25">
      <c r="B838" t="s">
        <v>1643</v>
      </c>
      <c r="C838" s="55" t="s">
        <v>4518</v>
      </c>
      <c r="D838" s="3" t="s">
        <v>6006</v>
      </c>
      <c r="E838" s="45">
        <v>33.704399108886719</v>
      </c>
      <c r="F838" s="45">
        <v>-115.62889862060547</v>
      </c>
      <c r="G838" s="22">
        <v>417.60000610351563</v>
      </c>
      <c r="H838" s="3" t="s">
        <v>5985</v>
      </c>
      <c r="J838" s="4">
        <v>71.203994750976563</v>
      </c>
      <c r="K838" s="4">
        <v>76.197395324707031</v>
      </c>
      <c r="L838" s="4">
        <v>-4.9933958053588867</v>
      </c>
      <c r="M838" s="21">
        <v>0.19764760136604309</v>
      </c>
      <c r="N838">
        <v>0</v>
      </c>
    </row>
    <row r="839" spans="2:14" x14ac:dyDescent="0.25">
      <c r="B839" t="s">
        <v>1644</v>
      </c>
      <c r="C839" s="55" t="s">
        <v>4519</v>
      </c>
      <c r="D839" s="3" t="s">
        <v>6006</v>
      </c>
      <c r="E839" s="45">
        <v>33.237201690673828</v>
      </c>
      <c r="F839" s="45">
        <v>-116.76139831542969</v>
      </c>
      <c r="G839" s="22">
        <v>823</v>
      </c>
      <c r="H839" s="3" t="s">
        <v>5985</v>
      </c>
      <c r="J839" s="4">
        <v>51.620002746582031</v>
      </c>
      <c r="K839" s="4">
        <v>53.589679718017578</v>
      </c>
      <c r="L839" s="4">
        <v>-1.9696776866912842</v>
      </c>
      <c r="M839" s="21">
        <v>0.37583562731742859</v>
      </c>
      <c r="N839">
        <v>0</v>
      </c>
    </row>
    <row r="840" spans="2:14" x14ac:dyDescent="0.25">
      <c r="B840" t="s">
        <v>1645</v>
      </c>
      <c r="C840" s="55" t="s">
        <v>4521</v>
      </c>
      <c r="D840" s="3" t="s">
        <v>6006</v>
      </c>
      <c r="E840" s="45">
        <v>37.956699371337891</v>
      </c>
      <c r="F840" s="45">
        <v>-122.54470062255859</v>
      </c>
      <c r="G840" s="22">
        <v>44.200000762939453</v>
      </c>
      <c r="H840" s="3" t="s">
        <v>5985</v>
      </c>
      <c r="J840" s="4">
        <v>53.996002197265625</v>
      </c>
      <c r="K840" s="4">
        <v>52.653953552246094</v>
      </c>
      <c r="L840" s="4">
        <v>1.3420470952987671</v>
      </c>
      <c r="M840" s="21">
        <v>0.62226438522338867</v>
      </c>
      <c r="N840">
        <v>0</v>
      </c>
    </row>
    <row r="841" spans="2:14" x14ac:dyDescent="0.25">
      <c r="B841" t="s">
        <v>1646</v>
      </c>
      <c r="C841" s="55" t="s">
        <v>4522</v>
      </c>
      <c r="D841" s="3" t="s">
        <v>6006</v>
      </c>
      <c r="E841" s="45">
        <v>36.381698608398438</v>
      </c>
      <c r="F841" s="45">
        <v>-119.02639770507813</v>
      </c>
      <c r="G841" s="22">
        <v>156.39999389648438</v>
      </c>
      <c r="H841" s="3" t="s">
        <v>5985</v>
      </c>
      <c r="J841" s="4">
        <v>64.400001525878906</v>
      </c>
      <c r="K841" s="4">
        <v>64.525833129882813</v>
      </c>
      <c r="L841" s="4">
        <v>-0.12583617866039276</v>
      </c>
      <c r="M841" s="21">
        <v>0.46795803308486938</v>
      </c>
      <c r="N841">
        <v>0</v>
      </c>
    </row>
    <row r="842" spans="2:14" x14ac:dyDescent="0.25">
      <c r="B842" t="s">
        <v>1647</v>
      </c>
      <c r="C842" s="55" t="s">
        <v>4524</v>
      </c>
      <c r="D842" s="3" t="s">
        <v>6006</v>
      </c>
      <c r="E842" s="45">
        <v>38.49169921875</v>
      </c>
      <c r="F842" s="45">
        <v>-122.12419891357422</v>
      </c>
      <c r="G842" s="22">
        <v>146.30000305175781</v>
      </c>
      <c r="H842" s="3" t="s">
        <v>5985</v>
      </c>
      <c r="J842" s="4">
        <v>56.983997344970703</v>
      </c>
      <c r="K842" s="4">
        <v>57.800910949707031</v>
      </c>
      <c r="L842" s="4">
        <v>-0.81691282987594604</v>
      </c>
      <c r="M842" s="21">
        <v>0.40846958756446838</v>
      </c>
      <c r="N842">
        <v>0</v>
      </c>
    </row>
    <row r="843" spans="2:14" x14ac:dyDescent="0.25">
      <c r="B843" t="s">
        <v>1649</v>
      </c>
      <c r="C843" s="55" t="s">
        <v>4526</v>
      </c>
      <c r="D843" s="3" t="s">
        <v>6006</v>
      </c>
      <c r="E843" s="45">
        <v>37.343601226806641</v>
      </c>
      <c r="F843" s="45">
        <v>-121.64250183105469</v>
      </c>
      <c r="G843" s="22">
        <v>1282</v>
      </c>
      <c r="H843" s="3" t="s">
        <v>5985</v>
      </c>
      <c r="J843" s="4">
        <v>63.176002502441406</v>
      </c>
      <c r="K843" s="4">
        <v>65.238479614257813</v>
      </c>
      <c r="L843" s="4">
        <v>-2.0624756813049316</v>
      </c>
      <c r="M843" s="21">
        <v>0.34361261129379272</v>
      </c>
      <c r="N843">
        <v>0</v>
      </c>
    </row>
    <row r="844" spans="2:14" x14ac:dyDescent="0.25">
      <c r="B844" t="s">
        <v>1651</v>
      </c>
      <c r="C844" s="55" t="s">
        <v>4528</v>
      </c>
      <c r="D844" s="3" t="s">
        <v>6006</v>
      </c>
      <c r="E844" s="45">
        <v>41.321701049804688</v>
      </c>
      <c r="F844" s="45">
        <v>-122.31719970703125</v>
      </c>
      <c r="G844" s="22">
        <v>1102.5</v>
      </c>
      <c r="H844" s="3" t="s">
        <v>5985</v>
      </c>
      <c r="J844" s="4">
        <v>50.756000518798828</v>
      </c>
      <c r="K844" s="4">
        <v>51.227710723876953</v>
      </c>
      <c r="L844" s="4">
        <v>-0.471710205078125</v>
      </c>
      <c r="M844" s="21">
        <v>0.43626642227172852</v>
      </c>
      <c r="N844">
        <v>0</v>
      </c>
    </row>
    <row r="845" spans="2:14" x14ac:dyDescent="0.25">
      <c r="B845" t="s">
        <v>1652</v>
      </c>
      <c r="C845" s="55" t="s">
        <v>4529</v>
      </c>
      <c r="D845" s="3" t="s">
        <v>6006</v>
      </c>
      <c r="E845" s="45">
        <v>38.277801513671875</v>
      </c>
      <c r="F845" s="45">
        <v>-122.26470184326172</v>
      </c>
      <c r="G845" s="22">
        <v>10.699999809265137</v>
      </c>
      <c r="H845" s="3" t="s">
        <v>5985</v>
      </c>
      <c r="J845" s="4">
        <v>57.379997253417969</v>
      </c>
      <c r="K845" s="4">
        <v>54.797920227050781</v>
      </c>
      <c r="L845" s="4">
        <v>2.5820801258087158</v>
      </c>
      <c r="M845" s="21">
        <v>0.74044281244277954</v>
      </c>
      <c r="N845">
        <v>0</v>
      </c>
    </row>
    <row r="846" spans="2:14" x14ac:dyDescent="0.25">
      <c r="B846" t="s">
        <v>1653</v>
      </c>
      <c r="C846" s="55" t="s">
        <v>4530</v>
      </c>
      <c r="D846" s="3" t="s">
        <v>6006</v>
      </c>
      <c r="E846" s="45">
        <v>39.246700286865234</v>
      </c>
      <c r="F846" s="45">
        <v>-121.00080108642578</v>
      </c>
      <c r="G846" s="22">
        <v>847.5999755859375</v>
      </c>
      <c r="H846" s="3" t="s">
        <v>5985</v>
      </c>
      <c r="J846" s="4">
        <v>58.172004699707031</v>
      </c>
      <c r="K846" s="4">
        <v>57.011177062988281</v>
      </c>
      <c r="L846" s="4">
        <v>1.16082763671875</v>
      </c>
      <c r="M846" s="21">
        <v>0.52361834049224854</v>
      </c>
      <c r="N846">
        <v>0</v>
      </c>
    </row>
    <row r="847" spans="2:14" x14ac:dyDescent="0.25">
      <c r="B847" t="s">
        <v>1654</v>
      </c>
      <c r="C847" s="55" t="s">
        <v>3433</v>
      </c>
      <c r="D847" s="3" t="s">
        <v>6006</v>
      </c>
      <c r="E847" s="45">
        <v>39.745800018310547</v>
      </c>
      <c r="F847" s="45">
        <v>-122.19969940185547</v>
      </c>
      <c r="G847" s="22">
        <v>77.400001525878906</v>
      </c>
      <c r="H847" s="3" t="s">
        <v>5985</v>
      </c>
      <c r="J847" s="4">
        <v>66.3800048828125</v>
      </c>
      <c r="K847" s="4">
        <v>63.030864715576172</v>
      </c>
      <c r="L847" s="4">
        <v>3.3491394519805908</v>
      </c>
      <c r="M847" s="21">
        <v>0.67828899621963501</v>
      </c>
      <c r="N847">
        <v>0</v>
      </c>
    </row>
    <row r="848" spans="2:14" x14ac:dyDescent="0.25">
      <c r="B848" t="s">
        <v>1655</v>
      </c>
      <c r="C848" s="55" t="s">
        <v>3291</v>
      </c>
      <c r="D848" s="3" t="s">
        <v>6006</v>
      </c>
      <c r="E848" s="45">
        <v>39.753898620605469</v>
      </c>
      <c r="F848" s="45">
        <v>-121.62419891357422</v>
      </c>
      <c r="G848" s="22">
        <v>533.4000244140625</v>
      </c>
      <c r="H848" s="3" t="s">
        <v>5985</v>
      </c>
      <c r="J848" s="4">
        <v>67.819999694824219</v>
      </c>
      <c r="K848" s="4">
        <v>65.650367736816406</v>
      </c>
      <c r="L848" s="4">
        <v>2.1696350574493408</v>
      </c>
      <c r="M848" s="21">
        <v>0.58220118284225464</v>
      </c>
      <c r="N848">
        <v>0</v>
      </c>
    </row>
    <row r="849" spans="2:14" x14ac:dyDescent="0.25">
      <c r="B849" t="s">
        <v>1656</v>
      </c>
      <c r="C849" s="55" t="s">
        <v>4531</v>
      </c>
      <c r="D849" s="3" t="s">
        <v>6006</v>
      </c>
      <c r="E849" s="45">
        <v>38.257801055908203</v>
      </c>
      <c r="F849" s="45">
        <v>-122.60780334472656</v>
      </c>
      <c r="G849" s="22">
        <v>6.0999999046325684</v>
      </c>
      <c r="H849" s="3" t="s">
        <v>5985</v>
      </c>
      <c r="J849" s="4">
        <v>54.176002502441406</v>
      </c>
      <c r="K849" s="4">
        <v>52.406913757324219</v>
      </c>
      <c r="L849" s="4">
        <v>1.7690856456756592</v>
      </c>
      <c r="M849" s="21">
        <v>0.65238630771636963</v>
      </c>
      <c r="N849">
        <v>0</v>
      </c>
    </row>
    <row r="850" spans="2:14" x14ac:dyDescent="0.25">
      <c r="B850" t="s">
        <v>1657</v>
      </c>
      <c r="C850" s="55" t="s">
        <v>4532</v>
      </c>
      <c r="D850" s="3" t="s">
        <v>6006</v>
      </c>
      <c r="E850" s="45">
        <v>39.805301666259766</v>
      </c>
      <c r="F850" s="45">
        <v>-120.47190093994141</v>
      </c>
      <c r="G850" s="22">
        <v>1478.300048828125</v>
      </c>
      <c r="H850" s="3" t="s">
        <v>5985</v>
      </c>
      <c r="J850" s="4">
        <v>46.435997009277344</v>
      </c>
      <c r="K850" s="4">
        <v>43.224769592285156</v>
      </c>
      <c r="L850" s="4">
        <v>3.2112305164337158</v>
      </c>
      <c r="M850" s="21">
        <v>0.65259659290313721</v>
      </c>
      <c r="N850">
        <v>0</v>
      </c>
    </row>
    <row r="851" spans="2:14" x14ac:dyDescent="0.25">
      <c r="B851" t="s">
        <v>1658</v>
      </c>
      <c r="C851" s="55" t="s">
        <v>4533</v>
      </c>
      <c r="D851" s="3" t="s">
        <v>6006</v>
      </c>
      <c r="E851" s="45">
        <v>39.361900329589844</v>
      </c>
      <c r="F851" s="45">
        <v>-123.12860107421875</v>
      </c>
      <c r="G851" s="22">
        <v>310.29998779296875</v>
      </c>
      <c r="H851" s="3" t="s">
        <v>5985</v>
      </c>
      <c r="J851" s="4">
        <v>56.983997344970703</v>
      </c>
      <c r="K851" s="4">
        <v>54.156700134277344</v>
      </c>
      <c r="L851" s="4">
        <v>2.8272948265075684</v>
      </c>
      <c r="M851" s="21">
        <v>0.7046971321105957</v>
      </c>
      <c r="N851">
        <v>0</v>
      </c>
    </row>
    <row r="852" spans="2:14" x14ac:dyDescent="0.25">
      <c r="B852" t="s">
        <v>1659</v>
      </c>
      <c r="C852" s="55" t="s">
        <v>4534</v>
      </c>
      <c r="D852" s="3" t="s">
        <v>6006</v>
      </c>
      <c r="E852" s="45">
        <v>39.936698913574219</v>
      </c>
      <c r="F852" s="45">
        <v>-120.94750213623047</v>
      </c>
      <c r="G852" s="22">
        <v>1042.4000244140625</v>
      </c>
      <c r="H852" s="3" t="s">
        <v>5985</v>
      </c>
      <c r="J852" s="4">
        <v>50.971996307373047</v>
      </c>
      <c r="K852" s="4">
        <v>45.993988037109375</v>
      </c>
      <c r="L852" s="4">
        <v>4.9780092239379883</v>
      </c>
      <c r="M852" s="21">
        <v>0.74829638004302979</v>
      </c>
      <c r="N852">
        <v>0</v>
      </c>
    </row>
    <row r="853" spans="2:14" x14ac:dyDescent="0.25">
      <c r="B853" t="s">
        <v>1660</v>
      </c>
      <c r="C853" s="55" t="s">
        <v>4535</v>
      </c>
      <c r="D853" s="3" t="s">
        <v>6006</v>
      </c>
      <c r="E853" s="45">
        <v>37.476699829101563</v>
      </c>
      <c r="F853" s="45">
        <v>-122.23860168457031</v>
      </c>
      <c r="G853" s="22">
        <v>9.3999996185302734</v>
      </c>
      <c r="H853" s="3" t="s">
        <v>5985</v>
      </c>
      <c r="J853" s="4">
        <v>59.359996795654297</v>
      </c>
      <c r="K853" s="4">
        <v>55.741954803466797</v>
      </c>
      <c r="L853" s="4">
        <v>3.6180419921875</v>
      </c>
      <c r="M853" s="21">
        <v>0.78539049625396729</v>
      </c>
      <c r="N853">
        <v>0</v>
      </c>
    </row>
    <row r="854" spans="2:14" x14ac:dyDescent="0.25">
      <c r="B854" t="s">
        <v>1662</v>
      </c>
      <c r="C854" s="55" t="s">
        <v>3351</v>
      </c>
      <c r="D854" s="3" t="s">
        <v>6006</v>
      </c>
      <c r="E854" s="45">
        <v>34.416698455810547</v>
      </c>
      <c r="F854" s="45">
        <v>-119.68440246582031</v>
      </c>
      <c r="G854" s="22">
        <v>4.9000000953674316</v>
      </c>
      <c r="H854" s="3" t="s">
        <v>5985</v>
      </c>
      <c r="J854" s="4">
        <v>60.043998718261719</v>
      </c>
      <c r="K854" s="4">
        <v>59.260711669921875</v>
      </c>
      <c r="L854" s="4">
        <v>0.78328859806060791</v>
      </c>
      <c r="M854" s="21">
        <v>0.53136759996414185</v>
      </c>
      <c r="N854">
        <v>0</v>
      </c>
    </row>
    <row r="855" spans="2:14" x14ac:dyDescent="0.25">
      <c r="B855" t="s">
        <v>1663</v>
      </c>
      <c r="C855" s="55" t="s">
        <v>3348</v>
      </c>
      <c r="D855" s="3" t="s">
        <v>6006</v>
      </c>
      <c r="E855" s="45">
        <v>38.455799102783203</v>
      </c>
      <c r="F855" s="45">
        <v>-122.71330261230469</v>
      </c>
      <c r="G855" s="22">
        <v>50.599998474121094</v>
      </c>
      <c r="H855" s="3" t="s">
        <v>5985</v>
      </c>
      <c r="J855" s="4">
        <v>55.003997802734375</v>
      </c>
      <c r="K855" s="4">
        <v>52.239662170410156</v>
      </c>
      <c r="L855" s="4">
        <v>2.7643370628356934</v>
      </c>
      <c r="M855" s="21">
        <v>0.75143063068389893</v>
      </c>
      <c r="N855">
        <v>0</v>
      </c>
    </row>
    <row r="856" spans="2:14" x14ac:dyDescent="0.25">
      <c r="B856" t="s">
        <v>1664</v>
      </c>
      <c r="C856" s="55" t="s">
        <v>4537</v>
      </c>
      <c r="D856" s="3" t="s">
        <v>6006</v>
      </c>
      <c r="E856" s="45">
        <v>40.714199066162109</v>
      </c>
      <c r="F856" s="45">
        <v>-122.41609954833984</v>
      </c>
      <c r="G856" s="22">
        <v>327.70001220703125</v>
      </c>
      <c r="H856" s="3" t="s">
        <v>5985</v>
      </c>
      <c r="J856" s="4">
        <v>70.987998962402344</v>
      </c>
      <c r="K856" s="4">
        <v>69.10150146484375</v>
      </c>
      <c r="L856" s="4">
        <v>1.8864990472793579</v>
      </c>
      <c r="M856" s="21">
        <v>0.57910412549972534</v>
      </c>
      <c r="N856">
        <v>0</v>
      </c>
    </row>
    <row r="857" spans="2:14" x14ac:dyDescent="0.25">
      <c r="B857" t="s">
        <v>1665</v>
      </c>
      <c r="C857" s="55" t="s">
        <v>4538</v>
      </c>
      <c r="D857" s="3" t="s">
        <v>6006</v>
      </c>
      <c r="E857" s="45">
        <v>39.586101531982422</v>
      </c>
      <c r="F857" s="45">
        <v>-122.53420257568359</v>
      </c>
      <c r="G857" s="22">
        <v>243.80000305175781</v>
      </c>
      <c r="H857" s="3" t="s">
        <v>5985</v>
      </c>
      <c r="J857" s="4">
        <v>62.996002197265625</v>
      </c>
      <c r="K857" s="4">
        <v>61.4166259765625</v>
      </c>
      <c r="L857" s="4">
        <v>1.579376220703125</v>
      </c>
      <c r="M857" s="21">
        <v>0.57925927639007568</v>
      </c>
      <c r="N857">
        <v>0</v>
      </c>
    </row>
    <row r="858" spans="2:14" x14ac:dyDescent="0.25">
      <c r="B858" t="s">
        <v>1666</v>
      </c>
      <c r="C858" s="55" t="s">
        <v>4539</v>
      </c>
      <c r="D858" s="3" t="s">
        <v>6006</v>
      </c>
      <c r="E858" s="45">
        <v>37.795799255371094</v>
      </c>
      <c r="F858" s="45">
        <v>-121.58309936523438</v>
      </c>
      <c r="G858" s="22">
        <v>18.600000381469727</v>
      </c>
      <c r="H858" s="3" t="s">
        <v>5985</v>
      </c>
      <c r="J858" s="4">
        <v>63.211997985839844</v>
      </c>
      <c r="K858" s="4">
        <v>61.229644775390625</v>
      </c>
      <c r="L858" s="4">
        <v>1.9823547601699829</v>
      </c>
      <c r="M858" s="21">
        <v>0.65901243686676025</v>
      </c>
      <c r="N858">
        <v>0</v>
      </c>
    </row>
    <row r="859" spans="2:14" x14ac:dyDescent="0.25">
      <c r="B859" t="s">
        <v>1667</v>
      </c>
      <c r="C859" s="55" t="s">
        <v>4541</v>
      </c>
      <c r="D859" s="3" t="s">
        <v>6006</v>
      </c>
      <c r="E859" s="45">
        <v>36.328300476074219</v>
      </c>
      <c r="F859" s="45">
        <v>-119.29969787597656</v>
      </c>
      <c r="G859" s="22">
        <v>92.400001525878906</v>
      </c>
      <c r="H859" s="3" t="s">
        <v>5985</v>
      </c>
      <c r="J859" s="4">
        <v>65.552001953125</v>
      </c>
      <c r="K859" s="4">
        <v>66.459030151367188</v>
      </c>
      <c r="L859" s="4">
        <v>-0.90703123807907104</v>
      </c>
      <c r="M859" s="21">
        <v>0.40908989310264587</v>
      </c>
      <c r="N859">
        <v>0</v>
      </c>
    </row>
    <row r="860" spans="2:14" x14ac:dyDescent="0.25">
      <c r="B860" t="s">
        <v>1668</v>
      </c>
      <c r="C860" s="55" t="s">
        <v>4542</v>
      </c>
      <c r="D860" s="3" t="s">
        <v>6006</v>
      </c>
      <c r="E860" s="45">
        <v>38.525299072265625</v>
      </c>
      <c r="F860" s="45">
        <v>-121.97779846191406</v>
      </c>
      <c r="G860" s="22">
        <v>41.099998474121094</v>
      </c>
      <c r="H860" s="3" t="s">
        <v>5985</v>
      </c>
      <c r="J860" s="4">
        <v>60.979999542236328</v>
      </c>
      <c r="K860" s="4">
        <v>60.501575469970703</v>
      </c>
      <c r="L860" s="4">
        <v>0.478424072265625</v>
      </c>
      <c r="M860" s="21">
        <v>0.52397799491882324</v>
      </c>
      <c r="N860">
        <v>0</v>
      </c>
    </row>
    <row r="861" spans="2:14" x14ac:dyDescent="0.25">
      <c r="B861" t="s">
        <v>1669</v>
      </c>
      <c r="C861" s="55" t="s">
        <v>4543</v>
      </c>
      <c r="D861" s="3" t="s">
        <v>6006</v>
      </c>
      <c r="E861" s="45">
        <v>41.703601837158203</v>
      </c>
      <c r="F861" s="45">
        <v>-122.64080047607422</v>
      </c>
      <c r="G861" s="22">
        <v>800.0999755859375</v>
      </c>
      <c r="H861" s="3" t="s">
        <v>5985</v>
      </c>
      <c r="J861" s="4">
        <v>55.616004943847656</v>
      </c>
      <c r="K861" s="4">
        <v>53.770271301269531</v>
      </c>
      <c r="L861" s="4">
        <v>1.845733642578125</v>
      </c>
      <c r="M861" s="21">
        <v>0.58373045921325684</v>
      </c>
      <c r="N861">
        <v>0</v>
      </c>
    </row>
    <row r="862" spans="2:14" x14ac:dyDescent="0.25">
      <c r="B862" t="s">
        <v>1670</v>
      </c>
      <c r="C862" s="55" t="s">
        <v>4544</v>
      </c>
      <c r="D862" s="3" t="s">
        <v>6001</v>
      </c>
      <c r="E862" s="45">
        <v>39.499198913574219</v>
      </c>
      <c r="F862" s="45">
        <v>-108.38079833984375</v>
      </c>
      <c r="G862" s="22">
        <v>1718.199951171875</v>
      </c>
      <c r="H862" s="3" t="s">
        <v>5985</v>
      </c>
      <c r="J862" s="4">
        <v>48.991996765136719</v>
      </c>
      <c r="K862" s="4">
        <v>51.549854278564453</v>
      </c>
      <c r="L862" s="4">
        <v>-2.5578551292419434</v>
      </c>
      <c r="M862" s="21">
        <v>0.30787891149520874</v>
      </c>
      <c r="N862">
        <v>0</v>
      </c>
    </row>
    <row r="863" spans="2:14" x14ac:dyDescent="0.25">
      <c r="B863" t="s">
        <v>1671</v>
      </c>
      <c r="C863" s="55" t="s">
        <v>4545</v>
      </c>
      <c r="D863" s="3" t="s">
        <v>6001</v>
      </c>
      <c r="E863" s="45">
        <v>38.993301391601563</v>
      </c>
      <c r="F863" s="45">
        <v>-105.89189910888672</v>
      </c>
      <c r="G863" s="22">
        <v>2718.800048828125</v>
      </c>
      <c r="H863" s="3" t="s">
        <v>5985</v>
      </c>
      <c r="J863" s="4">
        <v>40.027999877929688</v>
      </c>
      <c r="K863" s="4">
        <v>41.055091857910156</v>
      </c>
      <c r="L863" s="4">
        <v>-1.0270904302597046</v>
      </c>
      <c r="M863" s="21">
        <v>0.3851163387298584</v>
      </c>
      <c r="N863">
        <v>0</v>
      </c>
    </row>
    <row r="864" spans="2:14" x14ac:dyDescent="0.25">
      <c r="B864" t="s">
        <v>1672</v>
      </c>
      <c r="C864" s="55" t="s">
        <v>4546</v>
      </c>
      <c r="D864" s="3" t="s">
        <v>6001</v>
      </c>
      <c r="E864" s="45">
        <v>39.405300140380859</v>
      </c>
      <c r="F864" s="45">
        <v>-105.47640228271484</v>
      </c>
      <c r="G864" s="22">
        <v>2362.800048828125</v>
      </c>
      <c r="H864" s="3" t="s">
        <v>5985</v>
      </c>
      <c r="J864" s="4">
        <v>44.816001892089844</v>
      </c>
      <c r="K864" s="4">
        <v>44.6307373046875</v>
      </c>
      <c r="L864" s="4">
        <v>0.18526306748390198</v>
      </c>
      <c r="M864" s="21">
        <v>0.47913011908531189</v>
      </c>
      <c r="N864">
        <v>0</v>
      </c>
    </row>
    <row r="865" spans="2:14" x14ac:dyDescent="0.25">
      <c r="B865" t="s">
        <v>1673</v>
      </c>
      <c r="C865" s="55" t="s">
        <v>4547</v>
      </c>
      <c r="D865" s="3" t="s">
        <v>6001</v>
      </c>
      <c r="E865" s="45">
        <v>39.991901397705078</v>
      </c>
      <c r="F865" s="45">
        <v>-105.26670074462891</v>
      </c>
      <c r="G865" s="22">
        <v>1671.5</v>
      </c>
      <c r="H865" s="3" t="s">
        <v>5985</v>
      </c>
      <c r="J865" s="4">
        <v>61.052001953125</v>
      </c>
      <c r="K865" s="4">
        <v>58.337718963623047</v>
      </c>
      <c r="L865" s="4">
        <v>2.7142822742462158</v>
      </c>
      <c r="M865" s="21">
        <v>0.69166260957717896</v>
      </c>
      <c r="N865">
        <v>0</v>
      </c>
    </row>
    <row r="866" spans="2:14" x14ac:dyDescent="0.25">
      <c r="B866" t="s">
        <v>1675</v>
      </c>
      <c r="C866" s="55" t="s">
        <v>3298</v>
      </c>
      <c r="D866" s="3" t="s">
        <v>6001</v>
      </c>
      <c r="E866" s="45">
        <v>39.306098937988281</v>
      </c>
      <c r="F866" s="45">
        <v>-102.26080322265625</v>
      </c>
      <c r="G866" s="22">
        <v>1268.5999755859375</v>
      </c>
      <c r="H866" s="3" t="s">
        <v>5985</v>
      </c>
      <c r="J866" s="4">
        <v>63.788002014160156</v>
      </c>
      <c r="K866" s="4">
        <v>60.98046875</v>
      </c>
      <c r="L866" s="4">
        <v>2.8075318336486816</v>
      </c>
      <c r="M866" s="21">
        <v>0.67430144548416138</v>
      </c>
      <c r="N866">
        <v>0</v>
      </c>
    </row>
    <row r="867" spans="2:14" x14ac:dyDescent="0.25">
      <c r="B867" t="s">
        <v>1679</v>
      </c>
      <c r="C867" s="55" t="s">
        <v>4553</v>
      </c>
      <c r="D867" s="3" t="s">
        <v>6001</v>
      </c>
      <c r="E867" s="45">
        <v>39.101398468017578</v>
      </c>
      <c r="F867" s="45">
        <v>-108.73390197753906</v>
      </c>
      <c r="G867" s="22">
        <v>1762</v>
      </c>
      <c r="H867" s="3" t="s">
        <v>5985</v>
      </c>
      <c r="J867" s="4">
        <v>67.172004699707031</v>
      </c>
      <c r="K867" s="4">
        <v>63.358501434326172</v>
      </c>
      <c r="L867" s="4">
        <v>3.8135008811950684</v>
      </c>
      <c r="M867" s="21">
        <v>0.69548213481903076</v>
      </c>
      <c r="N867">
        <v>0</v>
      </c>
    </row>
    <row r="868" spans="2:14" x14ac:dyDescent="0.25">
      <c r="B868" t="s">
        <v>1680</v>
      </c>
      <c r="C868" s="55" t="s">
        <v>4554</v>
      </c>
      <c r="D868" s="3" t="s">
        <v>6001</v>
      </c>
      <c r="E868" s="45">
        <v>37.344398498535156</v>
      </c>
      <c r="F868" s="45">
        <v>-108.59500122070313</v>
      </c>
      <c r="G868" s="22">
        <v>1879.699951171875</v>
      </c>
      <c r="H868" s="3" t="s">
        <v>5985</v>
      </c>
      <c r="J868" s="4">
        <v>55.616004943847656</v>
      </c>
      <c r="K868" s="4">
        <v>56.116966247558594</v>
      </c>
      <c r="L868" s="4">
        <v>-0.50096434354782104</v>
      </c>
      <c r="M868" s="21">
        <v>0.41511726379394531</v>
      </c>
      <c r="N868">
        <v>0</v>
      </c>
    </row>
    <row r="869" spans="2:14" x14ac:dyDescent="0.25">
      <c r="B869" t="s">
        <v>1681</v>
      </c>
      <c r="C869" s="55" t="s">
        <v>4555</v>
      </c>
      <c r="D869" s="3" t="s">
        <v>6001</v>
      </c>
      <c r="E869" s="45">
        <v>38.8739013671875</v>
      </c>
      <c r="F869" s="45">
        <v>-106.97720336914063</v>
      </c>
      <c r="G869" s="22">
        <v>2702.699951171875</v>
      </c>
      <c r="H869" s="3" t="s">
        <v>5985</v>
      </c>
      <c r="J869" s="4">
        <v>37.183998107910156</v>
      </c>
      <c r="K869" s="4">
        <v>39.948295593261719</v>
      </c>
      <c r="L869" s="4">
        <v>-2.7642943859100342</v>
      </c>
      <c r="M869" s="21">
        <v>0.28049585223197937</v>
      </c>
      <c r="N869">
        <v>0</v>
      </c>
    </row>
    <row r="870" spans="2:14" x14ac:dyDescent="0.25">
      <c r="B870" t="s">
        <v>1683</v>
      </c>
      <c r="C870" s="55" t="s">
        <v>4557</v>
      </c>
      <c r="D870" s="3" t="s">
        <v>6001</v>
      </c>
      <c r="E870" s="45">
        <v>39.6260986328125</v>
      </c>
      <c r="F870" s="45">
        <v>-106.03530120849609</v>
      </c>
      <c r="G870" s="22">
        <v>2763</v>
      </c>
      <c r="H870" s="3" t="s">
        <v>5985</v>
      </c>
      <c r="J870" s="4">
        <v>37.580001831054688</v>
      </c>
      <c r="K870" s="4">
        <v>39.415210723876953</v>
      </c>
      <c r="L870" s="4">
        <v>-1.8352081775665283</v>
      </c>
      <c r="M870" s="21">
        <v>0.30434942245483398</v>
      </c>
      <c r="N870">
        <v>0</v>
      </c>
    </row>
    <row r="871" spans="2:14" x14ac:dyDescent="0.25">
      <c r="B871" t="s">
        <v>1684</v>
      </c>
      <c r="C871" s="55" t="s">
        <v>3311</v>
      </c>
      <c r="D871" s="3" t="s">
        <v>6001</v>
      </c>
      <c r="E871" s="45">
        <v>39.638099670410156</v>
      </c>
      <c r="F871" s="45">
        <v>-105.31500244140625</v>
      </c>
      <c r="G871" s="22">
        <v>2129</v>
      </c>
      <c r="H871" s="3" t="s">
        <v>5985</v>
      </c>
      <c r="J871" s="4">
        <v>49.423999786376953</v>
      </c>
      <c r="K871" s="4">
        <v>47.630741119384766</v>
      </c>
      <c r="L871" s="4">
        <v>1.7932586669921875</v>
      </c>
      <c r="M871" s="21">
        <v>0.6024632453918457</v>
      </c>
      <c r="N871">
        <v>0</v>
      </c>
    </row>
    <row r="872" spans="2:14" x14ac:dyDescent="0.25">
      <c r="B872" t="s">
        <v>1685</v>
      </c>
      <c r="C872" s="55" t="s">
        <v>4558</v>
      </c>
      <c r="D872" s="3" t="s">
        <v>6001</v>
      </c>
      <c r="E872" s="45">
        <v>40.576400756835938</v>
      </c>
      <c r="F872" s="45">
        <v>-105.08580017089844</v>
      </c>
      <c r="G872" s="22">
        <v>1525.199951171875</v>
      </c>
      <c r="H872" s="3" t="s">
        <v>5985</v>
      </c>
      <c r="J872" s="4">
        <v>59.972003936767578</v>
      </c>
      <c r="K872" s="4">
        <v>58.323005676269531</v>
      </c>
      <c r="L872" s="4">
        <v>1.6489989757537842</v>
      </c>
      <c r="M872" s="21">
        <v>0.57659399509429932</v>
      </c>
      <c r="N872">
        <v>0</v>
      </c>
    </row>
    <row r="873" spans="2:14" x14ac:dyDescent="0.25">
      <c r="B873" t="s">
        <v>1686</v>
      </c>
      <c r="C873" s="55" t="s">
        <v>4559</v>
      </c>
      <c r="D873" s="3" t="s">
        <v>6001</v>
      </c>
      <c r="E873" s="45">
        <v>38.687801361083984</v>
      </c>
      <c r="F873" s="45">
        <v>-108.96080017089844</v>
      </c>
      <c r="G873" s="22">
        <v>1423.699951171875</v>
      </c>
      <c r="H873" s="3" t="s">
        <v>5985</v>
      </c>
      <c r="J873" s="4">
        <v>61.016002655029297</v>
      </c>
      <c r="K873" s="4">
        <v>62.498981475830078</v>
      </c>
      <c r="L873" s="4">
        <v>-1.4829772710800171</v>
      </c>
      <c r="M873" s="21">
        <v>0.35288682579994202</v>
      </c>
      <c r="N873">
        <v>0</v>
      </c>
    </row>
    <row r="874" spans="2:14" x14ac:dyDescent="0.25">
      <c r="B874" t="s">
        <v>1687</v>
      </c>
      <c r="C874" s="55" t="s">
        <v>4560</v>
      </c>
      <c r="D874" s="3" t="s">
        <v>6001</v>
      </c>
      <c r="E874" s="45">
        <v>39.042198181152344</v>
      </c>
      <c r="F874" s="45">
        <v>-108.46640014648438</v>
      </c>
      <c r="G874" s="22">
        <v>1450.800048828125</v>
      </c>
      <c r="H874" s="3" t="s">
        <v>5985</v>
      </c>
      <c r="J874" s="4">
        <v>67.568000793457031</v>
      </c>
      <c r="K874" s="4">
        <v>64.18743896484375</v>
      </c>
      <c r="L874" s="4">
        <v>3.3805603981018066</v>
      </c>
      <c r="M874" s="21">
        <v>0.73631632328033447</v>
      </c>
      <c r="N874">
        <v>0</v>
      </c>
    </row>
    <row r="875" spans="2:14" x14ac:dyDescent="0.25">
      <c r="B875" t="s">
        <v>1688</v>
      </c>
      <c r="C875" s="55" t="s">
        <v>4561</v>
      </c>
      <c r="D875" s="3" t="s">
        <v>6001</v>
      </c>
      <c r="E875" s="45">
        <v>40.266899108886719</v>
      </c>
      <c r="F875" s="45">
        <v>-105.83219909667969</v>
      </c>
      <c r="G875" s="22">
        <v>2657.89990234375</v>
      </c>
      <c r="H875" s="3" t="s">
        <v>5985</v>
      </c>
      <c r="J875" s="4">
        <v>39.379997253417969</v>
      </c>
      <c r="K875" s="4">
        <v>39.643875122070313</v>
      </c>
      <c r="L875" s="4">
        <v>-0.26387634873390198</v>
      </c>
      <c r="M875" s="21">
        <v>0.45224437117576599</v>
      </c>
      <c r="N875">
        <v>0</v>
      </c>
    </row>
    <row r="876" spans="2:14" x14ac:dyDescent="0.25">
      <c r="B876" t="s">
        <v>1689</v>
      </c>
      <c r="C876" s="55" t="s">
        <v>4562</v>
      </c>
      <c r="D876" s="3" t="s">
        <v>6001</v>
      </c>
      <c r="E876" s="45">
        <v>40.185001373291016</v>
      </c>
      <c r="F876" s="45">
        <v>-105.86669921875</v>
      </c>
      <c r="G876" s="22">
        <v>2526.199951171875</v>
      </c>
      <c r="H876" s="3" t="s">
        <v>5985</v>
      </c>
      <c r="J876" s="4">
        <v>43.808002471923828</v>
      </c>
      <c r="K876" s="4">
        <v>42.801742553710938</v>
      </c>
      <c r="L876" s="4">
        <v>1.0062592029571533</v>
      </c>
      <c r="M876" s="21">
        <v>0.55577075481414795</v>
      </c>
      <c r="N876">
        <v>0</v>
      </c>
    </row>
    <row r="877" spans="2:14" x14ac:dyDescent="0.25">
      <c r="B877" t="s">
        <v>1690</v>
      </c>
      <c r="C877" s="55" t="s">
        <v>4564</v>
      </c>
      <c r="D877" s="3" t="s">
        <v>6001</v>
      </c>
      <c r="E877" s="45">
        <v>40.492500305175781</v>
      </c>
      <c r="F877" s="45">
        <v>-107.25469970703125</v>
      </c>
      <c r="G877" s="22">
        <v>1971.0999755859375</v>
      </c>
      <c r="H877" s="3" t="s">
        <v>5985</v>
      </c>
      <c r="J877" s="4">
        <v>50.791999816894531</v>
      </c>
      <c r="K877" s="4">
        <v>49.997150421142578</v>
      </c>
      <c r="L877" s="4">
        <v>0.79485166072845459</v>
      </c>
      <c r="M877" s="21">
        <v>0.49676895141601563</v>
      </c>
      <c r="N877">
        <v>0</v>
      </c>
    </row>
    <row r="878" spans="2:14" x14ac:dyDescent="0.25">
      <c r="B878" t="s">
        <v>1691</v>
      </c>
      <c r="C878" s="55" t="s">
        <v>3418</v>
      </c>
      <c r="D878" s="3" t="s">
        <v>6001</v>
      </c>
      <c r="E878" s="45">
        <v>38.051700592041016</v>
      </c>
      <c r="F878" s="45">
        <v>-102.13169860839844</v>
      </c>
      <c r="G878" s="22">
        <v>1036.5999755859375</v>
      </c>
      <c r="H878" s="3" t="s">
        <v>5985</v>
      </c>
      <c r="J878" s="4">
        <v>63.391998291015625</v>
      </c>
      <c r="K878" s="4">
        <v>62.538684844970703</v>
      </c>
      <c r="L878" s="4">
        <v>0.85331422090530396</v>
      </c>
      <c r="M878" s="21">
        <v>0.49412831664085388</v>
      </c>
      <c r="N878">
        <v>0</v>
      </c>
    </row>
    <row r="879" spans="2:14" x14ac:dyDescent="0.25">
      <c r="B879" t="s">
        <v>1692</v>
      </c>
      <c r="C879" s="55" t="s">
        <v>3909</v>
      </c>
      <c r="D879" s="3" t="s">
        <v>6001</v>
      </c>
      <c r="E879" s="45">
        <v>40.545299530029297</v>
      </c>
      <c r="F879" s="45">
        <v>-102.34110260009766</v>
      </c>
      <c r="G879" s="22">
        <v>1152.0999755859375</v>
      </c>
      <c r="H879" s="3" t="s">
        <v>5985</v>
      </c>
      <c r="J879" s="4">
        <v>60.83599853515625</v>
      </c>
      <c r="K879" s="4">
        <v>60.107593536376953</v>
      </c>
      <c r="L879" s="4">
        <v>0.72840577363967896</v>
      </c>
      <c r="M879" s="21">
        <v>0.50156998634338379</v>
      </c>
      <c r="N879">
        <v>0</v>
      </c>
    </row>
    <row r="880" spans="2:14" x14ac:dyDescent="0.25">
      <c r="B880" t="s">
        <v>1694</v>
      </c>
      <c r="C880" s="55" t="s">
        <v>4566</v>
      </c>
      <c r="D880" s="3" t="s">
        <v>6001</v>
      </c>
      <c r="E880" s="45">
        <v>39.490001678466797</v>
      </c>
      <c r="F880" s="45">
        <v>-105.09529876708984</v>
      </c>
      <c r="G880" s="22">
        <v>1702.9000244140625</v>
      </c>
      <c r="H880" s="3" t="s">
        <v>5985</v>
      </c>
      <c r="J880" s="4">
        <v>58.38800048828125</v>
      </c>
      <c r="K880" s="4">
        <v>59.270027160644531</v>
      </c>
      <c r="L880" s="4">
        <v>-0.88202512264251709</v>
      </c>
      <c r="M880" s="21">
        <v>0.3860478401184082</v>
      </c>
      <c r="N880">
        <v>0</v>
      </c>
    </row>
    <row r="881" spans="2:14" x14ac:dyDescent="0.25">
      <c r="B881" t="s">
        <v>1695</v>
      </c>
      <c r="C881" s="55" t="s">
        <v>4567</v>
      </c>
      <c r="D881" s="3" t="s">
        <v>6001</v>
      </c>
      <c r="E881" s="45">
        <v>38.907501220703125</v>
      </c>
      <c r="F881" s="45">
        <v>-105.47059631347656</v>
      </c>
      <c r="G881" s="22">
        <v>2606</v>
      </c>
      <c r="H881" s="3" t="s">
        <v>5985</v>
      </c>
      <c r="J881" s="4">
        <v>46.184001922607422</v>
      </c>
      <c r="K881" s="4">
        <v>46.751014709472656</v>
      </c>
      <c r="L881" s="4">
        <v>-0.56701052188873291</v>
      </c>
      <c r="M881" s="21">
        <v>0.36982995271682739</v>
      </c>
      <c r="N881">
        <v>0</v>
      </c>
    </row>
    <row r="882" spans="2:14" x14ac:dyDescent="0.25">
      <c r="B882" t="s">
        <v>1697</v>
      </c>
      <c r="C882" s="55" t="s">
        <v>4569</v>
      </c>
      <c r="D882" s="3" t="s">
        <v>6001</v>
      </c>
      <c r="E882" s="45">
        <v>38.093601226806641</v>
      </c>
      <c r="F882" s="45">
        <v>-102.63059997558594</v>
      </c>
      <c r="G882" s="22">
        <v>1105.5</v>
      </c>
      <c r="H882" s="3" t="s">
        <v>5985</v>
      </c>
      <c r="J882" s="4">
        <v>62.996002197265625</v>
      </c>
      <c r="K882" s="4">
        <v>63.35888671875</v>
      </c>
      <c r="L882" s="4">
        <v>-0.362884521484375</v>
      </c>
      <c r="M882" s="21">
        <v>0.40094819664955139</v>
      </c>
      <c r="N882">
        <v>0</v>
      </c>
    </row>
    <row r="883" spans="2:14" x14ac:dyDescent="0.25">
      <c r="B883" t="s">
        <v>1698</v>
      </c>
      <c r="C883" s="55" t="s">
        <v>3634</v>
      </c>
      <c r="D883" s="3" t="s">
        <v>6001</v>
      </c>
      <c r="E883" s="45">
        <v>38.0635986328125</v>
      </c>
      <c r="F883" s="45">
        <v>-103.21530151367188</v>
      </c>
      <c r="G883" s="22">
        <v>1185.699951171875</v>
      </c>
      <c r="H883" s="3" t="s">
        <v>5985</v>
      </c>
      <c r="J883" s="4">
        <v>64.220001220703125</v>
      </c>
      <c r="K883" s="4">
        <v>62.819347381591797</v>
      </c>
      <c r="L883" s="4">
        <v>1.4006531238555908</v>
      </c>
      <c r="M883" s="21">
        <v>0.5735856294631958</v>
      </c>
      <c r="N883">
        <v>0</v>
      </c>
    </row>
    <row r="884" spans="2:14" x14ac:dyDescent="0.25">
      <c r="B884" t="s">
        <v>1700</v>
      </c>
      <c r="C884" s="55" t="s">
        <v>4571</v>
      </c>
      <c r="D884" s="3" t="s">
        <v>6001</v>
      </c>
      <c r="E884" s="45">
        <v>37.581100463867188</v>
      </c>
      <c r="F884" s="45">
        <v>-106.18689727783203</v>
      </c>
      <c r="G884" s="22">
        <v>2344.5</v>
      </c>
      <c r="H884" s="3" t="s">
        <v>5985</v>
      </c>
      <c r="J884" s="4">
        <v>45.391998291015625</v>
      </c>
      <c r="K884" s="4">
        <v>47.267574310302734</v>
      </c>
      <c r="L884" s="4">
        <v>-1.8755767345428467</v>
      </c>
      <c r="M884" s="21">
        <v>0.29671940207481384</v>
      </c>
      <c r="N884">
        <v>0</v>
      </c>
    </row>
    <row r="885" spans="2:14" x14ac:dyDescent="0.25">
      <c r="B885" t="s">
        <v>1702</v>
      </c>
      <c r="C885" s="55" t="s">
        <v>3910</v>
      </c>
      <c r="D885" s="3" t="s">
        <v>6001</v>
      </c>
      <c r="E885" s="45">
        <v>40.865798950195313</v>
      </c>
      <c r="F885" s="45">
        <v>-102.51609802246094</v>
      </c>
      <c r="G885" s="22">
        <v>1218</v>
      </c>
      <c r="H885" s="3" t="s">
        <v>5985</v>
      </c>
      <c r="J885" s="4">
        <v>61.987998962402344</v>
      </c>
      <c r="K885" s="4">
        <v>60.373851776123047</v>
      </c>
      <c r="L885" s="4">
        <v>1.6141479015350342</v>
      </c>
      <c r="M885" s="21">
        <v>0.5703129768371582</v>
      </c>
      <c r="N885">
        <v>0</v>
      </c>
    </row>
    <row r="886" spans="2:14" x14ac:dyDescent="0.25">
      <c r="B886" t="s">
        <v>1703</v>
      </c>
      <c r="C886" s="55" t="s">
        <v>4574</v>
      </c>
      <c r="D886" s="3" t="s">
        <v>6001</v>
      </c>
      <c r="E886" s="45">
        <v>38.342201232910156</v>
      </c>
      <c r="F886" s="45">
        <v>-104.05670166015625</v>
      </c>
      <c r="G886" s="22">
        <v>1488</v>
      </c>
      <c r="H886" s="3" t="s">
        <v>5985</v>
      </c>
      <c r="J886" s="4">
        <v>59</v>
      </c>
      <c r="K886" s="4">
        <v>58.987396240234375</v>
      </c>
      <c r="L886" s="4">
        <v>1.2603759765625E-2</v>
      </c>
      <c r="M886" s="21">
        <v>0.44163495302200317</v>
      </c>
      <c r="N886">
        <v>0</v>
      </c>
    </row>
    <row r="887" spans="2:14" x14ac:dyDescent="0.25">
      <c r="B887" t="s">
        <v>1704</v>
      </c>
      <c r="C887" s="55" t="s">
        <v>4575</v>
      </c>
      <c r="D887" s="3" t="s">
        <v>6001</v>
      </c>
      <c r="E887" s="45">
        <v>40.74420166015625</v>
      </c>
      <c r="F887" s="45">
        <v>-106.27919769287109</v>
      </c>
      <c r="G887" s="22">
        <v>2455.5</v>
      </c>
      <c r="H887" s="3" t="s">
        <v>5985</v>
      </c>
      <c r="J887" s="4">
        <v>36.428001403808594</v>
      </c>
      <c r="K887" s="4">
        <v>40.505645751953125</v>
      </c>
      <c r="L887" s="4">
        <v>-4.0776429176330566</v>
      </c>
      <c r="M887" s="21">
        <v>0.18364015221595764</v>
      </c>
      <c r="N887">
        <v>0</v>
      </c>
    </row>
    <row r="888" spans="2:14" x14ac:dyDescent="0.25">
      <c r="B888" t="s">
        <v>1707</v>
      </c>
      <c r="C888" s="55" t="s">
        <v>3285</v>
      </c>
      <c r="D888" s="3" t="s">
        <v>6001</v>
      </c>
      <c r="E888" s="45">
        <v>40.42559814453125</v>
      </c>
      <c r="F888" s="45">
        <v>-105.21029663085938</v>
      </c>
      <c r="G888" s="22">
        <v>1594.0999755859375</v>
      </c>
      <c r="H888" s="3" t="s">
        <v>5985</v>
      </c>
      <c r="J888" s="4">
        <v>55.400001525878906</v>
      </c>
      <c r="K888" s="4">
        <v>55.235572814941406</v>
      </c>
      <c r="L888" s="4">
        <v>0.1644287109375</v>
      </c>
      <c r="M888" s="21">
        <v>0.47628563642501831</v>
      </c>
      <c r="N888">
        <v>0</v>
      </c>
    </row>
    <row r="889" spans="2:14" x14ac:dyDescent="0.25">
      <c r="B889" t="s">
        <v>1708</v>
      </c>
      <c r="C889" s="55" t="s">
        <v>3911</v>
      </c>
      <c r="D889" s="3" t="s">
        <v>6001</v>
      </c>
      <c r="E889" s="45">
        <v>40.1239013671875</v>
      </c>
      <c r="F889" s="45">
        <v>-102.72139739990234</v>
      </c>
      <c r="G889" s="22">
        <v>1260</v>
      </c>
      <c r="H889" s="3" t="s">
        <v>5985</v>
      </c>
      <c r="J889" s="4">
        <v>65.408004760742188</v>
      </c>
      <c r="K889" s="4">
        <v>60.471912384033203</v>
      </c>
      <c r="L889" s="4">
        <v>4.9360899925231934</v>
      </c>
      <c r="M889" s="21">
        <v>0.8041912317276001</v>
      </c>
      <c r="N889">
        <v>0</v>
      </c>
    </row>
    <row r="890" spans="2:14" x14ac:dyDescent="0.25">
      <c r="B890" t="s">
        <v>1713</v>
      </c>
      <c r="C890" s="55" t="s">
        <v>4586</v>
      </c>
      <c r="D890" s="3" t="s">
        <v>6010</v>
      </c>
      <c r="E890" s="45">
        <v>26.863899230957031</v>
      </c>
      <c r="F890" s="45">
        <v>-80.625602722167969</v>
      </c>
      <c r="G890" s="22">
        <v>9.1000003814697266</v>
      </c>
      <c r="H890" s="3" t="s">
        <v>5985</v>
      </c>
      <c r="J890" s="4">
        <v>75.379997253417969</v>
      </c>
      <c r="K890" s="4">
        <v>71.838203430175781</v>
      </c>
      <c r="L890" s="4">
        <v>3.5417969226837158</v>
      </c>
      <c r="M890" s="21">
        <v>0.82451325654983521</v>
      </c>
      <c r="N890">
        <v>0</v>
      </c>
    </row>
    <row r="891" spans="2:14" x14ac:dyDescent="0.25">
      <c r="B891" t="s">
        <v>1714</v>
      </c>
      <c r="C891" s="55" t="s">
        <v>4587</v>
      </c>
      <c r="D891" s="3" t="s">
        <v>6010</v>
      </c>
      <c r="E891" s="45">
        <v>30.780599594116211</v>
      </c>
      <c r="F891" s="45">
        <v>-85.550300598144531</v>
      </c>
      <c r="G891" s="22">
        <v>39.599998474121094</v>
      </c>
      <c r="H891" s="3" t="s">
        <v>5985</v>
      </c>
      <c r="J891" s="4">
        <v>73.003997802734375</v>
      </c>
      <c r="K891" s="4">
        <v>71.209266662597656</v>
      </c>
      <c r="L891" s="4">
        <v>1.7947326898574829</v>
      </c>
      <c r="M891" s="21">
        <v>0.6426582932472229</v>
      </c>
      <c r="N891">
        <v>0</v>
      </c>
    </row>
    <row r="892" spans="2:14" x14ac:dyDescent="0.25">
      <c r="B892" t="s">
        <v>1716</v>
      </c>
      <c r="C892" s="55" t="s">
        <v>4589</v>
      </c>
      <c r="D892" s="3" t="s">
        <v>6010</v>
      </c>
      <c r="E892" s="45">
        <v>29.018100738525391</v>
      </c>
      <c r="F892" s="45">
        <v>-81.310600280761719</v>
      </c>
      <c r="G892" s="22">
        <v>7.5999999046325684</v>
      </c>
      <c r="H892" s="3" t="s">
        <v>5985</v>
      </c>
      <c r="J892" s="4">
        <v>71.852005004882813</v>
      </c>
      <c r="K892" s="4">
        <v>71.729049682617188</v>
      </c>
      <c r="L892" s="4">
        <v>0.12294922024011612</v>
      </c>
      <c r="M892" s="21">
        <v>0.42133575677871704</v>
      </c>
      <c r="N892">
        <v>0</v>
      </c>
    </row>
    <row r="893" spans="2:14" x14ac:dyDescent="0.25">
      <c r="B893" t="s">
        <v>1719</v>
      </c>
      <c r="C893" s="55" t="s">
        <v>4592</v>
      </c>
      <c r="D893" s="3" t="s">
        <v>6010</v>
      </c>
      <c r="E893" s="45">
        <v>26.101900100708008</v>
      </c>
      <c r="F893" s="45">
        <v>-80.201103210449219</v>
      </c>
      <c r="G893" s="22">
        <v>4.9000000953674316</v>
      </c>
      <c r="H893" s="3" t="s">
        <v>5985</v>
      </c>
      <c r="J893" s="4">
        <v>77.576004028320313</v>
      </c>
      <c r="K893" s="4">
        <v>75.702896118164063</v>
      </c>
      <c r="L893" s="4">
        <v>1.87310791015625</v>
      </c>
      <c r="M893" s="21">
        <v>0.64797031879425049</v>
      </c>
      <c r="N893">
        <v>0</v>
      </c>
    </row>
    <row r="894" spans="2:14" x14ac:dyDescent="0.25">
      <c r="B894" t="s">
        <v>1720</v>
      </c>
      <c r="C894" s="55" t="s">
        <v>4593</v>
      </c>
      <c r="D894" s="3" t="s">
        <v>6010</v>
      </c>
      <c r="E894" s="45">
        <v>27.441900253295898</v>
      </c>
      <c r="F894" s="45">
        <v>-80.350799560546875</v>
      </c>
      <c r="G894" s="22">
        <v>7.5999999046325684</v>
      </c>
      <c r="H894" s="3" t="s">
        <v>5985</v>
      </c>
      <c r="J894" s="4">
        <v>74.804000854492188</v>
      </c>
      <c r="K894" s="4">
        <v>73.058143615722656</v>
      </c>
      <c r="L894" s="4">
        <v>1.7458556890487671</v>
      </c>
      <c r="M894" s="21">
        <v>0.6767391562461853</v>
      </c>
      <c r="N894">
        <v>0</v>
      </c>
    </row>
    <row r="895" spans="2:14" x14ac:dyDescent="0.25">
      <c r="B895" t="s">
        <v>1722</v>
      </c>
      <c r="C895" s="55" t="s">
        <v>3376</v>
      </c>
      <c r="D895" s="3" t="s">
        <v>6010</v>
      </c>
      <c r="E895" s="45">
        <v>30.522800445556641</v>
      </c>
      <c r="F895" s="45">
        <v>-82.9447021484375</v>
      </c>
      <c r="G895" s="22">
        <v>44.799999237060547</v>
      </c>
      <c r="H895" s="3" t="s">
        <v>5985</v>
      </c>
      <c r="J895" s="4">
        <v>68.360000610351563</v>
      </c>
      <c r="K895" s="4">
        <v>70.266311645507813</v>
      </c>
      <c r="L895" s="4">
        <v>-1.90631103515625</v>
      </c>
      <c r="M895" s="21">
        <v>0.1900927871465683</v>
      </c>
      <c r="N895">
        <v>0</v>
      </c>
    </row>
    <row r="896" spans="2:14" x14ac:dyDescent="0.25">
      <c r="B896" t="s">
        <v>1724</v>
      </c>
      <c r="C896" s="55" t="s">
        <v>4596</v>
      </c>
      <c r="D896" s="3" t="s">
        <v>6010</v>
      </c>
      <c r="E896" s="45">
        <v>28.872800827026367</v>
      </c>
      <c r="F896" s="45">
        <v>-81.784400939941406</v>
      </c>
      <c r="G896" s="22">
        <v>20.700000762939453</v>
      </c>
      <c r="H896" s="3" t="s">
        <v>5985</v>
      </c>
      <c r="J896" s="4">
        <v>71.996002197265625</v>
      </c>
      <c r="K896" s="4">
        <v>72.704246520996094</v>
      </c>
      <c r="L896" s="4">
        <v>-0.70824587345123291</v>
      </c>
      <c r="M896" s="21">
        <v>0.28867781162261963</v>
      </c>
      <c r="N896">
        <v>0</v>
      </c>
    </row>
    <row r="897" spans="2:14" x14ac:dyDescent="0.25">
      <c r="B897" t="s">
        <v>1725</v>
      </c>
      <c r="C897" s="55" t="s">
        <v>4597</v>
      </c>
      <c r="D897" s="3" t="s">
        <v>6010</v>
      </c>
      <c r="E897" s="45">
        <v>28.11359977722168</v>
      </c>
      <c r="F897" s="45">
        <v>-80.653900146484375</v>
      </c>
      <c r="G897" s="22">
        <v>10.699999809265137</v>
      </c>
      <c r="H897" s="3" t="s">
        <v>5985</v>
      </c>
      <c r="J897" s="4">
        <v>74.012001037597656</v>
      </c>
      <c r="K897" s="4">
        <v>72.830772399902344</v>
      </c>
      <c r="L897" s="4">
        <v>1.1812255382537842</v>
      </c>
      <c r="M897" s="21">
        <v>0.61984848976135254</v>
      </c>
      <c r="N897">
        <v>0</v>
      </c>
    </row>
    <row r="898" spans="2:14" x14ac:dyDescent="0.25">
      <c r="B898" t="s">
        <v>1726</v>
      </c>
      <c r="C898" s="55" t="s">
        <v>4598</v>
      </c>
      <c r="D898" s="3" t="s">
        <v>6010</v>
      </c>
      <c r="E898" s="45">
        <v>26.840000152587891</v>
      </c>
      <c r="F898" s="45">
        <v>-81.087196350097656</v>
      </c>
      <c r="G898" s="22">
        <v>10.699999809265137</v>
      </c>
      <c r="H898" s="3" t="s">
        <v>5985</v>
      </c>
      <c r="J898" s="4">
        <v>71.996002197265625</v>
      </c>
      <c r="K898" s="4">
        <v>72.921318054199219</v>
      </c>
      <c r="L898" s="4">
        <v>-0.92531740665435791</v>
      </c>
      <c r="M898" s="21">
        <v>0.28666666150093079</v>
      </c>
      <c r="N898">
        <v>0</v>
      </c>
    </row>
    <row r="899" spans="2:14" x14ac:dyDescent="0.25">
      <c r="B899" t="s">
        <v>1729</v>
      </c>
      <c r="C899" s="55" t="s">
        <v>4601</v>
      </c>
      <c r="D899" s="3" t="s">
        <v>6010</v>
      </c>
      <c r="E899" s="45">
        <v>28.023599624633789</v>
      </c>
      <c r="F899" s="45">
        <v>-82.142196655273438</v>
      </c>
      <c r="G899" s="22">
        <v>36.599998474121094</v>
      </c>
      <c r="H899" s="3" t="s">
        <v>5985</v>
      </c>
      <c r="J899" s="4">
        <v>73.184005737304688</v>
      </c>
      <c r="K899" s="4">
        <v>72.432029724121094</v>
      </c>
      <c r="L899" s="4">
        <v>0.75197142362594604</v>
      </c>
      <c r="M899" s="21">
        <v>0.55075663328170776</v>
      </c>
      <c r="N899">
        <v>0</v>
      </c>
    </row>
    <row r="900" spans="2:14" x14ac:dyDescent="0.25">
      <c r="B900" t="s">
        <v>1730</v>
      </c>
      <c r="C900" s="55" t="s">
        <v>4602</v>
      </c>
      <c r="D900" s="3" t="s">
        <v>6010</v>
      </c>
      <c r="E900" s="45">
        <v>26.914699554443359</v>
      </c>
      <c r="F900" s="45">
        <v>-81.996902465820313</v>
      </c>
      <c r="G900" s="22">
        <v>6.0999999046325684</v>
      </c>
      <c r="H900" s="3" t="s">
        <v>5985</v>
      </c>
      <c r="J900" s="4">
        <v>72.788002014160156</v>
      </c>
      <c r="K900" s="4">
        <v>73.545425415039063</v>
      </c>
      <c r="L900" s="4">
        <v>-0.75742185115814209</v>
      </c>
      <c r="M900" s="21">
        <v>0.33675861358642578</v>
      </c>
      <c r="N900">
        <v>0</v>
      </c>
    </row>
    <row r="901" spans="2:14" x14ac:dyDescent="0.25">
      <c r="B901" t="s">
        <v>1731</v>
      </c>
      <c r="C901" s="55" t="s">
        <v>4603</v>
      </c>
      <c r="D901" s="3" t="s">
        <v>6010</v>
      </c>
      <c r="E901" s="45">
        <v>28.814699172973633</v>
      </c>
      <c r="F901" s="45">
        <v>-81.277801513671875</v>
      </c>
      <c r="G901" s="22">
        <v>3.7000000476837158</v>
      </c>
      <c r="H901" s="3" t="s">
        <v>5985</v>
      </c>
      <c r="J901" s="4">
        <v>74.192001342773438</v>
      </c>
      <c r="K901" s="4">
        <v>72.598876953125</v>
      </c>
      <c r="L901" s="4">
        <v>1.5931212902069092</v>
      </c>
      <c r="M901" s="21">
        <v>0.68034946918487549</v>
      </c>
      <c r="N901">
        <v>0</v>
      </c>
    </row>
    <row r="902" spans="2:14" x14ac:dyDescent="0.25">
      <c r="B902" t="s">
        <v>1732</v>
      </c>
      <c r="C902" s="55" t="s">
        <v>4604</v>
      </c>
      <c r="D902" s="3" t="s">
        <v>6010</v>
      </c>
      <c r="E902" s="45">
        <v>27.189699172973633</v>
      </c>
      <c r="F902" s="45">
        <v>-80.239700317382813</v>
      </c>
      <c r="G902" s="22">
        <v>4</v>
      </c>
      <c r="H902" s="3" t="s">
        <v>5985</v>
      </c>
      <c r="J902" s="4">
        <v>77.647994995117188</v>
      </c>
      <c r="K902" s="4">
        <v>74.364845275878906</v>
      </c>
      <c r="L902" s="4">
        <v>3.2831542491912842</v>
      </c>
      <c r="M902" s="21">
        <v>0.81695222854614258</v>
      </c>
      <c r="N902">
        <v>0</v>
      </c>
    </row>
    <row r="903" spans="2:14" x14ac:dyDescent="0.25">
      <c r="B903" t="s">
        <v>1733</v>
      </c>
      <c r="C903" s="55" t="s">
        <v>4606</v>
      </c>
      <c r="D903" s="3" t="s">
        <v>6010</v>
      </c>
      <c r="E903" s="45">
        <v>29.408100128173828</v>
      </c>
      <c r="F903" s="45">
        <v>-82.818901062011719</v>
      </c>
      <c r="G903" s="22">
        <v>10.100000381469727</v>
      </c>
      <c r="H903" s="3" t="s">
        <v>5985</v>
      </c>
      <c r="J903" s="4">
        <v>70.195999145507813</v>
      </c>
      <c r="K903" s="4">
        <v>70.720848083496094</v>
      </c>
      <c r="L903" s="4">
        <v>-0.52484738826751709</v>
      </c>
      <c r="M903" s="21">
        <v>0.35384786128997803</v>
      </c>
      <c r="N903">
        <v>0</v>
      </c>
    </row>
    <row r="904" spans="2:14" x14ac:dyDescent="0.25">
      <c r="B904" t="s">
        <v>1734</v>
      </c>
      <c r="C904" s="55" t="s">
        <v>4607</v>
      </c>
      <c r="D904" s="3" t="s">
        <v>6010</v>
      </c>
      <c r="E904" s="45">
        <v>30.119199752807617</v>
      </c>
      <c r="F904" s="45">
        <v>-85.204200744628906</v>
      </c>
      <c r="G904" s="22">
        <v>12.800000190734863</v>
      </c>
      <c r="H904" s="3" t="s">
        <v>5985</v>
      </c>
      <c r="J904" s="4">
        <v>72.391998291015625</v>
      </c>
      <c r="K904" s="4">
        <v>71.405632019042969</v>
      </c>
      <c r="L904" s="4">
        <v>0.98636472225189209</v>
      </c>
      <c r="M904" s="21">
        <v>0.55256140232086182</v>
      </c>
      <c r="N904">
        <v>0</v>
      </c>
    </row>
    <row r="905" spans="2:14" x14ac:dyDescent="0.25">
      <c r="B905" t="s">
        <v>1735</v>
      </c>
      <c r="C905" s="55" t="s">
        <v>4608</v>
      </c>
      <c r="D905" s="3" t="s">
        <v>6011</v>
      </c>
      <c r="E905" s="45">
        <v>34.165000915527344</v>
      </c>
      <c r="F905" s="45">
        <v>-84.730003356933594</v>
      </c>
      <c r="G905" s="22">
        <v>297.20001220703125</v>
      </c>
      <c r="H905" s="3" t="s">
        <v>5985</v>
      </c>
      <c r="J905" s="4">
        <v>71.024002075195313</v>
      </c>
      <c r="K905" s="4">
        <v>68.126502990722656</v>
      </c>
      <c r="L905" s="4">
        <v>2.8974976539611816</v>
      </c>
      <c r="M905" s="21">
        <v>0.77415800094604492</v>
      </c>
      <c r="N905">
        <v>0</v>
      </c>
    </row>
    <row r="906" spans="2:14" x14ac:dyDescent="0.25">
      <c r="B906" t="s">
        <v>1736</v>
      </c>
      <c r="C906" s="55" t="s">
        <v>3327</v>
      </c>
      <c r="D906" s="3" t="s">
        <v>6011</v>
      </c>
      <c r="E906" s="45">
        <v>31.168100357055664</v>
      </c>
      <c r="F906" s="45">
        <v>-81.502197265625</v>
      </c>
      <c r="G906" s="22">
        <v>4</v>
      </c>
      <c r="H906" s="3" t="s">
        <v>5985</v>
      </c>
      <c r="J906" s="4">
        <v>74.552001953125</v>
      </c>
      <c r="K906" s="4">
        <v>73.721916198730469</v>
      </c>
      <c r="L906" s="4">
        <v>0.83008420467376709</v>
      </c>
      <c r="M906" s="21">
        <v>0.5252869725227356</v>
      </c>
      <c r="N906">
        <v>0</v>
      </c>
    </row>
    <row r="907" spans="2:14" x14ac:dyDescent="0.25">
      <c r="B907" t="s">
        <v>1737</v>
      </c>
      <c r="C907" s="55" t="s">
        <v>4610</v>
      </c>
      <c r="D907" s="3" t="s">
        <v>6011</v>
      </c>
      <c r="E907" s="45">
        <v>31.190299987792969</v>
      </c>
      <c r="F907" s="45">
        <v>-84.203598022460938</v>
      </c>
      <c r="G907" s="22">
        <v>53.299999237060547</v>
      </c>
      <c r="H907" s="3" t="s">
        <v>5985</v>
      </c>
      <c r="J907" s="4">
        <v>70.987998962402344</v>
      </c>
      <c r="K907" s="4">
        <v>71.134757995605469</v>
      </c>
      <c r="L907" s="4">
        <v>-0.146759033203125</v>
      </c>
      <c r="M907" s="21">
        <v>0.36616712808609009</v>
      </c>
      <c r="N907">
        <v>0</v>
      </c>
    </row>
    <row r="908" spans="2:14" x14ac:dyDescent="0.25">
      <c r="B908" t="s">
        <v>1738</v>
      </c>
      <c r="C908" s="55" t="s">
        <v>4611</v>
      </c>
      <c r="D908" s="3" t="s">
        <v>6011</v>
      </c>
      <c r="E908" s="45">
        <v>33.597198486328125</v>
      </c>
      <c r="F908" s="45">
        <v>-85.080596923828125</v>
      </c>
      <c r="G908" s="22">
        <v>303.29998779296875</v>
      </c>
      <c r="H908" s="3" t="s">
        <v>5985</v>
      </c>
      <c r="J908" s="4">
        <v>71.024002075195313</v>
      </c>
      <c r="K908" s="4">
        <v>67.438461303710938</v>
      </c>
      <c r="L908" s="4">
        <v>3.585540771484375</v>
      </c>
      <c r="M908" s="21">
        <v>0.80165559053421021</v>
      </c>
      <c r="N908">
        <v>0</v>
      </c>
    </row>
    <row r="909" spans="2:14" x14ac:dyDescent="0.25">
      <c r="B909" t="s">
        <v>1739</v>
      </c>
      <c r="C909" s="55" t="s">
        <v>4614</v>
      </c>
      <c r="D909" s="3" t="s">
        <v>6011</v>
      </c>
      <c r="E909" s="45">
        <v>33.998298645019531</v>
      </c>
      <c r="F909" s="45">
        <v>-84.7510986328125</v>
      </c>
      <c r="G909" s="22">
        <v>313.29998779296875</v>
      </c>
      <c r="H909" s="3" t="s">
        <v>5985</v>
      </c>
      <c r="J909" s="4">
        <v>70.412002563476563</v>
      </c>
      <c r="K909" s="4">
        <v>66.818992614746094</v>
      </c>
      <c r="L909" s="4">
        <v>3.5930113792419434</v>
      </c>
      <c r="M909" s="21">
        <v>0.82373064756393433</v>
      </c>
      <c r="N909">
        <v>0</v>
      </c>
    </row>
    <row r="910" spans="2:14" x14ac:dyDescent="0.25">
      <c r="B910" t="s">
        <v>1740</v>
      </c>
      <c r="C910" s="55" t="s">
        <v>4615</v>
      </c>
      <c r="D910" s="3" t="s">
        <v>6011</v>
      </c>
      <c r="E910" s="45">
        <v>32.200298309326172</v>
      </c>
      <c r="F910" s="45">
        <v>-83.205802917480469</v>
      </c>
      <c r="G910" s="22">
        <v>121.90000152587891</v>
      </c>
      <c r="H910" s="3" t="s">
        <v>5985</v>
      </c>
      <c r="J910" s="4">
        <v>70.807998657226563</v>
      </c>
      <c r="K910" s="4">
        <v>70.719131469726563</v>
      </c>
      <c r="L910" s="4">
        <v>8.88671875E-2</v>
      </c>
      <c r="M910" s="21">
        <v>0.44030198454856873</v>
      </c>
      <c r="N910">
        <v>0</v>
      </c>
    </row>
    <row r="911" spans="2:14" x14ac:dyDescent="0.25">
      <c r="B911" t="s">
        <v>1742</v>
      </c>
      <c r="C911" s="55" t="s">
        <v>4617</v>
      </c>
      <c r="D911" s="3" t="s">
        <v>6011</v>
      </c>
      <c r="E911" s="45">
        <v>34.30059814453125</v>
      </c>
      <c r="F911" s="45">
        <v>-83.860000610351563</v>
      </c>
      <c r="G911" s="22">
        <v>356.60000610351563</v>
      </c>
      <c r="H911" s="3" t="s">
        <v>5985</v>
      </c>
      <c r="J911" s="4">
        <v>71.168006896972656</v>
      </c>
      <c r="K911" s="4">
        <v>68.261009216308594</v>
      </c>
      <c r="L911" s="4">
        <v>2.9069945812225342</v>
      </c>
      <c r="M911" s="21">
        <v>0.76631718873977661</v>
      </c>
      <c r="N911">
        <v>0</v>
      </c>
    </row>
    <row r="912" spans="2:14" x14ac:dyDescent="0.25">
      <c r="B912" t="s">
        <v>1743</v>
      </c>
      <c r="C912" s="55" t="s">
        <v>4618</v>
      </c>
      <c r="D912" s="3" t="s">
        <v>6011</v>
      </c>
      <c r="E912" s="45">
        <v>32.284198760986328</v>
      </c>
      <c r="F912" s="45">
        <v>-83.468101501464844</v>
      </c>
      <c r="G912" s="22">
        <v>74.699996948242188</v>
      </c>
      <c r="H912" s="3" t="s">
        <v>5985</v>
      </c>
      <c r="J912" s="4">
        <v>70.592002868652344</v>
      </c>
      <c r="K912" s="4">
        <v>70.027542114257813</v>
      </c>
      <c r="L912" s="4">
        <v>0.56446534395217896</v>
      </c>
      <c r="M912" s="21">
        <v>0.46672987937927246</v>
      </c>
      <c r="N912">
        <v>0</v>
      </c>
    </row>
    <row r="913" spans="2:14" x14ac:dyDescent="0.25">
      <c r="B913" t="s">
        <v>1745</v>
      </c>
      <c r="C913" s="55" t="s">
        <v>4621</v>
      </c>
      <c r="D913" s="3" t="s">
        <v>6011</v>
      </c>
      <c r="E913" s="45">
        <v>33.399700164794922</v>
      </c>
      <c r="F913" s="45">
        <v>-84.915000915527344</v>
      </c>
      <c r="G913" s="22">
        <v>242.30000305175781</v>
      </c>
      <c r="H913" s="3" t="s">
        <v>5985</v>
      </c>
      <c r="J913" s="4">
        <v>70.412002563476563</v>
      </c>
      <c r="K913" s="4">
        <v>67.916252136230469</v>
      </c>
      <c r="L913" s="4">
        <v>2.4957518577575684</v>
      </c>
      <c r="M913" s="21">
        <v>0.73361855745315552</v>
      </c>
      <c r="N913">
        <v>0</v>
      </c>
    </row>
    <row r="914" spans="2:14" x14ac:dyDescent="0.25">
      <c r="B914" t="s">
        <v>1746</v>
      </c>
      <c r="C914" s="55" t="s">
        <v>4622</v>
      </c>
      <c r="D914" s="3" t="s">
        <v>6011</v>
      </c>
      <c r="E914" s="45">
        <v>34.241401672363281</v>
      </c>
      <c r="F914" s="45">
        <v>-85.158302307128906</v>
      </c>
      <c r="G914" s="22">
        <v>208.80000305175781</v>
      </c>
      <c r="H914" s="3" t="s">
        <v>5985</v>
      </c>
      <c r="J914" s="4">
        <v>70.628005981445313</v>
      </c>
      <c r="K914" s="4">
        <v>68.055549621582031</v>
      </c>
      <c r="L914" s="4">
        <v>2.5724549293518066</v>
      </c>
      <c r="M914" s="21">
        <v>0.71426093578338623</v>
      </c>
      <c r="N914">
        <v>0</v>
      </c>
    </row>
    <row r="915" spans="2:14" x14ac:dyDescent="0.25">
      <c r="B915" t="s">
        <v>1747</v>
      </c>
      <c r="C915" s="55" t="s">
        <v>4623</v>
      </c>
      <c r="D915" s="3" t="s">
        <v>6011</v>
      </c>
      <c r="E915" s="45">
        <v>32.974399566650391</v>
      </c>
      <c r="F915" s="45">
        <v>-82.804496765136719</v>
      </c>
      <c r="G915" s="22">
        <v>137.5</v>
      </c>
      <c r="H915" s="3" t="s">
        <v>5985</v>
      </c>
      <c r="J915" s="4">
        <v>71.599998474121094</v>
      </c>
      <c r="K915" s="4">
        <v>70.206283569335938</v>
      </c>
      <c r="L915" s="4">
        <v>1.3937194347381592</v>
      </c>
      <c r="M915" s="21">
        <v>0.58744436502456665</v>
      </c>
      <c r="N915">
        <v>0</v>
      </c>
    </row>
    <row r="916" spans="2:14" x14ac:dyDescent="0.25">
      <c r="B916" t="s">
        <v>1748</v>
      </c>
      <c r="C916" s="55" t="s">
        <v>4624</v>
      </c>
      <c r="D916" s="3" t="s">
        <v>6011</v>
      </c>
      <c r="E916" s="45">
        <v>31.446100234985352</v>
      </c>
      <c r="F916" s="45">
        <v>-83.476699829101563</v>
      </c>
      <c r="G916" s="22">
        <v>115.80000305175781</v>
      </c>
      <c r="H916" s="3" t="s">
        <v>5985</v>
      </c>
      <c r="J916" s="4">
        <v>67.027999877929688</v>
      </c>
      <c r="K916" s="4">
        <v>71.066757202148438</v>
      </c>
      <c r="L916" s="4">
        <v>-4.0387511253356934</v>
      </c>
      <c r="M916" s="21">
        <v>0.11252246052026749</v>
      </c>
      <c r="N916">
        <v>0</v>
      </c>
    </row>
    <row r="917" spans="2:14" x14ac:dyDescent="0.25">
      <c r="B917" t="s">
        <v>1749</v>
      </c>
      <c r="C917" s="55" t="s">
        <v>4625</v>
      </c>
      <c r="D917" s="3" t="s">
        <v>6011</v>
      </c>
      <c r="E917" s="45">
        <v>34.578601837158203</v>
      </c>
      <c r="F917" s="45">
        <v>-83.331901550292969</v>
      </c>
      <c r="G917" s="22">
        <v>308.5</v>
      </c>
      <c r="H917" s="3" t="s">
        <v>5985</v>
      </c>
      <c r="J917" s="4">
        <v>71.384002685546875</v>
      </c>
      <c r="K917" s="4">
        <v>68.403923034667969</v>
      </c>
      <c r="L917" s="4">
        <v>2.9800782203674316</v>
      </c>
      <c r="M917" s="21">
        <v>0.74940758943557739</v>
      </c>
      <c r="N917">
        <v>0</v>
      </c>
    </row>
    <row r="918" spans="2:14" x14ac:dyDescent="0.25">
      <c r="B918" t="s">
        <v>1750</v>
      </c>
      <c r="C918" s="55" t="s">
        <v>4626</v>
      </c>
      <c r="D918" s="3" t="s">
        <v>6011</v>
      </c>
      <c r="E918" s="45">
        <v>33.726398468017578</v>
      </c>
      <c r="F918" s="45">
        <v>-82.705802917480469</v>
      </c>
      <c r="G918" s="22">
        <v>189</v>
      </c>
      <c r="H918" s="3" t="s">
        <v>5985</v>
      </c>
      <c r="J918" s="4">
        <v>71.419998168945313</v>
      </c>
      <c r="K918" s="4">
        <v>68.549575805664063</v>
      </c>
      <c r="L918" s="4">
        <v>2.87042236328125</v>
      </c>
      <c r="M918" s="21">
        <v>0.71723037958145142</v>
      </c>
      <c r="N918">
        <v>0</v>
      </c>
    </row>
    <row r="919" spans="2:14" x14ac:dyDescent="0.25">
      <c r="B919" t="s">
        <v>1751</v>
      </c>
      <c r="C919" s="55" t="s">
        <v>4628</v>
      </c>
      <c r="D919" s="3" t="s">
        <v>6011</v>
      </c>
      <c r="E919" s="45">
        <v>33.072498321533203</v>
      </c>
      <c r="F919" s="45">
        <v>-82.006103515625</v>
      </c>
      <c r="G919" s="22">
        <v>82.300003051757813</v>
      </c>
      <c r="H919" s="3" t="s">
        <v>5985</v>
      </c>
      <c r="J919" s="4">
        <v>71.419998168945313</v>
      </c>
      <c r="K919" s="4">
        <v>69.567474365234375</v>
      </c>
      <c r="L919" s="4">
        <v>1.8525269031524658</v>
      </c>
      <c r="M919" s="21">
        <v>0.62364614009857178</v>
      </c>
      <c r="N919">
        <v>0</v>
      </c>
    </row>
    <row r="920" spans="2:14" x14ac:dyDescent="0.25">
      <c r="B920" t="s">
        <v>1752</v>
      </c>
      <c r="C920" s="55" t="s">
        <v>4629</v>
      </c>
      <c r="D920" s="3" t="s">
        <v>6014</v>
      </c>
      <c r="E920" s="45">
        <v>43.191699981689453</v>
      </c>
      <c r="F920" s="45">
        <v>-112.34529876708984</v>
      </c>
      <c r="G920" s="22">
        <v>1371.300048828125</v>
      </c>
      <c r="H920" s="3" t="s">
        <v>5985</v>
      </c>
      <c r="J920" s="4">
        <v>58.028003692626953</v>
      </c>
      <c r="K920" s="4">
        <v>53.984153747558594</v>
      </c>
      <c r="L920" s="4">
        <v>4.0438475608825684</v>
      </c>
      <c r="M920" s="21">
        <v>0.6549144983291626</v>
      </c>
      <c r="N920">
        <v>0</v>
      </c>
    </row>
    <row r="921" spans="2:14" x14ac:dyDescent="0.25">
      <c r="B921" t="s">
        <v>1753</v>
      </c>
      <c r="C921" s="55" t="s">
        <v>4630</v>
      </c>
      <c r="D921" s="3" t="s">
        <v>6014</v>
      </c>
      <c r="E921" s="45">
        <v>44.573299407958984</v>
      </c>
      <c r="F921" s="45">
        <v>-116.67530059814453</v>
      </c>
      <c r="G921" s="22">
        <v>807.70001220703125</v>
      </c>
      <c r="H921" s="3" t="s">
        <v>5985</v>
      </c>
      <c r="J921" s="4">
        <v>55.364002227783203</v>
      </c>
      <c r="K921" s="4">
        <v>55.123443603515625</v>
      </c>
      <c r="L921" s="4">
        <v>0.24055786430835724</v>
      </c>
      <c r="M921" s="21">
        <v>0.49788826704025269</v>
      </c>
      <c r="N921">
        <v>0</v>
      </c>
    </row>
    <row r="922" spans="2:14" x14ac:dyDescent="0.25">
      <c r="B922" t="s">
        <v>1754</v>
      </c>
      <c r="C922" s="55" t="s">
        <v>4631</v>
      </c>
      <c r="D922" s="3" t="s">
        <v>6014</v>
      </c>
      <c r="E922" s="45">
        <v>47.682201385498047</v>
      </c>
      <c r="F922" s="45">
        <v>-116.79669952392578</v>
      </c>
      <c r="G922" s="22">
        <v>650.0999755859375</v>
      </c>
      <c r="H922" s="3" t="s">
        <v>5985</v>
      </c>
      <c r="J922" s="4">
        <v>52.591999053955078</v>
      </c>
      <c r="K922" s="4">
        <v>55.510993957519531</v>
      </c>
      <c r="L922" s="4">
        <v>-2.9189941883087158</v>
      </c>
      <c r="M922" s="21">
        <v>0.3203008770942688</v>
      </c>
      <c r="N922">
        <v>0</v>
      </c>
    </row>
    <row r="923" spans="2:14" x14ac:dyDescent="0.25">
      <c r="B923" t="s">
        <v>1755</v>
      </c>
      <c r="C923" s="55" t="s">
        <v>4632</v>
      </c>
      <c r="D923" s="3" t="s">
        <v>6014</v>
      </c>
      <c r="E923" s="45">
        <v>42.587200164794922</v>
      </c>
      <c r="F923" s="45">
        <v>-111.72750091552734</v>
      </c>
      <c r="G923" s="22">
        <v>1691.5999755859375</v>
      </c>
      <c r="H923" s="3" t="s">
        <v>5985</v>
      </c>
      <c r="J923" s="4">
        <v>53.204002380371094</v>
      </c>
      <c r="K923" s="4">
        <v>48.855678558349609</v>
      </c>
      <c r="L923" s="4">
        <v>4.3483247756958008</v>
      </c>
      <c r="M923" s="21">
        <v>0.73034512996673584</v>
      </c>
      <c r="N923">
        <v>0</v>
      </c>
    </row>
    <row r="924" spans="2:14" x14ac:dyDescent="0.25">
      <c r="B924" t="s">
        <v>1758</v>
      </c>
      <c r="C924" s="55" t="s">
        <v>4636</v>
      </c>
      <c r="D924" s="3" t="s">
        <v>6014</v>
      </c>
      <c r="E924" s="45">
        <v>42.123100280761719</v>
      </c>
      <c r="F924" s="45">
        <v>-111.31330108642578</v>
      </c>
      <c r="G924" s="22">
        <v>1809</v>
      </c>
      <c r="H924" s="3" t="s">
        <v>5985</v>
      </c>
      <c r="J924" s="4">
        <v>52.808002471923828</v>
      </c>
      <c r="K924" s="4">
        <v>51.817829132080078</v>
      </c>
      <c r="L924" s="4">
        <v>0.99017333984375</v>
      </c>
      <c r="M924" s="21">
        <v>0.53780293464660645</v>
      </c>
      <c r="N924">
        <v>0</v>
      </c>
    </row>
    <row r="925" spans="2:14" x14ac:dyDescent="0.25">
      <c r="B925" t="s">
        <v>1759</v>
      </c>
      <c r="C925" s="55" t="s">
        <v>4637</v>
      </c>
      <c r="D925" s="3" t="s">
        <v>6014</v>
      </c>
      <c r="E925" s="45">
        <v>44.887199401855469</v>
      </c>
      <c r="F925" s="45">
        <v>-116.10469818115234</v>
      </c>
      <c r="G925" s="22">
        <v>1531.5999755859375</v>
      </c>
      <c r="H925" s="3" t="s">
        <v>5985</v>
      </c>
      <c r="J925" s="4">
        <v>45.427997589111328</v>
      </c>
      <c r="K925" s="4">
        <v>44.987525939941406</v>
      </c>
      <c r="L925" s="4">
        <v>0.44047242403030396</v>
      </c>
      <c r="M925" s="21">
        <v>0.49214094877243042</v>
      </c>
      <c r="N925">
        <v>0</v>
      </c>
    </row>
    <row r="926" spans="2:14" x14ac:dyDescent="0.25">
      <c r="B926" t="s">
        <v>1760</v>
      </c>
      <c r="C926" s="55" t="s">
        <v>4639</v>
      </c>
      <c r="D926" s="3" t="s">
        <v>6014</v>
      </c>
      <c r="E926" s="45">
        <v>46.232498168945313</v>
      </c>
      <c r="F926" s="45">
        <v>-116.24299621582031</v>
      </c>
      <c r="G926" s="22">
        <v>990</v>
      </c>
      <c r="H926" s="3" t="s">
        <v>5985</v>
      </c>
      <c r="J926" s="4">
        <v>41.791999816894531</v>
      </c>
      <c r="K926" s="4">
        <v>48.892158508300781</v>
      </c>
      <c r="L926" s="4">
        <v>-7.10015869140625</v>
      </c>
      <c r="M926" s="21">
        <v>0.23743946850299835</v>
      </c>
      <c r="N926">
        <v>0</v>
      </c>
    </row>
    <row r="927" spans="2:14" x14ac:dyDescent="0.25">
      <c r="B927" t="s">
        <v>1761</v>
      </c>
      <c r="C927" s="55" t="s">
        <v>4640</v>
      </c>
      <c r="D927" s="3" t="s">
        <v>6014</v>
      </c>
      <c r="E927" s="45">
        <v>43.308601379394531</v>
      </c>
      <c r="F927" s="45">
        <v>-114.06670379638672</v>
      </c>
      <c r="G927" s="22">
        <v>1474.9000244140625</v>
      </c>
      <c r="H927" s="3" t="s">
        <v>5985</v>
      </c>
      <c r="J927" s="4">
        <v>51.403999328613281</v>
      </c>
      <c r="K927" s="4">
        <v>48.087543487548828</v>
      </c>
      <c r="L927" s="4">
        <v>3.3164551258087158</v>
      </c>
      <c r="M927" s="21">
        <v>0.68657833337783813</v>
      </c>
      <c r="N927">
        <v>0</v>
      </c>
    </row>
    <row r="928" spans="2:14" x14ac:dyDescent="0.25">
      <c r="B928" t="s">
        <v>1762</v>
      </c>
      <c r="C928" s="55" t="s">
        <v>4641</v>
      </c>
      <c r="D928" s="3" t="s">
        <v>6014</v>
      </c>
      <c r="E928" s="45">
        <v>46.492198944091797</v>
      </c>
      <c r="F928" s="45">
        <v>-115.80059814453125</v>
      </c>
      <c r="G928" s="22">
        <v>938.79998779296875</v>
      </c>
      <c r="H928" s="3" t="s">
        <v>5985</v>
      </c>
      <c r="J928" s="4">
        <v>38.804000854492188</v>
      </c>
      <c r="K928" s="4">
        <v>44.371860504150391</v>
      </c>
      <c r="L928" s="4">
        <v>-5.5678586959838867</v>
      </c>
      <c r="M928" s="21">
        <v>0.2025875598192215</v>
      </c>
      <c r="N928">
        <v>0</v>
      </c>
    </row>
    <row r="929" spans="2:14" x14ac:dyDescent="0.25">
      <c r="B929" t="s">
        <v>1763</v>
      </c>
      <c r="C929" s="55" t="s">
        <v>4642</v>
      </c>
      <c r="D929" s="3" t="s">
        <v>6014</v>
      </c>
      <c r="E929" s="45">
        <v>48.999401092529297</v>
      </c>
      <c r="F929" s="45">
        <v>-116.49919891357422</v>
      </c>
      <c r="G929" s="22">
        <v>548.29998779296875</v>
      </c>
      <c r="H929" s="3" t="s">
        <v>5985</v>
      </c>
      <c r="J929" s="4">
        <v>44.420001983642578</v>
      </c>
      <c r="K929" s="4">
        <v>51.617198944091797</v>
      </c>
      <c r="L929" s="4">
        <v>-7.1971983909606934</v>
      </c>
      <c r="M929" s="21">
        <v>9.5049276947975159E-2</v>
      </c>
      <c r="N929">
        <v>0</v>
      </c>
    </row>
    <row r="930" spans="2:14" x14ac:dyDescent="0.25">
      <c r="B930" t="s">
        <v>1764</v>
      </c>
      <c r="C930" s="55" t="s">
        <v>4643</v>
      </c>
      <c r="D930" s="3" t="s">
        <v>6014</v>
      </c>
      <c r="E930" s="45">
        <v>46.960300445556641</v>
      </c>
      <c r="F930" s="45">
        <v>-116.85500335693359</v>
      </c>
      <c r="G930" s="22">
        <v>841.20001220703125</v>
      </c>
      <c r="H930" s="3" t="s">
        <v>5985</v>
      </c>
      <c r="J930" s="4">
        <v>43.628002166748047</v>
      </c>
      <c r="K930" s="4">
        <v>46.443641662597656</v>
      </c>
      <c r="L930" s="4">
        <v>-2.8156371116638184</v>
      </c>
      <c r="M930" s="21">
        <v>0.33602061867713928</v>
      </c>
      <c r="N930">
        <v>0</v>
      </c>
    </row>
    <row r="931" spans="2:14" x14ac:dyDescent="0.25">
      <c r="B931" t="s">
        <v>1765</v>
      </c>
      <c r="C931" s="55" t="s">
        <v>4644</v>
      </c>
      <c r="D931" s="3" t="s">
        <v>6014</v>
      </c>
      <c r="E931" s="45">
        <v>48.351100921630859</v>
      </c>
      <c r="F931" s="45">
        <v>-116.83529663085938</v>
      </c>
      <c r="G931" s="22">
        <v>722.70001220703125</v>
      </c>
      <c r="H931" s="3" t="s">
        <v>5985</v>
      </c>
      <c r="J931" s="4">
        <v>41.359996795654297</v>
      </c>
      <c r="K931" s="4">
        <v>47.458179473876953</v>
      </c>
      <c r="L931" s="4">
        <v>-6.0981812477111816</v>
      </c>
      <c r="M931" s="21">
        <v>0.1783696711063385</v>
      </c>
      <c r="N931">
        <v>0</v>
      </c>
    </row>
    <row r="932" spans="2:14" x14ac:dyDescent="0.25">
      <c r="B932" t="s">
        <v>1766</v>
      </c>
      <c r="C932" s="55" t="s">
        <v>4646</v>
      </c>
      <c r="D932" s="3" t="s">
        <v>6014</v>
      </c>
      <c r="E932" s="45">
        <v>48.294200897216797</v>
      </c>
      <c r="F932" s="45">
        <v>-116.56279754638672</v>
      </c>
      <c r="G932" s="22">
        <v>648</v>
      </c>
      <c r="H932" s="3" t="s">
        <v>5985</v>
      </c>
      <c r="J932" s="4">
        <v>48.055999755859375</v>
      </c>
      <c r="K932" s="4">
        <v>50.1112060546875</v>
      </c>
      <c r="L932" s="4">
        <v>-2.055206298828125</v>
      </c>
      <c r="M932" s="21">
        <v>0.39956328272819519</v>
      </c>
      <c r="N932">
        <v>0</v>
      </c>
    </row>
    <row r="933" spans="2:14" x14ac:dyDescent="0.25">
      <c r="B933" t="s">
        <v>1768</v>
      </c>
      <c r="C933" s="55" t="s">
        <v>4648</v>
      </c>
      <c r="D933" s="3" t="s">
        <v>6014</v>
      </c>
      <c r="E933" s="45">
        <v>43.437198638916016</v>
      </c>
      <c r="F933" s="45">
        <v>-111.27919769287109</v>
      </c>
      <c r="G933" s="22">
        <v>1645</v>
      </c>
      <c r="H933" s="3" t="s">
        <v>5985</v>
      </c>
      <c r="J933" s="4">
        <v>47.803997039794922</v>
      </c>
      <c r="K933" s="4">
        <v>46.503089904785156</v>
      </c>
      <c r="L933" s="4">
        <v>1.3009064197540283</v>
      </c>
      <c r="M933" s="21">
        <v>0.55120831727981567</v>
      </c>
      <c r="N933">
        <v>0</v>
      </c>
    </row>
    <row r="934" spans="2:14" x14ac:dyDescent="0.25">
      <c r="B934" t="s">
        <v>1778</v>
      </c>
      <c r="C934" s="55" t="s">
        <v>4657</v>
      </c>
      <c r="D934" s="3" t="s">
        <v>6015</v>
      </c>
      <c r="E934" s="45">
        <v>40.946399688720703</v>
      </c>
      <c r="F934" s="45">
        <v>-90.385597229003906</v>
      </c>
      <c r="G934" s="22">
        <v>232</v>
      </c>
      <c r="H934" s="3" t="s">
        <v>5985</v>
      </c>
      <c r="J934" s="4">
        <v>71.779998779296875</v>
      </c>
      <c r="K934" s="4">
        <v>65.4598388671875</v>
      </c>
      <c r="L934" s="4">
        <v>6.320159912109375</v>
      </c>
      <c r="M934" s="21">
        <v>0.81925570964813232</v>
      </c>
      <c r="N934">
        <v>0</v>
      </c>
    </row>
    <row r="935" spans="2:14" x14ac:dyDescent="0.25">
      <c r="B935" t="s">
        <v>1793</v>
      </c>
      <c r="C935" s="55" t="s">
        <v>4677</v>
      </c>
      <c r="D935" s="3" t="s">
        <v>6015</v>
      </c>
      <c r="E935" s="45">
        <v>39.618598937988281</v>
      </c>
      <c r="F935" s="45">
        <v>-87.667198181152344</v>
      </c>
      <c r="G935" s="22">
        <v>197.80000305175781</v>
      </c>
      <c r="H935" s="3" t="s">
        <v>5985</v>
      </c>
      <c r="J935" s="4">
        <v>72.176002502441406</v>
      </c>
      <c r="K935" s="4">
        <v>65.664566040039063</v>
      </c>
      <c r="L935" s="4">
        <v>6.5114378929138184</v>
      </c>
      <c r="M935" s="21">
        <v>0.83448708057403564</v>
      </c>
      <c r="N935">
        <v>0</v>
      </c>
    </row>
    <row r="936" spans="2:14" x14ac:dyDescent="0.25">
      <c r="B936" t="s">
        <v>1796</v>
      </c>
      <c r="C936" s="55" t="s">
        <v>4681</v>
      </c>
      <c r="D936" s="3" t="s">
        <v>6015</v>
      </c>
      <c r="E936" s="45">
        <v>37.474700927734375</v>
      </c>
      <c r="F936" s="45">
        <v>-88.412200927734375</v>
      </c>
      <c r="G936" s="22">
        <v>121.90000152587891</v>
      </c>
      <c r="H936" s="3" t="s">
        <v>5985</v>
      </c>
      <c r="J936" s="4">
        <v>71.383995056152344</v>
      </c>
      <c r="K936" s="4">
        <v>66.223983764648438</v>
      </c>
      <c r="L936" s="4">
        <v>5.1600160598754883</v>
      </c>
      <c r="M936" s="21">
        <v>0.79872256517410278</v>
      </c>
      <c r="N936">
        <v>0</v>
      </c>
    </row>
    <row r="937" spans="2:14" x14ac:dyDescent="0.25">
      <c r="B937" t="s">
        <v>1818</v>
      </c>
      <c r="C937" s="55" t="s">
        <v>4620</v>
      </c>
      <c r="D937" s="3" t="s">
        <v>6016</v>
      </c>
      <c r="E937" s="45">
        <v>37.928600311279297</v>
      </c>
      <c r="F937" s="45">
        <v>-87.895599365234375</v>
      </c>
      <c r="G937" s="22">
        <v>108.80000305175781</v>
      </c>
      <c r="H937" s="3" t="s">
        <v>5985</v>
      </c>
      <c r="J937" s="4">
        <v>72.788002014160156</v>
      </c>
      <c r="K937" s="4">
        <v>68.116004943847656</v>
      </c>
      <c r="L937" s="4">
        <v>4.6719970703125</v>
      </c>
      <c r="M937" s="21">
        <v>0.75760489702224731</v>
      </c>
      <c r="N937">
        <v>0</v>
      </c>
    </row>
    <row r="938" spans="2:14" x14ac:dyDescent="0.25">
      <c r="B938" t="s">
        <v>1839</v>
      </c>
      <c r="C938" s="55" t="s">
        <v>4720</v>
      </c>
      <c r="D938" s="3" t="s">
        <v>6013</v>
      </c>
      <c r="E938" s="45">
        <v>42.261100769042969</v>
      </c>
      <c r="F938" s="45">
        <v>-90.422996520996094</v>
      </c>
      <c r="G938" s="22">
        <v>183.80000305175781</v>
      </c>
      <c r="H938" s="3" t="s">
        <v>5985</v>
      </c>
      <c r="J938" s="4">
        <v>70.591995239257813</v>
      </c>
      <c r="K938" s="4">
        <v>62.7674560546875</v>
      </c>
      <c r="L938" s="4">
        <v>7.8245420455932617</v>
      </c>
      <c r="M938" s="21">
        <v>0.85908764600753784</v>
      </c>
      <c r="N938">
        <v>0</v>
      </c>
    </row>
    <row r="939" spans="2:14" x14ac:dyDescent="0.25">
      <c r="B939" t="s">
        <v>1841</v>
      </c>
      <c r="C939" s="55" t="s">
        <v>4552</v>
      </c>
      <c r="D939" s="3" t="s">
        <v>6013</v>
      </c>
      <c r="E939" s="45">
        <v>42.297199249267578</v>
      </c>
      <c r="F939" s="45">
        <v>-91.019996643066406</v>
      </c>
      <c r="G939" s="22">
        <v>252.39999389648438</v>
      </c>
      <c r="H939" s="3" t="s">
        <v>5985</v>
      </c>
      <c r="J939" s="4">
        <v>67.819999694824219</v>
      </c>
      <c r="K939" s="4">
        <v>61.6373291015625</v>
      </c>
      <c r="L939" s="4">
        <v>6.1826720237731934</v>
      </c>
      <c r="M939" s="21">
        <v>0.79856503009796143</v>
      </c>
      <c r="N939">
        <v>0</v>
      </c>
    </row>
    <row r="940" spans="2:14" x14ac:dyDescent="0.25">
      <c r="B940" t="s">
        <v>1861</v>
      </c>
      <c r="C940" s="55" t="s">
        <v>4736</v>
      </c>
      <c r="D940" s="3" t="s">
        <v>6013</v>
      </c>
      <c r="E940" s="45">
        <v>41.609199523925781</v>
      </c>
      <c r="F940" s="45">
        <v>-91.504997253417969</v>
      </c>
      <c r="G940" s="22">
        <v>195.10000610351563</v>
      </c>
      <c r="H940" s="3" t="s">
        <v>5985</v>
      </c>
      <c r="J940" s="4">
        <v>69.008003234863281</v>
      </c>
      <c r="K940" s="4">
        <v>65.506820678710938</v>
      </c>
      <c r="L940" s="4">
        <v>3.5011780261993408</v>
      </c>
      <c r="M940" s="21">
        <v>0.66230994462966919</v>
      </c>
      <c r="N940">
        <v>0</v>
      </c>
    </row>
    <row r="941" spans="2:14" x14ac:dyDescent="0.25">
      <c r="B941" t="s">
        <v>1886</v>
      </c>
      <c r="C941" s="55" t="s">
        <v>4760</v>
      </c>
      <c r="D941" s="3" t="s">
        <v>6013</v>
      </c>
      <c r="E941" s="45">
        <v>43.165298461914063</v>
      </c>
      <c r="F941" s="45">
        <v>-95.146697998046875</v>
      </c>
      <c r="G941" s="22">
        <v>404.20001220703125</v>
      </c>
      <c r="H941" s="3" t="s">
        <v>5985</v>
      </c>
      <c r="J941" s="4">
        <v>63.571998596191406</v>
      </c>
      <c r="K941" s="4">
        <v>61.920818328857422</v>
      </c>
      <c r="L941" s="4">
        <v>1.6511780023574829</v>
      </c>
      <c r="M941" s="21">
        <v>0.52896016836166382</v>
      </c>
      <c r="N941">
        <v>0</v>
      </c>
    </row>
    <row r="942" spans="2:14" x14ac:dyDescent="0.25">
      <c r="B942" t="s">
        <v>1888</v>
      </c>
      <c r="C942" s="55" t="s">
        <v>4762</v>
      </c>
      <c r="D942" s="3" t="s">
        <v>6013</v>
      </c>
      <c r="E942" s="45">
        <v>43.454200744628906</v>
      </c>
      <c r="F942" s="45">
        <v>-94.306900024414063</v>
      </c>
      <c r="G942" s="22">
        <v>359.70001220703125</v>
      </c>
      <c r="H942" s="3" t="s">
        <v>5985</v>
      </c>
      <c r="J942" s="4">
        <v>64.003997802734375</v>
      </c>
      <c r="K942" s="4">
        <v>61.2838134765625</v>
      </c>
      <c r="L942" s="4">
        <v>2.720184326171875</v>
      </c>
      <c r="M942" s="21">
        <v>0.59456527233123779</v>
      </c>
      <c r="N942">
        <v>0</v>
      </c>
    </row>
    <row r="943" spans="2:14" x14ac:dyDescent="0.25">
      <c r="B943" t="s">
        <v>1897</v>
      </c>
      <c r="C943" s="55" t="s">
        <v>4650</v>
      </c>
      <c r="D943" s="3" t="s">
        <v>6017</v>
      </c>
      <c r="E943" s="45">
        <v>39.799400329589844</v>
      </c>
      <c r="F943" s="45">
        <v>-101.04219818115234</v>
      </c>
      <c r="G943" s="22">
        <v>881.79998779296875</v>
      </c>
      <c r="H943" s="3" t="s">
        <v>5985</v>
      </c>
      <c r="J943" s="4">
        <v>64.796005249023438</v>
      </c>
      <c r="K943" s="4">
        <v>62.01708984375</v>
      </c>
      <c r="L943" s="4">
        <v>2.7789123058319092</v>
      </c>
      <c r="M943" s="21">
        <v>0.63166064023971558</v>
      </c>
      <c r="N943">
        <v>0</v>
      </c>
    </row>
    <row r="944" spans="2:14" x14ac:dyDescent="0.25">
      <c r="B944" t="s">
        <v>1902</v>
      </c>
      <c r="C944" s="55" t="s">
        <v>4690</v>
      </c>
      <c r="D944" s="3" t="s">
        <v>6017</v>
      </c>
      <c r="E944" s="45">
        <v>37.176700592041016</v>
      </c>
      <c r="F944" s="45">
        <v>-94.842796325683594</v>
      </c>
      <c r="G944" s="22">
        <v>272.20001220703125</v>
      </c>
      <c r="H944" s="3" t="s">
        <v>5985</v>
      </c>
      <c r="J944" s="4">
        <v>73.975997924804688</v>
      </c>
      <c r="K944" s="4">
        <v>69.021163940429688</v>
      </c>
      <c r="L944" s="4">
        <v>4.9548401832580566</v>
      </c>
      <c r="M944" s="21">
        <v>0.78544837236404419</v>
      </c>
      <c r="N944">
        <v>0</v>
      </c>
    </row>
    <row r="945" spans="2:14" x14ac:dyDescent="0.25">
      <c r="B945" t="s">
        <v>1903</v>
      </c>
      <c r="C945" s="55" t="s">
        <v>4772</v>
      </c>
      <c r="D945" s="3" t="s">
        <v>6017</v>
      </c>
      <c r="E945" s="45">
        <v>38.37030029296875</v>
      </c>
      <c r="F945" s="45">
        <v>-96.548301696777344</v>
      </c>
      <c r="G945" s="22">
        <v>375.5</v>
      </c>
      <c r="H945" s="3" t="s">
        <v>5985</v>
      </c>
      <c r="J945" s="4">
        <v>72.968002319335938</v>
      </c>
      <c r="K945" s="4">
        <v>68.286827087402344</v>
      </c>
      <c r="L945" s="4">
        <v>4.6811704635620117</v>
      </c>
      <c r="M945" s="21">
        <v>0.73883497714996338</v>
      </c>
      <c r="N945">
        <v>0</v>
      </c>
    </row>
    <row r="946" spans="2:14" x14ac:dyDescent="0.25">
      <c r="B946" t="s">
        <v>1907</v>
      </c>
      <c r="C946" s="55" t="s">
        <v>4775</v>
      </c>
      <c r="D946" s="3" t="s">
        <v>6017</v>
      </c>
      <c r="E946" s="45">
        <v>38.361400604248047</v>
      </c>
      <c r="F946" s="45">
        <v>-98.828102111816406</v>
      </c>
      <c r="G946" s="22">
        <v>570.5999755859375</v>
      </c>
      <c r="H946" s="3" t="s">
        <v>5985</v>
      </c>
      <c r="J946" s="4">
        <v>70.952003479003906</v>
      </c>
      <c r="K946" s="4">
        <v>68.629806518554688</v>
      </c>
      <c r="L946" s="4">
        <v>2.3221924304962158</v>
      </c>
      <c r="M946" s="21">
        <v>0.62933921813964844</v>
      </c>
      <c r="N946">
        <v>0</v>
      </c>
    </row>
    <row r="947" spans="2:14" x14ac:dyDescent="0.25">
      <c r="B947" t="s">
        <v>1908</v>
      </c>
      <c r="C947" s="55" t="s">
        <v>4695</v>
      </c>
      <c r="D947" s="3" t="s">
        <v>6017</v>
      </c>
      <c r="E947" s="45">
        <v>37.602500915527344</v>
      </c>
      <c r="F947" s="45">
        <v>-99.302200317382813</v>
      </c>
      <c r="G947" s="22">
        <v>683.70001220703125</v>
      </c>
      <c r="H947" s="3" t="s">
        <v>5985</v>
      </c>
      <c r="J947" s="4">
        <v>68.863998413085938</v>
      </c>
      <c r="K947" s="4">
        <v>67.329452514648438</v>
      </c>
      <c r="L947" s="4">
        <v>1.5345458984375</v>
      </c>
      <c r="M947" s="21">
        <v>0.57703006267547607</v>
      </c>
      <c r="N947">
        <v>0</v>
      </c>
    </row>
    <row r="948" spans="2:14" x14ac:dyDescent="0.25">
      <c r="B948" t="s">
        <v>1909</v>
      </c>
      <c r="C948" s="55" t="s">
        <v>4776</v>
      </c>
      <c r="D948" s="3" t="s">
        <v>6017</v>
      </c>
      <c r="E948" s="45">
        <v>38.858600616455078</v>
      </c>
      <c r="F948" s="45">
        <v>-99.335800170898438</v>
      </c>
      <c r="G948" s="22">
        <v>612.5999755859375</v>
      </c>
      <c r="H948" s="3" t="s">
        <v>5985</v>
      </c>
      <c r="J948" s="4">
        <v>70.412002563476563</v>
      </c>
      <c r="K948" s="4">
        <v>66.429603576660156</v>
      </c>
      <c r="L948" s="4">
        <v>3.9823975563049316</v>
      </c>
      <c r="M948" s="21">
        <v>0.726715087890625</v>
      </c>
      <c r="N948">
        <v>0</v>
      </c>
    </row>
    <row r="949" spans="2:14" x14ac:dyDescent="0.25">
      <c r="B949" t="s">
        <v>1911</v>
      </c>
      <c r="C949" s="55" t="s">
        <v>4778</v>
      </c>
      <c r="D949" s="3" t="s">
        <v>6017</v>
      </c>
      <c r="E949" s="45">
        <v>38.665599822998047</v>
      </c>
      <c r="F949" s="45">
        <v>-96.94940185546875</v>
      </c>
      <c r="G949" s="22">
        <v>407.79998779296875</v>
      </c>
      <c r="H949" s="3" t="s">
        <v>5985</v>
      </c>
      <c r="J949" s="4">
        <v>72.571998596191406</v>
      </c>
      <c r="K949" s="4">
        <v>67.783447265625</v>
      </c>
      <c r="L949" s="4">
        <v>4.7885499000549316</v>
      </c>
      <c r="M949" s="21">
        <v>0.74135696887969971</v>
      </c>
      <c r="N949">
        <v>0</v>
      </c>
    </row>
    <row r="950" spans="2:14" x14ac:dyDescent="0.25">
      <c r="B950" t="s">
        <v>1914</v>
      </c>
      <c r="C950" s="55" t="s">
        <v>4520</v>
      </c>
      <c r="D950" s="3" t="s">
        <v>6017</v>
      </c>
      <c r="E950" s="45">
        <v>37.236400604248047</v>
      </c>
      <c r="F950" s="45">
        <v>-95.700302124023438</v>
      </c>
      <c r="G950" s="22">
        <v>245.39999389648438</v>
      </c>
      <c r="H950" s="3" t="s">
        <v>5985</v>
      </c>
      <c r="J950" s="4">
        <v>74.552001953125</v>
      </c>
      <c r="K950" s="4">
        <v>69.681015014648438</v>
      </c>
      <c r="L950" s="4">
        <v>4.8709840774536133</v>
      </c>
      <c r="M950" s="21">
        <v>0.81148862838745117</v>
      </c>
      <c r="N950">
        <v>0</v>
      </c>
    </row>
    <row r="951" spans="2:14" x14ac:dyDescent="0.25">
      <c r="B951" t="s">
        <v>1915</v>
      </c>
      <c r="C951" s="55" t="s">
        <v>4781</v>
      </c>
      <c r="D951" s="3" t="s">
        <v>6017</v>
      </c>
      <c r="E951" s="45">
        <v>37.923301696777344</v>
      </c>
      <c r="F951" s="45">
        <v>-95.424201965332031</v>
      </c>
      <c r="G951" s="22">
        <v>290.79998779296875</v>
      </c>
      <c r="H951" s="3" t="s">
        <v>5985</v>
      </c>
      <c r="J951" s="4">
        <v>73.616004943847656</v>
      </c>
      <c r="K951" s="4">
        <v>69.519119262695313</v>
      </c>
      <c r="L951" s="4">
        <v>4.0968809127807617</v>
      </c>
      <c r="M951" s="21">
        <v>0.70267766714096069</v>
      </c>
      <c r="N951">
        <v>0</v>
      </c>
    </row>
    <row r="952" spans="2:14" x14ac:dyDescent="0.25">
      <c r="B952" t="s">
        <v>1918</v>
      </c>
      <c r="C952" s="55" t="s">
        <v>4429</v>
      </c>
      <c r="D952" s="3" t="s">
        <v>6017</v>
      </c>
      <c r="E952" s="45">
        <v>37.645301818847656</v>
      </c>
      <c r="F952" s="45">
        <v>-98.125</v>
      </c>
      <c r="G952" s="22">
        <v>471.5</v>
      </c>
      <c r="H952" s="3" t="s">
        <v>5985</v>
      </c>
      <c r="J952" s="4">
        <v>73.759994506835938</v>
      </c>
      <c r="K952" s="4">
        <v>68.930953979492188</v>
      </c>
      <c r="L952" s="4">
        <v>4.82904052734375</v>
      </c>
      <c r="M952" s="21">
        <v>0.76189941167831421</v>
      </c>
      <c r="N952">
        <v>0</v>
      </c>
    </row>
    <row r="953" spans="2:14" x14ac:dyDescent="0.25">
      <c r="B953" t="s">
        <v>1919</v>
      </c>
      <c r="C953" s="55" t="s">
        <v>3438</v>
      </c>
      <c r="D953" s="3" t="s">
        <v>6017</v>
      </c>
      <c r="E953" s="45">
        <v>38.958301544189453</v>
      </c>
      <c r="F953" s="45">
        <v>-95.25140380859375</v>
      </c>
      <c r="G953" s="22">
        <v>320</v>
      </c>
      <c r="H953" s="3" t="s">
        <v>5985</v>
      </c>
      <c r="J953" s="4">
        <v>70.447998046875</v>
      </c>
      <c r="K953" s="4">
        <v>69.706298828125</v>
      </c>
      <c r="L953" s="4">
        <v>0.74169921875</v>
      </c>
      <c r="M953" s="21">
        <v>0.52651536464691162</v>
      </c>
      <c r="N953">
        <v>0</v>
      </c>
    </row>
    <row r="954" spans="2:14" x14ac:dyDescent="0.25">
      <c r="B954" t="s">
        <v>1925</v>
      </c>
      <c r="C954" s="55" t="s">
        <v>4789</v>
      </c>
      <c r="D954" s="3" t="s">
        <v>6017</v>
      </c>
      <c r="E954" s="45">
        <v>39.07440185546875</v>
      </c>
      <c r="F954" s="45">
        <v>-96.898300170898438</v>
      </c>
      <c r="G954" s="22">
        <v>369.70001220703125</v>
      </c>
      <c r="H954" s="3" t="s">
        <v>5985</v>
      </c>
      <c r="J954" s="4">
        <v>73.580001831054688</v>
      </c>
      <c r="K954" s="4">
        <v>67.919296264648438</v>
      </c>
      <c r="L954" s="4">
        <v>5.6606993675231934</v>
      </c>
      <c r="M954" s="21">
        <v>0.77596837282180786</v>
      </c>
      <c r="N954">
        <v>0</v>
      </c>
    </row>
    <row r="955" spans="2:14" x14ac:dyDescent="0.25">
      <c r="B955" t="s">
        <v>1929</v>
      </c>
      <c r="C955" s="55" t="s">
        <v>4792</v>
      </c>
      <c r="D955" s="3" t="s">
        <v>6017</v>
      </c>
      <c r="E955" s="45">
        <v>37.367801666259766</v>
      </c>
      <c r="F955" s="45">
        <v>-95.288101196289063</v>
      </c>
      <c r="G955" s="22">
        <v>277.39999389648438</v>
      </c>
      <c r="H955" s="3" t="s">
        <v>5985</v>
      </c>
      <c r="J955" s="4">
        <v>72.968002319335938</v>
      </c>
      <c r="K955" s="4">
        <v>69.095046997070313</v>
      </c>
      <c r="L955" s="4">
        <v>3.8729615211486816</v>
      </c>
      <c r="M955" s="21">
        <v>0.72431671619415283</v>
      </c>
      <c r="N955">
        <v>0</v>
      </c>
    </row>
    <row r="956" spans="2:14" x14ac:dyDescent="0.25">
      <c r="B956" t="s">
        <v>1934</v>
      </c>
      <c r="C956" s="55" t="s">
        <v>3680</v>
      </c>
      <c r="D956" s="3" t="s">
        <v>6017</v>
      </c>
      <c r="E956" s="45">
        <v>38.214401245117188</v>
      </c>
      <c r="F956" s="45">
        <v>-98.207801818847656</v>
      </c>
      <c r="G956" s="22">
        <v>498.70001220703125</v>
      </c>
      <c r="H956" s="3" t="s">
        <v>5985</v>
      </c>
      <c r="J956" s="4">
        <v>72.608001708984375</v>
      </c>
      <c r="K956" s="4">
        <v>68.793968200683594</v>
      </c>
      <c r="L956" s="4">
        <v>3.8140320777893066</v>
      </c>
      <c r="M956" s="21">
        <v>0.71673882007598877</v>
      </c>
      <c r="N956">
        <v>0</v>
      </c>
    </row>
    <row r="957" spans="2:14" x14ac:dyDescent="0.25">
      <c r="B957" t="s">
        <v>1935</v>
      </c>
      <c r="C957" s="55" t="s">
        <v>4798</v>
      </c>
      <c r="D957" s="3" t="s">
        <v>6017</v>
      </c>
      <c r="E957" s="45">
        <v>37.992801666259766</v>
      </c>
      <c r="F957" s="45">
        <v>-101.74169921875</v>
      </c>
      <c r="G957" s="22">
        <v>1008.2999877929688</v>
      </c>
      <c r="H957" s="3" t="s">
        <v>5985</v>
      </c>
      <c r="J957" s="4">
        <v>64.796005249023438</v>
      </c>
      <c r="K957" s="4">
        <v>63.849433898925781</v>
      </c>
      <c r="L957" s="4">
        <v>0.94656980037689209</v>
      </c>
      <c r="M957" s="21">
        <v>0.52167326211929321</v>
      </c>
      <c r="N957">
        <v>0</v>
      </c>
    </row>
    <row r="958" spans="2:14" x14ac:dyDescent="0.25">
      <c r="B958" t="s">
        <v>1936</v>
      </c>
      <c r="C958" s="55" t="s">
        <v>4799</v>
      </c>
      <c r="D958" s="3" t="s">
        <v>6017</v>
      </c>
      <c r="E958" s="45">
        <v>38.466098785400391</v>
      </c>
      <c r="F958" s="45">
        <v>-101.77310180664063</v>
      </c>
      <c r="G958" s="22">
        <v>1107.5999755859375</v>
      </c>
      <c r="H958" s="3" t="s">
        <v>5985</v>
      </c>
      <c r="J958" s="4">
        <v>62.05999755859375</v>
      </c>
      <c r="K958" s="4">
        <v>61.454109191894531</v>
      </c>
      <c r="L958" s="4">
        <v>0.60588991641998291</v>
      </c>
      <c r="M958" s="21">
        <v>0.47841548919677734</v>
      </c>
      <c r="N958">
        <v>0</v>
      </c>
    </row>
    <row r="959" spans="2:14" x14ac:dyDescent="0.25">
      <c r="B959" t="s">
        <v>1941</v>
      </c>
      <c r="C959" s="55" t="s">
        <v>4805</v>
      </c>
      <c r="D959" s="3" t="s">
        <v>6017</v>
      </c>
      <c r="E959" s="45">
        <v>37.88330078125</v>
      </c>
      <c r="F959" s="45">
        <v>-95.727798461914063</v>
      </c>
      <c r="G959" s="22">
        <v>338.89999389648438</v>
      </c>
      <c r="H959" s="3" t="s">
        <v>5985</v>
      </c>
      <c r="J959" s="4">
        <v>74.012001037597656</v>
      </c>
      <c r="K959" s="4">
        <v>68.425765991210938</v>
      </c>
      <c r="L959" s="4">
        <v>5.5862364768981934</v>
      </c>
      <c r="M959" s="21">
        <v>0.84373950958251953</v>
      </c>
      <c r="N959">
        <v>0</v>
      </c>
    </row>
    <row r="960" spans="2:14" x14ac:dyDescent="0.25">
      <c r="B960" t="s">
        <v>1943</v>
      </c>
      <c r="C960" s="55" t="s">
        <v>4807</v>
      </c>
      <c r="D960" s="3" t="s">
        <v>6018</v>
      </c>
      <c r="E960" s="45">
        <v>36.897800445556641</v>
      </c>
      <c r="F960" s="45">
        <v>-86.124702453613281</v>
      </c>
      <c r="G960" s="22">
        <v>187.5</v>
      </c>
      <c r="H960" s="3" t="s">
        <v>5985</v>
      </c>
      <c r="J960" s="4">
        <v>72.968002319335938</v>
      </c>
      <c r="K960" s="4">
        <v>66.745872497558594</v>
      </c>
      <c r="L960" s="4">
        <v>6.2221250534057617</v>
      </c>
      <c r="M960" s="21">
        <v>0.89592951536178589</v>
      </c>
      <c r="N960">
        <v>0</v>
      </c>
    </row>
    <row r="961" spans="2:14" x14ac:dyDescent="0.25">
      <c r="B961" t="s">
        <v>1947</v>
      </c>
      <c r="C961" s="55" t="s">
        <v>3437</v>
      </c>
      <c r="D961" s="3" t="s">
        <v>6018</v>
      </c>
      <c r="E961" s="45">
        <v>37.652801513671875</v>
      </c>
      <c r="F961" s="45">
        <v>-84.770797729492188</v>
      </c>
      <c r="G961" s="22">
        <v>274.29998779296875</v>
      </c>
      <c r="H961" s="3" t="s">
        <v>5985</v>
      </c>
      <c r="J961" s="4">
        <v>71.419998168945313</v>
      </c>
      <c r="K961" s="4">
        <v>65.780174255371094</v>
      </c>
      <c r="L961" s="4">
        <v>5.6398191452026367</v>
      </c>
      <c r="M961" s="21">
        <v>0.8613397479057312</v>
      </c>
      <c r="N961">
        <v>0</v>
      </c>
    </row>
    <row r="962" spans="2:14" x14ac:dyDescent="0.25">
      <c r="B962" t="s">
        <v>1952</v>
      </c>
      <c r="C962" s="55" t="s">
        <v>4815</v>
      </c>
      <c r="D962" s="3" t="s">
        <v>6018</v>
      </c>
      <c r="E962" s="45">
        <v>37.131698608398438</v>
      </c>
      <c r="F962" s="45">
        <v>-86.148101806640625</v>
      </c>
      <c r="G962" s="22">
        <v>231.60000610351563</v>
      </c>
      <c r="H962" s="3" t="s">
        <v>5985</v>
      </c>
      <c r="J962" s="4">
        <v>71.815994262695313</v>
      </c>
      <c r="K962" s="4">
        <v>65.929496765136719</v>
      </c>
      <c r="L962" s="4">
        <v>5.8864989280700684</v>
      </c>
      <c r="M962" s="21">
        <v>0.85871708393096924</v>
      </c>
      <c r="N962">
        <v>0</v>
      </c>
    </row>
    <row r="963" spans="2:14" x14ac:dyDescent="0.25">
      <c r="B963" t="s">
        <v>1958</v>
      </c>
      <c r="C963" s="55" t="s">
        <v>4821</v>
      </c>
      <c r="D963" s="3" t="s">
        <v>6018</v>
      </c>
      <c r="E963" s="45">
        <v>36.746101379394531</v>
      </c>
      <c r="F963" s="45">
        <v>-86.225799560546875</v>
      </c>
      <c r="G963" s="22">
        <v>226.5</v>
      </c>
      <c r="H963" s="3" t="s">
        <v>5985</v>
      </c>
      <c r="J963" s="4">
        <v>71.419998168945313</v>
      </c>
      <c r="K963" s="4">
        <v>67.449020385742188</v>
      </c>
      <c r="L963" s="4">
        <v>3.970977783203125</v>
      </c>
      <c r="M963" s="21">
        <v>0.76899343729019165</v>
      </c>
      <c r="N963">
        <v>0</v>
      </c>
    </row>
    <row r="964" spans="2:14" x14ac:dyDescent="0.25">
      <c r="B964" t="s">
        <v>1961</v>
      </c>
      <c r="C964" s="55" t="s">
        <v>3288</v>
      </c>
      <c r="D964" s="3" t="s">
        <v>6019</v>
      </c>
      <c r="E964" s="45">
        <v>31.320600509643555</v>
      </c>
      <c r="F964" s="45">
        <v>-92.461097717285156</v>
      </c>
      <c r="G964" s="22">
        <v>26.5</v>
      </c>
      <c r="H964" s="3" t="s">
        <v>5985</v>
      </c>
      <c r="J964" s="4">
        <v>74.767997741699219</v>
      </c>
      <c r="K964" s="4">
        <v>73.170631408691406</v>
      </c>
      <c r="L964" s="4">
        <v>1.5973694324493408</v>
      </c>
      <c r="M964" s="21">
        <v>0.62877881526947021</v>
      </c>
      <c r="N964">
        <v>0</v>
      </c>
    </row>
    <row r="965" spans="2:14" x14ac:dyDescent="0.25">
      <c r="B965" t="s">
        <v>1966</v>
      </c>
      <c r="C965" s="55" t="s">
        <v>4829</v>
      </c>
      <c r="D965" s="3" t="s">
        <v>6019</v>
      </c>
      <c r="E965" s="45">
        <v>30.959400177001953</v>
      </c>
      <c r="F965" s="45">
        <v>-92.178596496582031</v>
      </c>
      <c r="G965" s="22">
        <v>24.399999618530273</v>
      </c>
      <c r="H965" s="3" t="s">
        <v>5985</v>
      </c>
      <c r="J965" s="4">
        <v>73.795997619628906</v>
      </c>
      <c r="K965" s="4">
        <v>72.52587890625</v>
      </c>
      <c r="L965" s="4">
        <v>1.2701171636581421</v>
      </c>
      <c r="M965" s="21">
        <v>0.55702149868011475</v>
      </c>
      <c r="N965">
        <v>0</v>
      </c>
    </row>
    <row r="966" spans="2:14" x14ac:dyDescent="0.25">
      <c r="B966" t="s">
        <v>1968</v>
      </c>
      <c r="C966" s="55" t="s">
        <v>4831</v>
      </c>
      <c r="D966" s="3" t="s">
        <v>6019</v>
      </c>
      <c r="E966" s="45">
        <v>30.198099136352539</v>
      </c>
      <c r="F966" s="45">
        <v>-91.125602722167969</v>
      </c>
      <c r="G966" s="22">
        <v>7.5999999046325684</v>
      </c>
      <c r="H966" s="3" t="s">
        <v>5985</v>
      </c>
      <c r="J966" s="4">
        <v>74.587997436523438</v>
      </c>
      <c r="K966" s="4">
        <v>73.778785705566406</v>
      </c>
      <c r="L966" s="4">
        <v>0.80921632051467896</v>
      </c>
      <c r="M966" s="21">
        <v>0.52977293729782104</v>
      </c>
      <c r="N966">
        <v>0</v>
      </c>
    </row>
    <row r="967" spans="2:14" x14ac:dyDescent="0.25">
      <c r="B967" t="s">
        <v>1978</v>
      </c>
      <c r="C967" s="55" t="s">
        <v>4841</v>
      </c>
      <c r="D967" s="3" t="s">
        <v>6019</v>
      </c>
      <c r="E967" s="45">
        <v>30.418300628662109</v>
      </c>
      <c r="F967" s="45">
        <v>-92.044197082519531</v>
      </c>
      <c r="G967" s="22">
        <v>16.799999237060547</v>
      </c>
      <c r="H967" s="3" t="s">
        <v>5985</v>
      </c>
      <c r="J967" s="4">
        <v>73.579994201660156</v>
      </c>
      <c r="K967" s="4">
        <v>72.508346557617188</v>
      </c>
      <c r="L967" s="4">
        <v>1.0716491937637329</v>
      </c>
      <c r="M967" s="21">
        <v>0.57784724235534668</v>
      </c>
      <c r="N967">
        <v>0</v>
      </c>
    </row>
    <row r="968" spans="2:14" x14ac:dyDescent="0.25">
      <c r="B968" t="s">
        <v>1980</v>
      </c>
      <c r="C968" s="55" t="s">
        <v>4843</v>
      </c>
      <c r="D968" s="3" t="s">
        <v>6019</v>
      </c>
      <c r="E968" s="45">
        <v>32.810001373291016</v>
      </c>
      <c r="F968" s="45">
        <v>-93.0625</v>
      </c>
      <c r="G968" s="22">
        <v>65.5</v>
      </c>
      <c r="H968" s="3" t="s">
        <v>5985</v>
      </c>
      <c r="J968" s="4">
        <v>74.155998229980469</v>
      </c>
      <c r="K968" s="4">
        <v>70.633438110351563</v>
      </c>
      <c r="L968" s="4">
        <v>3.5225646495819092</v>
      </c>
      <c r="M968" s="21">
        <v>0.79528999328613281</v>
      </c>
      <c r="N968">
        <v>0</v>
      </c>
    </row>
    <row r="969" spans="2:14" x14ac:dyDescent="0.25">
      <c r="B969" t="s">
        <v>1982</v>
      </c>
      <c r="C969" s="55" t="s">
        <v>4845</v>
      </c>
      <c r="D969" s="3" t="s">
        <v>6019</v>
      </c>
      <c r="E969" s="45">
        <v>30.200300216674805</v>
      </c>
      <c r="F969" s="45">
        <v>-92.664199829101563</v>
      </c>
      <c r="G969" s="22">
        <v>7.5999999046325684</v>
      </c>
      <c r="H969" s="3" t="s">
        <v>5985</v>
      </c>
      <c r="J969" s="4">
        <v>76.1719970703125</v>
      </c>
      <c r="K969" s="4">
        <v>73.195709228515625</v>
      </c>
      <c r="L969" s="4">
        <v>2.976287841796875</v>
      </c>
      <c r="M969" s="21">
        <v>0.8422921895980835</v>
      </c>
      <c r="N969">
        <v>0</v>
      </c>
    </row>
    <row r="970" spans="2:14" x14ac:dyDescent="0.25">
      <c r="B970" t="s">
        <v>1987</v>
      </c>
      <c r="C970" s="55" t="s">
        <v>4850</v>
      </c>
      <c r="D970" s="3" t="s">
        <v>6019</v>
      </c>
      <c r="E970" s="45">
        <v>31.141700744628906</v>
      </c>
      <c r="F970" s="45">
        <v>-93.239700317382813</v>
      </c>
      <c r="G970" s="22">
        <v>8.5</v>
      </c>
      <c r="H970" s="3" t="s">
        <v>5985</v>
      </c>
      <c r="J970" s="4">
        <v>71.599998474121094</v>
      </c>
      <c r="K970" s="4">
        <v>70.681869506835938</v>
      </c>
      <c r="L970" s="4">
        <v>0.91813355684280396</v>
      </c>
      <c r="M970" s="21">
        <v>0.55593216419219971</v>
      </c>
      <c r="N970">
        <v>0</v>
      </c>
    </row>
    <row r="971" spans="2:14" x14ac:dyDescent="0.25">
      <c r="B971" t="s">
        <v>1997</v>
      </c>
      <c r="C971" s="55" t="s">
        <v>4859</v>
      </c>
      <c r="D971" s="3" t="s">
        <v>6019</v>
      </c>
      <c r="E971" s="45">
        <v>29.728599548339844</v>
      </c>
      <c r="F971" s="45">
        <v>-92.818099975585938</v>
      </c>
      <c r="G971" s="22">
        <v>1.2000000476837158</v>
      </c>
      <c r="H971" s="3" t="s">
        <v>5985</v>
      </c>
      <c r="J971" s="4">
        <v>77.035995483398438</v>
      </c>
      <c r="K971" s="4">
        <v>75.038314819335938</v>
      </c>
      <c r="L971" s="4">
        <v>1.9976806640625</v>
      </c>
      <c r="M971" s="21">
        <v>0.66940557956695557</v>
      </c>
      <c r="N971">
        <v>0</v>
      </c>
    </row>
    <row r="972" spans="2:14" x14ac:dyDescent="0.25">
      <c r="B972" t="s">
        <v>1999</v>
      </c>
      <c r="C972" s="55" t="s">
        <v>4861</v>
      </c>
      <c r="D972" s="3" t="s">
        <v>6019</v>
      </c>
      <c r="E972" s="45">
        <v>30.264999389648438</v>
      </c>
      <c r="F972" s="45">
        <v>-89.769699096679688</v>
      </c>
      <c r="G972" s="22">
        <v>3</v>
      </c>
      <c r="H972" s="3" t="s">
        <v>5985</v>
      </c>
      <c r="J972" s="4">
        <v>74.984001159667969</v>
      </c>
      <c r="K972" s="4">
        <v>73.223381042480469</v>
      </c>
      <c r="L972" s="4">
        <v>1.7606201171875</v>
      </c>
      <c r="M972" s="21">
        <v>0.66090154647827148</v>
      </c>
      <c r="N972">
        <v>0</v>
      </c>
    </row>
    <row r="973" spans="2:14" x14ac:dyDescent="0.25">
      <c r="B973" t="s">
        <v>2005</v>
      </c>
      <c r="C973" s="55" t="s">
        <v>3337</v>
      </c>
      <c r="D973" s="3" t="s">
        <v>6022</v>
      </c>
      <c r="E973" s="45">
        <v>44.919700622558594</v>
      </c>
      <c r="F973" s="45">
        <v>-69.24169921875</v>
      </c>
      <c r="G973" s="22">
        <v>90.5</v>
      </c>
      <c r="H973" s="3" t="s">
        <v>5985</v>
      </c>
      <c r="J973" s="4">
        <v>59.971996307373047</v>
      </c>
      <c r="K973" s="4">
        <v>56.562183380126953</v>
      </c>
      <c r="L973" s="4">
        <v>3.4098143577575684</v>
      </c>
      <c r="M973" s="21">
        <v>0.64012134075164795</v>
      </c>
      <c r="N973">
        <v>0</v>
      </c>
    </row>
    <row r="974" spans="2:14" x14ac:dyDescent="0.25">
      <c r="B974" t="s">
        <v>2006</v>
      </c>
      <c r="C974" s="55" t="s">
        <v>4869</v>
      </c>
      <c r="D974" s="3" t="s">
        <v>6022</v>
      </c>
      <c r="E974" s="45">
        <v>47.238601684570313</v>
      </c>
      <c r="F974" s="45">
        <v>-68.611900329589844</v>
      </c>
      <c r="G974" s="22">
        <v>185.89999389648438</v>
      </c>
      <c r="H974" s="3" t="s">
        <v>5985</v>
      </c>
      <c r="J974" s="4">
        <v>53.203998565673828</v>
      </c>
      <c r="K974" s="4">
        <v>53.498313903808594</v>
      </c>
      <c r="L974" s="4">
        <v>-0.29431763291358948</v>
      </c>
      <c r="M974" s="21">
        <v>0.45115718245506287</v>
      </c>
      <c r="N974">
        <v>0</v>
      </c>
    </row>
    <row r="975" spans="2:14" x14ac:dyDescent="0.25">
      <c r="B975" t="s">
        <v>2030</v>
      </c>
      <c r="C975" s="55" t="s">
        <v>4894</v>
      </c>
      <c r="D975" s="3" t="s">
        <v>6023</v>
      </c>
      <c r="E975" s="45">
        <v>46.586898803710938</v>
      </c>
      <c r="F975" s="45">
        <v>-89.547500610351563</v>
      </c>
      <c r="G975" s="22">
        <v>396.20001220703125</v>
      </c>
      <c r="H975" s="3" t="s">
        <v>5985</v>
      </c>
      <c r="J975" s="4">
        <v>56.983997344970703</v>
      </c>
      <c r="K975" s="4">
        <v>52.82208251953125</v>
      </c>
      <c r="L975" s="4">
        <v>4.1619138717651367</v>
      </c>
      <c r="M975" s="21">
        <v>0.6808587908744812</v>
      </c>
      <c r="N975">
        <v>0</v>
      </c>
    </row>
    <row r="976" spans="2:14" x14ac:dyDescent="0.25">
      <c r="B976" t="s">
        <v>2031</v>
      </c>
      <c r="C976" s="55" t="s">
        <v>4896</v>
      </c>
      <c r="D976" s="3" t="s">
        <v>6023</v>
      </c>
      <c r="E976" s="45">
        <v>43.707199096679688</v>
      </c>
      <c r="F976" s="45">
        <v>-85.482200622558594</v>
      </c>
      <c r="G976" s="22">
        <v>283.5</v>
      </c>
      <c r="H976" s="3" t="s">
        <v>5985</v>
      </c>
      <c r="J976" s="4">
        <v>64.795997619628906</v>
      </c>
      <c r="K976" s="4">
        <v>57.1474609375</v>
      </c>
      <c r="L976" s="4">
        <v>7.6485352516174316</v>
      </c>
      <c r="M976" s="21">
        <v>0.81759774684906006</v>
      </c>
      <c r="N976">
        <v>0</v>
      </c>
    </row>
    <row r="977" spans="2:14" x14ac:dyDescent="0.25">
      <c r="B977" t="s">
        <v>2037</v>
      </c>
      <c r="C977" s="55" t="s">
        <v>4901</v>
      </c>
      <c r="D977" s="3" t="s">
        <v>6023</v>
      </c>
      <c r="E977" s="45">
        <v>45.998298645019531</v>
      </c>
      <c r="F977" s="45">
        <v>-83.901397705078125</v>
      </c>
      <c r="G977" s="22">
        <v>181.39999389648438</v>
      </c>
      <c r="H977" s="3" t="s">
        <v>5985</v>
      </c>
      <c r="J977" s="4">
        <v>62.167991638183594</v>
      </c>
      <c r="K977" s="4">
        <v>57.776893615722656</v>
      </c>
      <c r="L977" s="4">
        <v>4.3911008834838867</v>
      </c>
      <c r="M977" s="21">
        <v>0.70496708154678345</v>
      </c>
      <c r="N977">
        <v>0</v>
      </c>
    </row>
    <row r="978" spans="2:14" x14ac:dyDescent="0.25">
      <c r="B978" t="s">
        <v>2040</v>
      </c>
      <c r="C978" s="55" t="s">
        <v>4904</v>
      </c>
      <c r="D978" s="3" t="s">
        <v>6023</v>
      </c>
      <c r="E978" s="45">
        <v>42.407798767089844</v>
      </c>
      <c r="F978" s="45">
        <v>-82.889198303222656</v>
      </c>
      <c r="G978" s="22">
        <v>186.80000305175781</v>
      </c>
      <c r="H978" s="3" t="s">
        <v>5985</v>
      </c>
      <c r="J978" s="4">
        <v>63.571998596191406</v>
      </c>
      <c r="K978" s="4">
        <v>63.805492401123047</v>
      </c>
      <c r="L978" s="4">
        <v>-0.23349609971046448</v>
      </c>
      <c r="M978" s="21">
        <v>0.46129292249679565</v>
      </c>
      <c r="N978">
        <v>0</v>
      </c>
    </row>
    <row r="979" spans="2:14" x14ac:dyDescent="0.25">
      <c r="B979" t="s">
        <v>2042</v>
      </c>
      <c r="C979" s="55" t="s">
        <v>4906</v>
      </c>
      <c r="D979" s="3" t="s">
        <v>6023</v>
      </c>
      <c r="E979" s="45">
        <v>43.832199096679688</v>
      </c>
      <c r="F979" s="45">
        <v>-82.642799377441406</v>
      </c>
      <c r="G979" s="22">
        <v>181.39999389648438</v>
      </c>
      <c r="H979" s="3" t="s">
        <v>5985</v>
      </c>
      <c r="J979" s="4">
        <v>57.379997253417969</v>
      </c>
      <c r="K979" s="4">
        <v>59.568321228027344</v>
      </c>
      <c r="L979" s="4">
        <v>-2.188323974609375</v>
      </c>
      <c r="M979" s="21">
        <v>0.44564956426620483</v>
      </c>
      <c r="N979">
        <v>0</v>
      </c>
    </row>
    <row r="980" spans="2:14" x14ac:dyDescent="0.25">
      <c r="B980" t="s">
        <v>2045</v>
      </c>
      <c r="C980" s="55" t="s">
        <v>4908</v>
      </c>
      <c r="D980" s="3" t="s">
        <v>6023</v>
      </c>
      <c r="E980" s="45">
        <v>46.465599060058594</v>
      </c>
      <c r="F980" s="45">
        <v>-90.189201354980469</v>
      </c>
      <c r="G980" s="22">
        <v>435.89999389648438</v>
      </c>
      <c r="H980" s="3" t="s">
        <v>5985</v>
      </c>
      <c r="J980" s="4">
        <v>58.603996276855469</v>
      </c>
      <c r="K980" s="4">
        <v>55.505256652832031</v>
      </c>
      <c r="L980" s="4">
        <v>3.0987427234649658</v>
      </c>
      <c r="M980" s="21">
        <v>0.60738927125930786</v>
      </c>
      <c r="N980">
        <v>0</v>
      </c>
    </row>
    <row r="981" spans="2:14" x14ac:dyDescent="0.25">
      <c r="B981" t="s">
        <v>2048</v>
      </c>
      <c r="C981" s="55" t="s">
        <v>4911</v>
      </c>
      <c r="D981" s="3" t="s">
        <v>6023</v>
      </c>
      <c r="E981" s="45">
        <v>44.854999542236328</v>
      </c>
      <c r="F981" s="45">
        <v>-85.835296630859375</v>
      </c>
      <c r="G981" s="22">
        <v>243.5</v>
      </c>
      <c r="H981" s="3" t="s">
        <v>5985</v>
      </c>
      <c r="J981" s="4">
        <v>64.147994995117188</v>
      </c>
      <c r="K981" s="4">
        <v>57.992767333984375</v>
      </c>
      <c r="L981" s="4">
        <v>6.1552305221557617</v>
      </c>
      <c r="M981" s="21">
        <v>0.72372633218765259</v>
      </c>
      <c r="N981">
        <v>0</v>
      </c>
    </row>
    <row r="982" spans="2:14" x14ac:dyDescent="0.25">
      <c r="B982" t="s">
        <v>2051</v>
      </c>
      <c r="C982" s="55" t="s">
        <v>4915</v>
      </c>
      <c r="D982" s="3" t="s">
        <v>6023</v>
      </c>
      <c r="E982" s="45">
        <v>43.016101837158203</v>
      </c>
      <c r="F982" s="45">
        <v>-84.180000305175781</v>
      </c>
      <c r="G982" s="22">
        <v>222.5</v>
      </c>
      <c r="H982" s="3" t="s">
        <v>5985</v>
      </c>
      <c r="J982" s="4">
        <v>68.036003112792969</v>
      </c>
      <c r="K982" s="4">
        <v>59.580665588378906</v>
      </c>
      <c r="L982" s="4">
        <v>8.4553403854370117</v>
      </c>
      <c r="M982" s="21">
        <v>0.86179655790328979</v>
      </c>
      <c r="N982">
        <v>0</v>
      </c>
    </row>
    <row r="983" spans="2:14" x14ac:dyDescent="0.25">
      <c r="B983" t="s">
        <v>2053</v>
      </c>
      <c r="C983" s="55" t="s">
        <v>4918</v>
      </c>
      <c r="D983" s="3" t="s">
        <v>6023</v>
      </c>
      <c r="E983" s="45">
        <v>46.055599212646484</v>
      </c>
      <c r="F983" s="45">
        <v>-88.62750244140625</v>
      </c>
      <c r="G983" s="22">
        <v>442</v>
      </c>
      <c r="H983" s="3" t="s">
        <v>5985</v>
      </c>
      <c r="J983" s="4">
        <v>54.608001708984375</v>
      </c>
      <c r="K983" s="4">
        <v>51.210502624511719</v>
      </c>
      <c r="L983" s="4">
        <v>3.3974976539611816</v>
      </c>
      <c r="M983" s="21">
        <v>0.6126708984375</v>
      </c>
      <c r="N983">
        <v>0</v>
      </c>
    </row>
    <row r="984" spans="2:14" x14ac:dyDescent="0.25">
      <c r="B984" t="s">
        <v>2057</v>
      </c>
      <c r="C984" s="55" t="s">
        <v>4922</v>
      </c>
      <c r="D984" s="3" t="s">
        <v>6023</v>
      </c>
      <c r="E984" s="45">
        <v>44.254199981689453</v>
      </c>
      <c r="F984" s="45">
        <v>-84.201103210449219</v>
      </c>
      <c r="G984" s="22">
        <v>269.70001220703125</v>
      </c>
      <c r="H984" s="3" t="s">
        <v>5985</v>
      </c>
      <c r="J984" s="4">
        <v>60.00799560546875</v>
      </c>
      <c r="K984" s="4">
        <v>56.447975158691406</v>
      </c>
      <c r="L984" s="4">
        <v>3.5600218772888184</v>
      </c>
      <c r="M984" s="21">
        <v>0.65548819303512573</v>
      </c>
      <c r="N984">
        <v>0</v>
      </c>
    </row>
    <row r="985" spans="2:14" x14ac:dyDescent="0.25">
      <c r="B985" t="s">
        <v>2059</v>
      </c>
      <c r="C985" s="55" t="s">
        <v>4924</v>
      </c>
      <c r="D985" s="3" t="s">
        <v>6024</v>
      </c>
      <c r="E985" s="45">
        <v>45.385601043701172</v>
      </c>
      <c r="F985" s="45">
        <v>-96.125801086425781</v>
      </c>
      <c r="G985" s="22">
        <v>334.70001220703125</v>
      </c>
      <c r="H985" s="3" t="s">
        <v>5985</v>
      </c>
      <c r="J985" s="4">
        <v>62.060005187988281</v>
      </c>
      <c r="K985" s="4">
        <v>61.617774963378906</v>
      </c>
      <c r="L985" s="4">
        <v>0.442230224609375</v>
      </c>
      <c r="M985" s="21">
        <v>0.49129533767700195</v>
      </c>
      <c r="N985">
        <v>0</v>
      </c>
    </row>
    <row r="986" spans="2:14" x14ac:dyDescent="0.25">
      <c r="B986" t="s">
        <v>2061</v>
      </c>
      <c r="C986" s="55" t="s">
        <v>3381</v>
      </c>
      <c r="D986" s="3" t="s">
        <v>6024</v>
      </c>
      <c r="E986" s="45">
        <v>45.316699981689453</v>
      </c>
      <c r="F986" s="45">
        <v>-95.61669921875</v>
      </c>
      <c r="G986" s="22">
        <v>313.89999389648438</v>
      </c>
      <c r="H986" s="3" t="s">
        <v>5985</v>
      </c>
      <c r="J986" s="4">
        <v>61.591999053955078</v>
      </c>
      <c r="K986" s="4">
        <v>61.321083068847656</v>
      </c>
      <c r="L986" s="4">
        <v>0.27091675996780396</v>
      </c>
      <c r="M986" s="21">
        <v>0.48529654741287231</v>
      </c>
      <c r="N986">
        <v>0</v>
      </c>
    </row>
    <row r="987" spans="2:14" x14ac:dyDescent="0.25">
      <c r="B987" t="s">
        <v>2063</v>
      </c>
      <c r="C987" s="55" t="s">
        <v>4926</v>
      </c>
      <c r="D987" s="3" t="s">
        <v>6024</v>
      </c>
      <c r="E987" s="45">
        <v>46.343299865722656</v>
      </c>
      <c r="F987" s="45">
        <v>-94.208602905273438</v>
      </c>
      <c r="G987" s="22">
        <v>359.70001220703125</v>
      </c>
      <c r="H987" s="3" t="s">
        <v>5985</v>
      </c>
      <c r="J987" s="4">
        <v>59.972003936767578</v>
      </c>
      <c r="K987" s="4">
        <v>57.521575927734375</v>
      </c>
      <c r="L987" s="4">
        <v>2.4504272937774658</v>
      </c>
      <c r="M987" s="21">
        <v>0.59035992622375488</v>
      </c>
      <c r="N987">
        <v>0</v>
      </c>
    </row>
    <row r="988" spans="2:14" x14ac:dyDescent="0.25">
      <c r="B988" t="s">
        <v>2064</v>
      </c>
      <c r="C988" s="55" t="s">
        <v>3300</v>
      </c>
      <c r="D988" s="3" t="s">
        <v>6024</v>
      </c>
      <c r="E988" s="45">
        <v>43.63079833984375</v>
      </c>
      <c r="F988" s="45">
        <v>-91.502799987792969</v>
      </c>
      <c r="G988" s="22">
        <v>355.39999389648438</v>
      </c>
      <c r="H988" s="3" t="s">
        <v>5985</v>
      </c>
      <c r="J988" s="4">
        <v>64.796005249023438</v>
      </c>
      <c r="K988" s="4">
        <v>60.366020202636719</v>
      </c>
      <c r="L988" s="4">
        <v>4.4299802780151367</v>
      </c>
      <c r="M988" s="21">
        <v>0.70726525783538818</v>
      </c>
      <c r="N988">
        <v>0</v>
      </c>
    </row>
    <row r="989" spans="2:14" x14ac:dyDescent="0.25">
      <c r="B989" t="s">
        <v>2065</v>
      </c>
      <c r="C989" s="55" t="s">
        <v>4927</v>
      </c>
      <c r="D989" s="3" t="s">
        <v>6024</v>
      </c>
      <c r="E989" s="45">
        <v>44.718299865722656</v>
      </c>
      <c r="F989" s="45">
        <v>-96.269699096679688</v>
      </c>
      <c r="G989" s="22">
        <v>368.79998779296875</v>
      </c>
      <c r="H989" s="3" t="s">
        <v>5985</v>
      </c>
      <c r="J989" s="4">
        <v>64.003997802734375</v>
      </c>
      <c r="K989" s="4">
        <v>61.895618438720703</v>
      </c>
      <c r="L989" s="4">
        <v>2.1083800792694092</v>
      </c>
      <c r="M989" s="21">
        <v>0.59291040897369385</v>
      </c>
      <c r="N989">
        <v>0</v>
      </c>
    </row>
    <row r="990" spans="2:14" x14ac:dyDescent="0.25">
      <c r="B990" t="s">
        <v>2066</v>
      </c>
      <c r="C990" s="55" t="s">
        <v>4928</v>
      </c>
      <c r="D990" s="3" t="s">
        <v>6024</v>
      </c>
      <c r="E990" s="45">
        <v>47.384700775146484</v>
      </c>
      <c r="F990" s="45">
        <v>-94.614700317382813</v>
      </c>
      <c r="G990" s="22">
        <v>395</v>
      </c>
      <c r="H990" s="3" t="s">
        <v>5985</v>
      </c>
      <c r="J990" s="4">
        <v>56.227996826171875</v>
      </c>
      <c r="K990" s="4">
        <v>56.589496612548828</v>
      </c>
      <c r="L990" s="4">
        <v>-0.36149901151657104</v>
      </c>
      <c r="M990" s="21">
        <v>0.46026310324668884</v>
      </c>
      <c r="N990">
        <v>0</v>
      </c>
    </row>
    <row r="991" spans="2:14" x14ac:dyDescent="0.25">
      <c r="B991" t="s">
        <v>2067</v>
      </c>
      <c r="C991" s="55" t="s">
        <v>4929</v>
      </c>
      <c r="D991" s="3" t="s">
        <v>6024</v>
      </c>
      <c r="E991" s="45">
        <v>45.579399108886719</v>
      </c>
      <c r="F991" s="45">
        <v>-94.391899108886719</v>
      </c>
      <c r="G991" s="22">
        <v>368.79998779296875</v>
      </c>
      <c r="H991" s="3" t="s">
        <v>5985</v>
      </c>
      <c r="J991" s="4">
        <v>62.816001892089844</v>
      </c>
      <c r="K991" s="4">
        <v>61.716094970703125</v>
      </c>
      <c r="L991" s="4">
        <v>1.0999084711074829</v>
      </c>
      <c r="M991" s="21">
        <v>0.51160377264022827</v>
      </c>
      <c r="N991">
        <v>0</v>
      </c>
    </row>
    <row r="992" spans="2:14" x14ac:dyDescent="0.25">
      <c r="B992" t="s">
        <v>2068</v>
      </c>
      <c r="C992" s="55" t="s">
        <v>4930</v>
      </c>
      <c r="D992" s="3" t="s">
        <v>6024</v>
      </c>
      <c r="E992" s="45">
        <v>46.837200164794922</v>
      </c>
      <c r="F992" s="45">
        <v>-95.837501525878906</v>
      </c>
      <c r="G992" s="22">
        <v>413</v>
      </c>
      <c r="H992" s="3" t="s">
        <v>5985</v>
      </c>
      <c r="J992" s="4">
        <v>61.015998840332031</v>
      </c>
      <c r="K992" s="4">
        <v>56.969482421875</v>
      </c>
      <c r="L992" s="4">
        <v>4.0465149879455566</v>
      </c>
      <c r="M992" s="21">
        <v>0.66038697957992554</v>
      </c>
      <c r="N992">
        <v>0</v>
      </c>
    </row>
    <row r="993" spans="2:14" x14ac:dyDescent="0.25">
      <c r="B993" t="s">
        <v>2070</v>
      </c>
      <c r="C993" s="55" t="s">
        <v>4932</v>
      </c>
      <c r="D993" s="3" t="s">
        <v>6024</v>
      </c>
      <c r="E993" s="45">
        <v>43.704700469970703</v>
      </c>
      <c r="F993" s="45">
        <v>-92.564399719238281</v>
      </c>
      <c r="G993" s="22">
        <v>411.5</v>
      </c>
      <c r="H993" s="3" t="s">
        <v>5985</v>
      </c>
      <c r="J993" s="4">
        <v>62.995994567871094</v>
      </c>
      <c r="K993" s="4">
        <v>60.027702331542969</v>
      </c>
      <c r="L993" s="4">
        <v>2.968292236328125</v>
      </c>
      <c r="M993" s="21">
        <v>0.63973647356033325</v>
      </c>
      <c r="N993">
        <v>0</v>
      </c>
    </row>
    <row r="994" spans="2:14" x14ac:dyDescent="0.25">
      <c r="B994" t="s">
        <v>2071</v>
      </c>
      <c r="C994" s="55" t="s">
        <v>4933</v>
      </c>
      <c r="D994" s="3" t="s">
        <v>6024</v>
      </c>
      <c r="E994" s="45">
        <v>46.411899566650391</v>
      </c>
      <c r="F994" s="45">
        <v>-94.360801696777344</v>
      </c>
      <c r="G994" s="22">
        <v>370.29998779296875</v>
      </c>
      <c r="H994" s="3" t="s">
        <v>5985</v>
      </c>
      <c r="J994" s="4">
        <v>62.599998474121094</v>
      </c>
      <c r="K994" s="4">
        <v>59.767555236816406</v>
      </c>
      <c r="L994" s="4">
        <v>2.8324463367462158</v>
      </c>
      <c r="M994" s="21">
        <v>0.63247001171112061</v>
      </c>
      <c r="N994">
        <v>0</v>
      </c>
    </row>
    <row r="995" spans="2:14" x14ac:dyDescent="0.25">
      <c r="B995" t="s">
        <v>2072</v>
      </c>
      <c r="C995" s="55" t="s">
        <v>4934</v>
      </c>
      <c r="D995" s="3" t="s">
        <v>6024</v>
      </c>
      <c r="E995" s="45">
        <v>44.650001525878906</v>
      </c>
      <c r="F995" s="45">
        <v>-93.635597229003906</v>
      </c>
      <c r="G995" s="22">
        <v>274.29998779296875</v>
      </c>
      <c r="H995" s="3" t="s">
        <v>5985</v>
      </c>
      <c r="J995" s="4">
        <v>63.391998291015625</v>
      </c>
      <c r="K995" s="4">
        <v>59.923988342285156</v>
      </c>
      <c r="L995" s="4">
        <v>3.4680113792419434</v>
      </c>
      <c r="M995" s="21">
        <v>0.63782632350921631</v>
      </c>
      <c r="N995">
        <v>0</v>
      </c>
    </row>
    <row r="996" spans="2:14" x14ac:dyDescent="0.25">
      <c r="B996" t="s">
        <v>2073</v>
      </c>
      <c r="C996" s="55" t="s">
        <v>4935</v>
      </c>
      <c r="D996" s="3" t="s">
        <v>6024</v>
      </c>
      <c r="E996" s="45">
        <v>44.239398956298828</v>
      </c>
      <c r="F996" s="45">
        <v>-95.315299987792969</v>
      </c>
      <c r="G996" s="22">
        <v>347.5</v>
      </c>
      <c r="H996" s="3" t="s">
        <v>5985</v>
      </c>
      <c r="J996" s="4">
        <v>63.176002502441406</v>
      </c>
      <c r="K996" s="4">
        <v>60.767139434814453</v>
      </c>
      <c r="L996" s="4">
        <v>2.4088623523712158</v>
      </c>
      <c r="M996" s="21">
        <v>0.59013968706130981</v>
      </c>
      <c r="N996">
        <v>0</v>
      </c>
    </row>
    <row r="997" spans="2:14" x14ac:dyDescent="0.25">
      <c r="B997" t="s">
        <v>2074</v>
      </c>
      <c r="C997" s="55" t="s">
        <v>4936</v>
      </c>
      <c r="D997" s="3" t="s">
        <v>6024</v>
      </c>
      <c r="E997" s="45">
        <v>47.246700286865234</v>
      </c>
      <c r="F997" s="45">
        <v>-94.222801208496094</v>
      </c>
      <c r="G997" s="22">
        <v>396.79998779296875</v>
      </c>
      <c r="H997" s="3" t="s">
        <v>5985</v>
      </c>
      <c r="J997" s="4">
        <v>60.368000030517578</v>
      </c>
      <c r="K997" s="4">
        <v>57.904937744140625</v>
      </c>
      <c r="L997" s="4">
        <v>2.4630615711212158</v>
      </c>
      <c r="M997" s="21">
        <v>0.60045325756072998</v>
      </c>
      <c r="N997">
        <v>0</v>
      </c>
    </row>
    <row r="998" spans="2:14" x14ac:dyDescent="0.25">
      <c r="B998" t="s">
        <v>2075</v>
      </c>
      <c r="C998" s="55" t="s">
        <v>3287</v>
      </c>
      <c r="D998" s="3" t="s">
        <v>6024</v>
      </c>
      <c r="E998" s="45">
        <v>45.127799987792969</v>
      </c>
      <c r="F998" s="45">
        <v>-94.534698486328125</v>
      </c>
      <c r="G998" s="22">
        <v>341.39999389648438</v>
      </c>
      <c r="H998" s="3" t="s">
        <v>5985</v>
      </c>
      <c r="J998" s="4">
        <v>59.756000518798828</v>
      </c>
      <c r="K998" s="4">
        <v>61.564399719238281</v>
      </c>
      <c r="L998" s="4">
        <v>-1.8083984851837158</v>
      </c>
      <c r="M998" s="21">
        <v>0.39351183176040649</v>
      </c>
      <c r="N998">
        <v>0</v>
      </c>
    </row>
    <row r="999" spans="2:14" x14ac:dyDescent="0.25">
      <c r="B999" t="s">
        <v>2076</v>
      </c>
      <c r="C999" s="55" t="s">
        <v>4937</v>
      </c>
      <c r="D999" s="3" t="s">
        <v>6024</v>
      </c>
      <c r="E999" s="45">
        <v>45.964698791503906</v>
      </c>
      <c r="F999" s="45">
        <v>-94.889198303222656</v>
      </c>
      <c r="G999" s="22">
        <v>408.39999389648438</v>
      </c>
      <c r="H999" s="3" t="s">
        <v>5985</v>
      </c>
      <c r="J999" s="4">
        <v>59.431999206542969</v>
      </c>
      <c r="K999" s="4">
        <v>58.594917297363281</v>
      </c>
      <c r="L999" s="4">
        <v>0.83708494901657104</v>
      </c>
      <c r="M999" s="21">
        <v>0.52949035167694092</v>
      </c>
      <c r="N999">
        <v>0</v>
      </c>
    </row>
    <row r="1000" spans="2:14" x14ac:dyDescent="0.25">
      <c r="B1000" t="s">
        <v>2079</v>
      </c>
      <c r="C1000" s="55" t="s">
        <v>3328</v>
      </c>
      <c r="D1000" s="3" t="s">
        <v>6024</v>
      </c>
      <c r="E1000" s="45">
        <v>44.471698760986328</v>
      </c>
      <c r="F1000" s="45">
        <v>-95.790298461914063</v>
      </c>
      <c r="G1000" s="22">
        <v>350.20001220703125</v>
      </c>
      <c r="H1000" s="3" t="s">
        <v>5985</v>
      </c>
      <c r="J1000" s="4">
        <v>62.383995056152344</v>
      </c>
      <c r="K1000" s="4">
        <v>62.24847412109375</v>
      </c>
      <c r="L1000" s="4">
        <v>0.13552245497703552</v>
      </c>
      <c r="M1000" s="21">
        <v>0.47337895631790161</v>
      </c>
      <c r="N1000">
        <v>0</v>
      </c>
    </row>
    <row r="1001" spans="2:14" x14ac:dyDescent="0.25">
      <c r="B1001" t="s">
        <v>2080</v>
      </c>
      <c r="C1001" s="55" t="s">
        <v>3277</v>
      </c>
      <c r="D1001" s="3" t="s">
        <v>6024</v>
      </c>
      <c r="E1001" s="45">
        <v>45.677200317382813</v>
      </c>
      <c r="F1001" s="45">
        <v>-94.801902770996094</v>
      </c>
      <c r="G1001" s="22">
        <v>364.20001220703125</v>
      </c>
      <c r="H1001" s="3" t="s">
        <v>5985</v>
      </c>
      <c r="J1001" s="4">
        <v>62.239997863769531</v>
      </c>
      <c r="K1001" s="4">
        <v>59.8411865234375</v>
      </c>
      <c r="L1001" s="4">
        <v>2.3988099098205566</v>
      </c>
      <c r="M1001" s="21">
        <v>0.58887237310409546</v>
      </c>
      <c r="N1001">
        <v>0</v>
      </c>
    </row>
    <row r="1002" spans="2:14" x14ac:dyDescent="0.25">
      <c r="B1002" t="s">
        <v>2081</v>
      </c>
      <c r="C1002" s="55" t="s">
        <v>4940</v>
      </c>
      <c r="D1002" s="3" t="s">
        <v>6024</v>
      </c>
      <c r="E1002" s="45">
        <v>45.753299713134766</v>
      </c>
      <c r="F1002" s="45">
        <v>-93.661697387695313</v>
      </c>
      <c r="G1002" s="22">
        <v>324.29998779296875</v>
      </c>
      <c r="H1002" s="3" t="s">
        <v>5985</v>
      </c>
      <c r="J1002" s="4">
        <v>63.211997985839844</v>
      </c>
      <c r="K1002" s="4">
        <v>58.932666778564453</v>
      </c>
      <c r="L1002" s="4">
        <v>4.2793335914611816</v>
      </c>
      <c r="M1002" s="21">
        <v>0.69666785001754761</v>
      </c>
      <c r="N1002">
        <v>0</v>
      </c>
    </row>
    <row r="1003" spans="2:14" x14ac:dyDescent="0.25">
      <c r="B1003" t="s">
        <v>2082</v>
      </c>
      <c r="C1003" s="55" t="s">
        <v>4941</v>
      </c>
      <c r="D1003" s="3" t="s">
        <v>6024</v>
      </c>
      <c r="E1003" s="45">
        <v>45.121898651123047</v>
      </c>
      <c r="F1003" s="45">
        <v>-95.926902770996094</v>
      </c>
      <c r="G1003" s="22">
        <v>310.89999389648438</v>
      </c>
      <c r="H1003" s="3" t="s">
        <v>5985</v>
      </c>
      <c r="J1003" s="4">
        <v>61.196002960205078</v>
      </c>
      <c r="K1003" s="4">
        <v>60.141105651855469</v>
      </c>
      <c r="L1003" s="4">
        <v>1.0548950433731079</v>
      </c>
      <c r="M1003" s="21">
        <v>0.52590799331665039</v>
      </c>
      <c r="N1003">
        <v>0</v>
      </c>
    </row>
    <row r="1004" spans="2:14" x14ac:dyDescent="0.25">
      <c r="B1004" t="s">
        <v>2083</v>
      </c>
      <c r="C1004" s="55" t="s">
        <v>3749</v>
      </c>
      <c r="D1004" s="3" t="s">
        <v>6024</v>
      </c>
      <c r="E1004" s="45">
        <v>45.877498626708984</v>
      </c>
      <c r="F1004" s="45">
        <v>-93.314697265625</v>
      </c>
      <c r="G1004" s="22">
        <v>310.29998779296875</v>
      </c>
      <c r="H1004" s="3" t="s">
        <v>5985</v>
      </c>
      <c r="J1004" s="4">
        <v>60.763999938964844</v>
      </c>
      <c r="K1004" s="4">
        <v>57.115516662597656</v>
      </c>
      <c r="L1004" s="4">
        <v>3.6484863758087158</v>
      </c>
      <c r="M1004" s="21">
        <v>0.63051307201385498</v>
      </c>
      <c r="N1004">
        <v>0</v>
      </c>
    </row>
    <row r="1005" spans="2:14" x14ac:dyDescent="0.25">
      <c r="B1005" t="s">
        <v>2084</v>
      </c>
      <c r="C1005" s="55" t="s">
        <v>4943</v>
      </c>
      <c r="D1005" s="3" t="s">
        <v>6024</v>
      </c>
      <c r="E1005" s="45">
        <v>46.414398193359375</v>
      </c>
      <c r="F1005" s="45">
        <v>-95.546401977539063</v>
      </c>
      <c r="G1005" s="22">
        <v>411.20001220703125</v>
      </c>
      <c r="H1005" s="3" t="s">
        <v>5985</v>
      </c>
      <c r="J1005" s="4">
        <v>61.375999450683594</v>
      </c>
      <c r="K1005" s="4">
        <v>60.479454040527344</v>
      </c>
      <c r="L1005" s="4">
        <v>0.89654541015625</v>
      </c>
      <c r="M1005" s="21">
        <v>0.52046042680740356</v>
      </c>
      <c r="N1005">
        <v>0</v>
      </c>
    </row>
    <row r="1006" spans="2:14" x14ac:dyDescent="0.25">
      <c r="B1006" t="s">
        <v>2085</v>
      </c>
      <c r="C1006" s="55" t="s">
        <v>4944</v>
      </c>
      <c r="D1006" s="3" t="s">
        <v>6024</v>
      </c>
      <c r="E1006" s="45">
        <v>44.098098754882813</v>
      </c>
      <c r="F1006" s="45">
        <v>-93.230796813964844</v>
      </c>
      <c r="G1006" s="22">
        <v>347.5</v>
      </c>
      <c r="H1006" s="3" t="s">
        <v>5985</v>
      </c>
      <c r="J1006" s="4">
        <v>63.788002014160156</v>
      </c>
      <c r="K1006" s="4">
        <v>62.111461639404297</v>
      </c>
      <c r="L1006" s="4">
        <v>1.6765381097793579</v>
      </c>
      <c r="M1006" s="21">
        <v>0.5718008279800415</v>
      </c>
      <c r="N1006">
        <v>0</v>
      </c>
    </row>
    <row r="1007" spans="2:14" x14ac:dyDescent="0.25">
      <c r="B1007" t="s">
        <v>2086</v>
      </c>
      <c r="C1007" s="55" t="s">
        <v>4945</v>
      </c>
      <c r="D1007" s="3" t="s">
        <v>6024</v>
      </c>
      <c r="E1007" s="45">
        <v>46.669399261474609</v>
      </c>
      <c r="F1007" s="45">
        <v>-94.108901977539063</v>
      </c>
      <c r="G1007" s="22">
        <v>381</v>
      </c>
      <c r="H1007" s="3" t="s">
        <v>5985</v>
      </c>
      <c r="J1007" s="4">
        <v>60.403999328613281</v>
      </c>
      <c r="K1007" s="4">
        <v>58.520713806152344</v>
      </c>
      <c r="L1007" s="4">
        <v>1.8832824230194092</v>
      </c>
      <c r="M1007" s="21">
        <v>0.5651402473449707</v>
      </c>
      <c r="N1007">
        <v>0</v>
      </c>
    </row>
    <row r="1008" spans="2:14" x14ac:dyDescent="0.25">
      <c r="B1008" t="s">
        <v>2088</v>
      </c>
      <c r="C1008" s="55" t="s">
        <v>3308</v>
      </c>
      <c r="D1008" s="3" t="s">
        <v>6024</v>
      </c>
      <c r="E1008" s="45">
        <v>43.672500610351563</v>
      </c>
      <c r="F1008" s="45">
        <v>-92.074699401855469</v>
      </c>
      <c r="G1008" s="22">
        <v>283.5</v>
      </c>
      <c r="H1008" s="3" t="s">
        <v>5985</v>
      </c>
      <c r="J1008" s="4">
        <v>62.780006408691406</v>
      </c>
      <c r="K1008" s="4">
        <v>58.947502136230469</v>
      </c>
      <c r="L1008" s="4">
        <v>3.8325011730194092</v>
      </c>
      <c r="M1008" s="21">
        <v>0.6445460319519043</v>
      </c>
      <c r="N1008">
        <v>0</v>
      </c>
    </row>
    <row r="1009" spans="2:14" x14ac:dyDescent="0.25">
      <c r="B1009" t="s">
        <v>2091</v>
      </c>
      <c r="C1009" s="55" t="s">
        <v>4948</v>
      </c>
      <c r="D1009" s="3" t="s">
        <v>6024</v>
      </c>
      <c r="E1009" s="45">
        <v>44.716701507568359</v>
      </c>
      <c r="F1009" s="45">
        <v>-93.098098754882813</v>
      </c>
      <c r="G1009" s="22">
        <v>288</v>
      </c>
      <c r="H1009" s="3" t="s">
        <v>5985</v>
      </c>
      <c r="J1009" s="4">
        <v>63.968006134033203</v>
      </c>
      <c r="K1009" s="4">
        <v>61.267810821533203</v>
      </c>
      <c r="L1009" s="4">
        <v>2.7001953125</v>
      </c>
      <c r="M1009" s="21">
        <v>0.61346668004989624</v>
      </c>
      <c r="N1009">
        <v>0</v>
      </c>
    </row>
    <row r="1010" spans="2:14" x14ac:dyDescent="0.25">
      <c r="B1010" t="s">
        <v>2092</v>
      </c>
      <c r="C1010" s="55" t="s">
        <v>4949</v>
      </c>
      <c r="D1010" s="3" t="s">
        <v>6024</v>
      </c>
      <c r="E1010" s="45">
        <v>46.795299530029297</v>
      </c>
      <c r="F1010" s="45">
        <v>-93.321098327636719</v>
      </c>
      <c r="G1010" s="22">
        <v>376.10000610351563</v>
      </c>
      <c r="H1010" s="3" t="s">
        <v>5985</v>
      </c>
      <c r="J1010" s="4">
        <v>58.423999786376953</v>
      </c>
      <c r="K1010" s="4">
        <v>57.534687042236328</v>
      </c>
      <c r="L1010" s="4">
        <v>0.889312744140625</v>
      </c>
      <c r="M1010" s="21">
        <v>0.50755059719085693</v>
      </c>
      <c r="N1010">
        <v>0</v>
      </c>
    </row>
    <row r="1011" spans="2:14" x14ac:dyDescent="0.25">
      <c r="B1011" t="s">
        <v>2094</v>
      </c>
      <c r="C1011" s="55" t="s">
        <v>4865</v>
      </c>
      <c r="D1011" s="3" t="s">
        <v>6024</v>
      </c>
      <c r="E1011" s="45">
        <v>47.093601226806641</v>
      </c>
      <c r="F1011" s="45">
        <v>-94.573898315429688</v>
      </c>
      <c r="G1011" s="22">
        <v>435.89999389648438</v>
      </c>
      <c r="H1011" s="3" t="s">
        <v>5985</v>
      </c>
      <c r="J1011" s="4">
        <v>59.036003112792969</v>
      </c>
      <c r="K1011" s="4">
        <v>58.608184814453125</v>
      </c>
      <c r="L1011" s="4">
        <v>0.42781981825828552</v>
      </c>
      <c r="M1011" s="21">
        <v>0.49742403626441956</v>
      </c>
      <c r="N1011">
        <v>0</v>
      </c>
    </row>
    <row r="1012" spans="2:14" x14ac:dyDescent="0.25">
      <c r="B1012" t="s">
        <v>2095</v>
      </c>
      <c r="C1012" s="55" t="s">
        <v>4802</v>
      </c>
      <c r="D1012" s="3" t="s">
        <v>6024</v>
      </c>
      <c r="E1012" s="45">
        <v>45.808101654052734</v>
      </c>
      <c r="F1012" s="45">
        <v>-96.504203796386719</v>
      </c>
      <c r="G1012" s="22">
        <v>310.29998779296875</v>
      </c>
      <c r="H1012" s="3" t="s">
        <v>5985</v>
      </c>
      <c r="J1012" s="4">
        <v>62.564002990722656</v>
      </c>
      <c r="K1012" s="4">
        <v>60.960254669189453</v>
      </c>
      <c r="L1012" s="4">
        <v>1.6037476062774658</v>
      </c>
      <c r="M1012" s="21">
        <v>0.56478184461593628</v>
      </c>
      <c r="N1012">
        <v>0</v>
      </c>
    </row>
    <row r="1013" spans="2:14" x14ac:dyDescent="0.25">
      <c r="B1013" t="s">
        <v>2096</v>
      </c>
      <c r="C1013" s="55" t="s">
        <v>4952</v>
      </c>
      <c r="D1013" s="3" t="s">
        <v>6024</v>
      </c>
      <c r="E1013" s="45">
        <v>43.876899719238281</v>
      </c>
      <c r="F1013" s="45">
        <v>-95.115798950195313</v>
      </c>
      <c r="G1013" s="22">
        <v>421.79998779296875</v>
      </c>
      <c r="H1013" s="3" t="s">
        <v>5985</v>
      </c>
      <c r="J1013" s="4">
        <v>65.552001953125</v>
      </c>
      <c r="K1013" s="4">
        <v>62.121665954589844</v>
      </c>
      <c r="L1013" s="4">
        <v>3.4303345680236816</v>
      </c>
      <c r="M1013" s="21">
        <v>0.64328873157501221</v>
      </c>
      <c r="N1013">
        <v>0</v>
      </c>
    </row>
    <row r="1014" spans="2:14" x14ac:dyDescent="0.25">
      <c r="B1014" t="s">
        <v>2097</v>
      </c>
      <c r="C1014" s="55" t="s">
        <v>4953</v>
      </c>
      <c r="D1014" s="3" t="s">
        <v>6024</v>
      </c>
      <c r="E1014" s="45">
        <v>46.680301666259766</v>
      </c>
      <c r="F1014" s="45">
        <v>-92.954200744628906</v>
      </c>
      <c r="G1014" s="22">
        <v>405.39999389648438</v>
      </c>
      <c r="H1014" s="3" t="s">
        <v>5985</v>
      </c>
      <c r="J1014" s="4">
        <v>50.215999603271484</v>
      </c>
      <c r="K1014" s="4">
        <v>54.061492919921875</v>
      </c>
      <c r="L1014" s="4">
        <v>-3.8454926013946533</v>
      </c>
      <c r="M1014" s="21">
        <v>0.32264488935470581</v>
      </c>
      <c r="N1014">
        <v>0</v>
      </c>
    </row>
    <row r="1015" spans="2:14" x14ac:dyDescent="0.25">
      <c r="B1015" t="s">
        <v>2103</v>
      </c>
      <c r="C1015" s="55" t="s">
        <v>4959</v>
      </c>
      <c r="D1015" s="3" t="s">
        <v>6025</v>
      </c>
      <c r="E1015" s="45">
        <v>30.393100738525391</v>
      </c>
      <c r="F1015" s="45">
        <v>-89.000801086425781</v>
      </c>
      <c r="G1015" s="22">
        <v>3</v>
      </c>
      <c r="H1015" s="3" t="s">
        <v>5985</v>
      </c>
      <c r="J1015" s="4">
        <v>74.804000854492188</v>
      </c>
      <c r="K1015" s="4">
        <v>74.833747863769531</v>
      </c>
      <c r="L1015" s="4">
        <v>-2.974853478372097E-2</v>
      </c>
      <c r="M1015" s="21">
        <v>0.40756255388259888</v>
      </c>
      <c r="N1015">
        <v>0</v>
      </c>
    </row>
    <row r="1016" spans="2:14" x14ac:dyDescent="0.25">
      <c r="B1016" t="s">
        <v>2105</v>
      </c>
      <c r="C1016" s="55" t="s">
        <v>4961</v>
      </c>
      <c r="D1016" s="3" t="s">
        <v>6025</v>
      </c>
      <c r="E1016" s="45">
        <v>33.859199523925781</v>
      </c>
      <c r="F1016" s="45">
        <v>-89.3135986328125</v>
      </c>
      <c r="G1016" s="22">
        <v>81.699996948242188</v>
      </c>
      <c r="H1016" s="3" t="s">
        <v>5985</v>
      </c>
      <c r="J1016" s="4">
        <v>73.760002136230469</v>
      </c>
      <c r="K1016" s="4">
        <v>69.590988159179688</v>
      </c>
      <c r="L1016" s="4">
        <v>4.1690125465393066</v>
      </c>
      <c r="M1016" s="21">
        <v>0.86513823270797729</v>
      </c>
      <c r="N1016">
        <v>0</v>
      </c>
    </row>
    <row r="1017" spans="2:14" x14ac:dyDescent="0.25">
      <c r="B1017" t="s">
        <v>2116</v>
      </c>
      <c r="C1017" s="55" t="s">
        <v>4971</v>
      </c>
      <c r="D1017" s="3" t="s">
        <v>6025</v>
      </c>
      <c r="E1017" s="45">
        <v>34.698898315429688</v>
      </c>
      <c r="F1017" s="45">
        <v>-89.821403503417969</v>
      </c>
      <c r="G1017" s="22">
        <v>105.19999694824219</v>
      </c>
      <c r="H1017" s="3" t="s">
        <v>5985</v>
      </c>
      <c r="J1017" s="4">
        <v>74.228004455566406</v>
      </c>
      <c r="K1017" s="4">
        <v>69.235603332519531</v>
      </c>
      <c r="L1017" s="4">
        <v>4.992401123046875</v>
      </c>
      <c r="M1017" s="21">
        <v>0.87245512008666992</v>
      </c>
      <c r="N1017">
        <v>0</v>
      </c>
    </row>
    <row r="1018" spans="2:14" x14ac:dyDescent="0.25">
      <c r="B1018" t="s">
        <v>2122</v>
      </c>
      <c r="C1018" s="55" t="s">
        <v>4405</v>
      </c>
      <c r="D1018" s="3" t="s">
        <v>6025</v>
      </c>
      <c r="E1018" s="45">
        <v>31.588899612426758</v>
      </c>
      <c r="F1018" s="45">
        <v>-91.340797424316406</v>
      </c>
      <c r="G1018" s="22">
        <v>59.400001525878906</v>
      </c>
      <c r="H1018" s="3" t="s">
        <v>5985</v>
      </c>
      <c r="J1018" s="4">
        <v>73.400001525878906</v>
      </c>
      <c r="K1018" s="4">
        <v>71.827293395996094</v>
      </c>
      <c r="L1018" s="4">
        <v>1.5727050304412842</v>
      </c>
      <c r="M1018" s="21">
        <v>0.62465751171112061</v>
      </c>
      <c r="N1018">
        <v>0</v>
      </c>
    </row>
    <row r="1019" spans="2:14" x14ac:dyDescent="0.25">
      <c r="B1019" t="s">
        <v>2130</v>
      </c>
      <c r="C1019" s="55" t="s">
        <v>4984</v>
      </c>
      <c r="D1019" s="3" t="s">
        <v>6025</v>
      </c>
      <c r="E1019" s="45">
        <v>32.769199371337891</v>
      </c>
      <c r="F1019" s="45">
        <v>-89.130302429199219</v>
      </c>
      <c r="G1019" s="22">
        <v>125.90000152587891</v>
      </c>
      <c r="H1019" s="3" t="s">
        <v>5985</v>
      </c>
      <c r="J1019" s="4">
        <v>73.003997802734375</v>
      </c>
      <c r="K1019" s="4">
        <v>70.145423889160156</v>
      </c>
      <c r="L1019" s="4">
        <v>2.8585753440856934</v>
      </c>
      <c r="M1019" s="21">
        <v>0.73470157384872437</v>
      </c>
      <c r="N1019">
        <v>0</v>
      </c>
    </row>
    <row r="1020" spans="2:14" x14ac:dyDescent="0.25">
      <c r="B1020" t="s">
        <v>2132</v>
      </c>
      <c r="C1020" s="55" t="s">
        <v>4986</v>
      </c>
      <c r="D1020" s="3" t="s">
        <v>6025</v>
      </c>
      <c r="E1020" s="45">
        <v>30.840799331665039</v>
      </c>
      <c r="F1020" s="45">
        <v>-89.545303344726563</v>
      </c>
      <c r="G1020" s="22">
        <v>95.400001525878906</v>
      </c>
      <c r="H1020" s="3" t="s">
        <v>5985</v>
      </c>
      <c r="J1020" s="4">
        <v>72.788002014160156</v>
      </c>
      <c r="K1020" s="4">
        <v>71.319984436035156</v>
      </c>
      <c r="L1020" s="4">
        <v>1.468017578125</v>
      </c>
      <c r="M1020" s="21">
        <v>0.6318390965461731</v>
      </c>
      <c r="N1020">
        <v>0</v>
      </c>
    </row>
    <row r="1021" spans="2:14" x14ac:dyDescent="0.25">
      <c r="B1021" t="s">
        <v>2136</v>
      </c>
      <c r="C1021" s="55" t="s">
        <v>4990</v>
      </c>
      <c r="D1021" s="3" t="s">
        <v>6025</v>
      </c>
      <c r="E1021" s="45">
        <v>30.626399993896484</v>
      </c>
      <c r="F1021" s="45">
        <v>-89.055000305175781</v>
      </c>
      <c r="G1021" s="22">
        <v>69.800003051757813</v>
      </c>
      <c r="H1021" s="3" t="s">
        <v>5985</v>
      </c>
      <c r="J1021" s="4">
        <v>72.211997985839844</v>
      </c>
      <c r="K1021" s="4">
        <v>71.964942932128906</v>
      </c>
      <c r="L1021" s="4">
        <v>0.24705810844898224</v>
      </c>
      <c r="M1021" s="21">
        <v>0.46241885423660278</v>
      </c>
      <c r="N1021">
        <v>0</v>
      </c>
    </row>
    <row r="1022" spans="2:14" x14ac:dyDescent="0.25">
      <c r="B1022" t="s">
        <v>2137</v>
      </c>
      <c r="C1022" s="55" t="s">
        <v>4991</v>
      </c>
      <c r="D1022" s="3" t="s">
        <v>6025</v>
      </c>
      <c r="E1022" s="45">
        <v>33.469200134277344</v>
      </c>
      <c r="F1022" s="45">
        <v>-88.782203674316406</v>
      </c>
      <c r="G1022" s="22">
        <v>56.400001525878906</v>
      </c>
      <c r="H1022" s="3" t="s">
        <v>5985</v>
      </c>
      <c r="J1022" s="4">
        <v>73.220001220703125</v>
      </c>
      <c r="K1022" s="4">
        <v>71.063758850097656</v>
      </c>
      <c r="L1022" s="4">
        <v>2.1562438011169434</v>
      </c>
      <c r="M1022" s="21">
        <v>0.67715007066726685</v>
      </c>
      <c r="N1022">
        <v>0</v>
      </c>
    </row>
    <row r="1023" spans="2:14" x14ac:dyDescent="0.25">
      <c r="B1023" t="s">
        <v>2142</v>
      </c>
      <c r="C1023" s="55" t="s">
        <v>4415</v>
      </c>
      <c r="D1023" s="3" t="s">
        <v>6025</v>
      </c>
      <c r="E1023" s="45">
        <v>34.372501373291016</v>
      </c>
      <c r="F1023" s="45">
        <v>-89.530799865722656</v>
      </c>
      <c r="G1023" s="22">
        <v>124.40000152587891</v>
      </c>
      <c r="H1023" s="3" t="s">
        <v>5985</v>
      </c>
      <c r="J1023" s="4">
        <v>73.400009155273438</v>
      </c>
      <c r="K1023" s="4">
        <v>69.366264343261719</v>
      </c>
      <c r="L1023" s="4">
        <v>4.0337400436401367</v>
      </c>
      <c r="M1023" s="21">
        <v>0.79321050643920898</v>
      </c>
      <c r="N1023">
        <v>0</v>
      </c>
    </row>
    <row r="1024" spans="2:14" x14ac:dyDescent="0.25">
      <c r="B1024" t="s">
        <v>2144</v>
      </c>
      <c r="C1024" s="55" t="s">
        <v>4999</v>
      </c>
      <c r="D1024" s="3" t="s">
        <v>6025</v>
      </c>
      <c r="E1024" s="45">
        <v>33.484699249267578</v>
      </c>
      <c r="F1024" s="45">
        <v>-89.624397277832031</v>
      </c>
      <c r="G1024" s="22">
        <v>119.5</v>
      </c>
      <c r="H1024" s="3" t="s">
        <v>5985</v>
      </c>
      <c r="J1024" s="4">
        <v>70.628005981445313</v>
      </c>
      <c r="K1024" s="4">
        <v>67.776634216308594</v>
      </c>
      <c r="L1024" s="4">
        <v>2.8513672351837158</v>
      </c>
      <c r="M1024" s="21">
        <v>0.74320304393768311</v>
      </c>
      <c r="N1024">
        <v>0</v>
      </c>
    </row>
    <row r="1025" spans="2:14" x14ac:dyDescent="0.25">
      <c r="B1025" t="s">
        <v>2148</v>
      </c>
      <c r="C1025" s="55" t="s">
        <v>5002</v>
      </c>
      <c r="D1025" s="3" t="s">
        <v>3747</v>
      </c>
      <c r="E1025" s="45">
        <v>37.053901672363281</v>
      </c>
      <c r="F1025" s="45">
        <v>-93.575599670410156</v>
      </c>
      <c r="G1025" s="22">
        <v>399.29998779296875</v>
      </c>
      <c r="H1025" s="3" t="s">
        <v>5985</v>
      </c>
      <c r="J1025" s="4">
        <v>70.412002563476563</v>
      </c>
      <c r="K1025" s="4">
        <v>66.720573425292969</v>
      </c>
      <c r="L1025" s="4">
        <v>3.6914246082305908</v>
      </c>
      <c r="M1025" s="21">
        <v>0.69528710842132568</v>
      </c>
      <c r="N1025">
        <v>0</v>
      </c>
    </row>
    <row r="1026" spans="2:14" x14ac:dyDescent="0.25">
      <c r="B1026" t="s">
        <v>2151</v>
      </c>
      <c r="C1026" s="55" t="s">
        <v>5005</v>
      </c>
      <c r="D1026" s="3" t="s">
        <v>3747</v>
      </c>
      <c r="E1026" s="45">
        <v>40.143299102783203</v>
      </c>
      <c r="F1026" s="45">
        <v>-91.515800476074219</v>
      </c>
      <c r="G1026" s="22">
        <v>149.39999389648438</v>
      </c>
      <c r="H1026" s="3" t="s">
        <v>5985</v>
      </c>
      <c r="J1026" s="4">
        <v>71.780006408691406</v>
      </c>
      <c r="K1026" s="4">
        <v>67.277679443359375</v>
      </c>
      <c r="L1026" s="4">
        <v>4.5023255348205566</v>
      </c>
      <c r="M1026" s="21">
        <v>0.72202116250991821</v>
      </c>
      <c r="N1026">
        <v>0</v>
      </c>
    </row>
    <row r="1027" spans="2:14" x14ac:dyDescent="0.25">
      <c r="B1027" t="s">
        <v>2155</v>
      </c>
      <c r="C1027" s="55" t="s">
        <v>5008</v>
      </c>
      <c r="D1027" s="3" t="s">
        <v>3747</v>
      </c>
      <c r="E1027" s="45">
        <v>38.348598480224609</v>
      </c>
      <c r="F1027" s="45">
        <v>-92.581100463867188</v>
      </c>
      <c r="G1027" s="22">
        <v>281.60000610351563</v>
      </c>
      <c r="H1027" s="3" t="s">
        <v>5985</v>
      </c>
      <c r="J1027" s="4">
        <v>73.400001525878906</v>
      </c>
      <c r="K1027" s="4">
        <v>68.438316345214844</v>
      </c>
      <c r="L1027" s="4">
        <v>4.9616823196411133</v>
      </c>
      <c r="M1027" s="21">
        <v>0.78676867485046387</v>
      </c>
      <c r="N1027">
        <v>0</v>
      </c>
    </row>
    <row r="1028" spans="2:14" x14ac:dyDescent="0.25">
      <c r="B1028" t="s">
        <v>2157</v>
      </c>
      <c r="C1028" s="55" t="s">
        <v>5010</v>
      </c>
      <c r="D1028" s="3" t="s">
        <v>3747</v>
      </c>
      <c r="E1028" s="45">
        <v>37.574199676513672</v>
      </c>
      <c r="F1028" s="45">
        <v>-90.307502746582031</v>
      </c>
      <c r="G1028" s="22">
        <v>219.19999694824219</v>
      </c>
      <c r="H1028" s="3" t="s">
        <v>5985</v>
      </c>
      <c r="J1028" s="4">
        <v>71.024002075195313</v>
      </c>
      <c r="K1028" s="4">
        <v>64.322280883789063</v>
      </c>
      <c r="L1028" s="4">
        <v>6.70172119140625</v>
      </c>
      <c r="M1028" s="21">
        <v>0.8535197377204895</v>
      </c>
      <c r="N1028">
        <v>0</v>
      </c>
    </row>
    <row r="1029" spans="2:14" x14ac:dyDescent="0.25">
      <c r="B1029" t="s">
        <v>2158</v>
      </c>
      <c r="C1029" s="55" t="s">
        <v>5011</v>
      </c>
      <c r="D1029" s="3" t="s">
        <v>3747</v>
      </c>
      <c r="E1029" s="45">
        <v>38.458301544189453</v>
      </c>
      <c r="F1029" s="45">
        <v>-91.702796936035156</v>
      </c>
      <c r="G1029" s="22">
        <v>245.39999389648438</v>
      </c>
      <c r="H1029" s="3" t="s">
        <v>5985</v>
      </c>
      <c r="J1029" s="4">
        <v>70.412002563476563</v>
      </c>
      <c r="K1029" s="4">
        <v>65.694625854492188</v>
      </c>
      <c r="L1029" s="4">
        <v>4.7173705101013184</v>
      </c>
      <c r="M1029" s="21">
        <v>0.72253298759460449</v>
      </c>
      <c r="N1029">
        <v>0</v>
      </c>
    </row>
    <row r="1030" spans="2:14" x14ac:dyDescent="0.25">
      <c r="B1030" t="s">
        <v>2160</v>
      </c>
      <c r="C1030" s="55" t="s">
        <v>3444</v>
      </c>
      <c r="D1030" s="3" t="s">
        <v>3747</v>
      </c>
      <c r="E1030" s="45">
        <v>37.378101348876953</v>
      </c>
      <c r="F1030" s="45">
        <v>-89.667800903320313</v>
      </c>
      <c r="G1030" s="22">
        <v>134.10000610351563</v>
      </c>
      <c r="H1030" s="3" t="s">
        <v>5985</v>
      </c>
      <c r="J1030" s="4">
        <v>73.184005737304688</v>
      </c>
      <c r="K1030" s="4">
        <v>68.392532348632813</v>
      </c>
      <c r="L1030" s="4">
        <v>4.7914671897888184</v>
      </c>
      <c r="M1030" s="21">
        <v>0.75820082426071167</v>
      </c>
      <c r="N1030">
        <v>0</v>
      </c>
    </row>
    <row r="1031" spans="2:14" x14ac:dyDescent="0.25">
      <c r="B1031" t="s">
        <v>2161</v>
      </c>
      <c r="C1031" s="55" t="s">
        <v>5013</v>
      </c>
      <c r="D1031" s="3" t="s">
        <v>3747</v>
      </c>
      <c r="E1031" s="45">
        <v>38.585300445556641</v>
      </c>
      <c r="F1031" s="45">
        <v>-92.182502746582031</v>
      </c>
      <c r="G1031" s="22">
        <v>204.19999694824219</v>
      </c>
      <c r="H1031" s="3" t="s">
        <v>5985</v>
      </c>
      <c r="J1031" s="4">
        <v>72.788002014160156</v>
      </c>
      <c r="K1031" s="4">
        <v>67.137260437011719</v>
      </c>
      <c r="L1031" s="4">
        <v>5.6507387161254883</v>
      </c>
      <c r="M1031" s="21">
        <v>0.79127758741378784</v>
      </c>
      <c r="N1031">
        <v>0</v>
      </c>
    </row>
    <row r="1032" spans="2:14" x14ac:dyDescent="0.25">
      <c r="B1032" t="s">
        <v>2165</v>
      </c>
      <c r="C1032" s="55" t="s">
        <v>5018</v>
      </c>
      <c r="D1032" s="3" t="s">
        <v>3747</v>
      </c>
      <c r="E1032" s="45">
        <v>37.554401397705078</v>
      </c>
      <c r="F1032" s="45">
        <v>-91.883102416992188</v>
      </c>
      <c r="G1032" s="22">
        <v>359.70001220703125</v>
      </c>
      <c r="H1032" s="3" t="s">
        <v>5985</v>
      </c>
      <c r="J1032" s="4">
        <v>70.015998840332031</v>
      </c>
      <c r="K1032" s="4">
        <v>65.905418395996094</v>
      </c>
      <c r="L1032" s="4">
        <v>4.1105775833129883</v>
      </c>
      <c r="M1032" s="21">
        <v>0.69140154123306274</v>
      </c>
      <c r="N1032">
        <v>0</v>
      </c>
    </row>
    <row r="1033" spans="2:14" x14ac:dyDescent="0.25">
      <c r="B1033" t="s">
        <v>2166</v>
      </c>
      <c r="C1033" s="55" t="s">
        <v>5019</v>
      </c>
      <c r="D1033" s="3" t="s">
        <v>3747</v>
      </c>
      <c r="E1033" s="45">
        <v>37.390800476074219</v>
      </c>
      <c r="F1033" s="45">
        <v>-93.949203491210938</v>
      </c>
      <c r="G1033" s="22">
        <v>328.29998779296875</v>
      </c>
      <c r="H1033" s="3" t="s">
        <v>5985</v>
      </c>
      <c r="J1033" s="4">
        <v>73.795997619628906</v>
      </c>
      <c r="K1033" s="4">
        <v>68.269172668457031</v>
      </c>
      <c r="L1033" s="4">
        <v>5.526824951171875</v>
      </c>
      <c r="M1033" s="21">
        <v>0.81355935335159302</v>
      </c>
      <c r="N1033">
        <v>0</v>
      </c>
    </row>
    <row r="1034" spans="2:14" x14ac:dyDescent="0.25">
      <c r="B1034" t="s">
        <v>2167</v>
      </c>
      <c r="C1034" s="55" t="s">
        <v>4885</v>
      </c>
      <c r="D1034" s="3" t="s">
        <v>3747</v>
      </c>
      <c r="E1034" s="45">
        <v>37.108600616455078</v>
      </c>
      <c r="F1034" s="45">
        <v>-92.578903198242188</v>
      </c>
      <c r="G1034" s="22">
        <v>441.39999389648438</v>
      </c>
      <c r="H1034" s="3" t="s">
        <v>5985</v>
      </c>
      <c r="J1034" s="4">
        <v>71.636001586914063</v>
      </c>
      <c r="K1034" s="4">
        <v>65.213653564453125</v>
      </c>
      <c r="L1034" s="4">
        <v>6.4223451614379883</v>
      </c>
      <c r="M1034" s="21">
        <v>0.85609549283981323</v>
      </c>
      <c r="N1034">
        <v>0</v>
      </c>
    </row>
    <row r="1035" spans="2:14" x14ac:dyDescent="0.25">
      <c r="B1035" t="s">
        <v>2170</v>
      </c>
      <c r="C1035" s="55" t="s">
        <v>5022</v>
      </c>
      <c r="D1035" s="3" t="s">
        <v>3747</v>
      </c>
      <c r="E1035" s="45">
        <v>39.419399261474609</v>
      </c>
      <c r="F1035" s="45">
        <v>-92.436897277832031</v>
      </c>
      <c r="G1035" s="22">
        <v>262.10000610351563</v>
      </c>
      <c r="H1035" s="3" t="s">
        <v>5985</v>
      </c>
      <c r="J1035" s="4">
        <v>72.031997680664063</v>
      </c>
      <c r="K1035" s="4">
        <v>67.372299194335938</v>
      </c>
      <c r="L1035" s="4">
        <v>4.6596922874450684</v>
      </c>
      <c r="M1035" s="21">
        <v>0.73655569553375244</v>
      </c>
      <c r="N1035">
        <v>0</v>
      </c>
    </row>
    <row r="1036" spans="2:14" x14ac:dyDescent="0.25">
      <c r="B1036" t="s">
        <v>2171</v>
      </c>
      <c r="C1036" s="55" t="s">
        <v>5023</v>
      </c>
      <c r="D1036" s="3" t="s">
        <v>3747</v>
      </c>
      <c r="E1036" s="45">
        <v>37.839401245117188</v>
      </c>
      <c r="F1036" s="45">
        <v>-94.3739013671875</v>
      </c>
      <c r="G1036" s="22">
        <v>265.5</v>
      </c>
      <c r="H1036" s="3" t="s">
        <v>5985</v>
      </c>
      <c r="J1036" s="4">
        <v>73.400001525878906</v>
      </c>
      <c r="K1036" s="4">
        <v>67.842849731445313</v>
      </c>
      <c r="L1036" s="4">
        <v>5.5571532249450684</v>
      </c>
      <c r="M1036" s="21">
        <v>0.80429065227508545</v>
      </c>
      <c r="N1036">
        <v>0</v>
      </c>
    </row>
    <row r="1037" spans="2:14" x14ac:dyDescent="0.25">
      <c r="B1037" t="s">
        <v>2174</v>
      </c>
      <c r="C1037" s="55" t="s">
        <v>5026</v>
      </c>
      <c r="D1037" s="3" t="s">
        <v>3747</v>
      </c>
      <c r="E1037" s="45">
        <v>37.734199523925781</v>
      </c>
      <c r="F1037" s="45">
        <v>-89.919998168945313</v>
      </c>
      <c r="G1037" s="22">
        <v>153</v>
      </c>
      <c r="H1037" s="3" t="s">
        <v>5985</v>
      </c>
      <c r="J1037" s="4">
        <v>72.788002014160156</v>
      </c>
      <c r="K1037" s="4">
        <v>66.269523620605469</v>
      </c>
      <c r="L1037" s="4">
        <v>6.5184755325317383</v>
      </c>
      <c r="M1037" s="21">
        <v>0.82677412033081055</v>
      </c>
      <c r="N1037">
        <v>0</v>
      </c>
    </row>
    <row r="1038" spans="2:14" x14ac:dyDescent="0.25">
      <c r="B1038" t="s">
        <v>2175</v>
      </c>
      <c r="C1038" s="55" t="s">
        <v>5027</v>
      </c>
      <c r="D1038" s="3" t="s">
        <v>3747</v>
      </c>
      <c r="E1038" s="45">
        <v>36.757801055908203</v>
      </c>
      <c r="F1038" s="45">
        <v>-90.405601501464844</v>
      </c>
      <c r="G1038" s="22">
        <v>112.80000305175781</v>
      </c>
      <c r="H1038" s="3" t="s">
        <v>5985</v>
      </c>
      <c r="J1038" s="4">
        <v>74.371994018554688</v>
      </c>
      <c r="K1038" s="4">
        <v>69.710174560546875</v>
      </c>
      <c r="L1038" s="4">
        <v>4.6618223190307617</v>
      </c>
      <c r="M1038" s="21">
        <v>0.78205341100692749</v>
      </c>
      <c r="N1038">
        <v>0</v>
      </c>
    </row>
    <row r="1039" spans="2:14" x14ac:dyDescent="0.25">
      <c r="B1039" t="s">
        <v>2177</v>
      </c>
      <c r="C1039" s="55" t="s">
        <v>5028</v>
      </c>
      <c r="D1039" s="3" t="s">
        <v>3747</v>
      </c>
      <c r="E1039" s="45">
        <v>37.956699371337891</v>
      </c>
      <c r="F1039" s="45">
        <v>-91.776100158691406</v>
      </c>
      <c r="G1039" s="22">
        <v>357.5</v>
      </c>
      <c r="H1039" s="3" t="s">
        <v>5985</v>
      </c>
      <c r="J1039" s="4">
        <v>71.383995056152344</v>
      </c>
      <c r="K1039" s="4">
        <v>68.388351440429688</v>
      </c>
      <c r="L1039" s="4">
        <v>2.9956421852111816</v>
      </c>
      <c r="M1039" s="21">
        <v>0.65090405941009521</v>
      </c>
      <c r="N1039">
        <v>0</v>
      </c>
    </row>
    <row r="1040" spans="2:14" x14ac:dyDescent="0.25">
      <c r="B1040" t="s">
        <v>2180</v>
      </c>
      <c r="C1040" s="55" t="s">
        <v>5030</v>
      </c>
      <c r="D1040" s="3" t="s">
        <v>3747</v>
      </c>
      <c r="E1040" s="45">
        <v>39.68280029296875</v>
      </c>
      <c r="F1040" s="45">
        <v>-92.046401977539063</v>
      </c>
      <c r="G1040" s="22">
        <v>227.69999694824219</v>
      </c>
      <c r="H1040" s="3" t="s">
        <v>5985</v>
      </c>
      <c r="J1040" s="4">
        <v>70.015998840332031</v>
      </c>
      <c r="K1040" s="4">
        <v>65.540008544921875</v>
      </c>
      <c r="L1040" s="4">
        <v>4.4759888648986816</v>
      </c>
      <c r="M1040" s="21">
        <v>0.69824850559234619</v>
      </c>
      <c r="N1040">
        <v>0</v>
      </c>
    </row>
    <row r="1041" spans="2:14" x14ac:dyDescent="0.25">
      <c r="B1041" t="s">
        <v>2181</v>
      </c>
      <c r="C1041" s="55" t="s">
        <v>5031</v>
      </c>
      <c r="D1041" s="3" t="s">
        <v>3747</v>
      </c>
      <c r="E1041" s="45">
        <v>36.877498626708984</v>
      </c>
      <c r="F1041" s="45">
        <v>-89.623100280761719</v>
      </c>
      <c r="G1041" s="22">
        <v>94.5</v>
      </c>
      <c r="H1041" s="3" t="s">
        <v>5985</v>
      </c>
      <c r="J1041" s="4">
        <v>73.003997802734375</v>
      </c>
      <c r="K1041" s="4">
        <v>69.542991638183594</v>
      </c>
      <c r="L1041" s="4">
        <v>3.4610047340393066</v>
      </c>
      <c r="M1041" s="21">
        <v>0.69389402866363525</v>
      </c>
      <c r="N1041">
        <v>0</v>
      </c>
    </row>
    <row r="1042" spans="2:14" x14ac:dyDescent="0.25">
      <c r="B1042" t="s">
        <v>2185</v>
      </c>
      <c r="C1042" s="55" t="s">
        <v>4686</v>
      </c>
      <c r="D1042" s="3" t="s">
        <v>3747</v>
      </c>
      <c r="E1042" s="45">
        <v>39.307498931884766</v>
      </c>
      <c r="F1042" s="45">
        <v>-91.492500305175781</v>
      </c>
      <c r="G1042" s="22">
        <v>232.89999389648438</v>
      </c>
      <c r="H1042" s="3" t="s">
        <v>5985</v>
      </c>
      <c r="J1042" s="4">
        <v>69.188003540039063</v>
      </c>
      <c r="K1042" s="4">
        <v>66.486099243164063</v>
      </c>
      <c r="L1042" s="4">
        <v>2.7018980979919434</v>
      </c>
      <c r="M1042" s="21">
        <v>0.61488956212997437</v>
      </c>
      <c r="N1042">
        <v>0</v>
      </c>
    </row>
    <row r="1043" spans="2:14" x14ac:dyDescent="0.25">
      <c r="B1043" t="s">
        <v>2188</v>
      </c>
      <c r="C1043" s="55" t="s">
        <v>5036</v>
      </c>
      <c r="D1043" s="3" t="s">
        <v>3747</v>
      </c>
      <c r="E1043" s="45">
        <v>38.834999084472656</v>
      </c>
      <c r="F1043" s="45">
        <v>-91.138603210449219</v>
      </c>
      <c r="G1043" s="22">
        <v>252.10000610351563</v>
      </c>
      <c r="H1043" s="3" t="s">
        <v>5985</v>
      </c>
      <c r="J1043" s="4">
        <v>70.195999145507813</v>
      </c>
      <c r="K1043" s="4">
        <v>66.984390258789063</v>
      </c>
      <c r="L1043" s="4">
        <v>3.2116150856018066</v>
      </c>
      <c r="M1043" s="21">
        <v>0.64022576808929443</v>
      </c>
      <c r="N1043">
        <v>0</v>
      </c>
    </row>
    <row r="1044" spans="2:14" x14ac:dyDescent="0.25">
      <c r="B1044" t="s">
        <v>2189</v>
      </c>
      <c r="C1044" s="55" t="s">
        <v>5037</v>
      </c>
      <c r="D1044" s="3" t="s">
        <v>3747</v>
      </c>
      <c r="E1044" s="45">
        <v>36.858100891113281</v>
      </c>
      <c r="F1044" s="45">
        <v>-92.587501525878906</v>
      </c>
      <c r="G1044" s="22">
        <v>373.70001220703125</v>
      </c>
      <c r="H1044" s="3" t="s">
        <v>5985</v>
      </c>
      <c r="J1044" s="4">
        <v>70.016006469726563</v>
      </c>
      <c r="K1044" s="4">
        <v>66.424842834472656</v>
      </c>
      <c r="L1044" s="4">
        <v>3.5911622047424316</v>
      </c>
      <c r="M1044" s="21">
        <v>0.72194033861160278</v>
      </c>
      <c r="N1044">
        <v>0</v>
      </c>
    </row>
    <row r="1045" spans="2:14" x14ac:dyDescent="0.25">
      <c r="B1045" t="s">
        <v>2191</v>
      </c>
      <c r="C1045" s="55" t="s">
        <v>5039</v>
      </c>
      <c r="D1045" s="3" t="s">
        <v>3747</v>
      </c>
      <c r="E1045" s="45">
        <v>38.698898315429688</v>
      </c>
      <c r="F1045" s="45">
        <v>-90.68280029296875</v>
      </c>
      <c r="G1045" s="22">
        <v>178</v>
      </c>
      <c r="H1045" s="3" t="s">
        <v>5985</v>
      </c>
      <c r="J1045" s="4">
        <v>70.591995239257813</v>
      </c>
      <c r="K1045" s="4">
        <v>66.273513793945313</v>
      </c>
      <c r="L1045" s="4">
        <v>4.3184876441955566</v>
      </c>
      <c r="M1045" s="21">
        <v>0.6927492618560791</v>
      </c>
      <c r="N1045">
        <v>0</v>
      </c>
    </row>
    <row r="1046" spans="2:14" x14ac:dyDescent="0.25">
      <c r="B1046" t="s">
        <v>2192</v>
      </c>
      <c r="C1046" s="55" t="s">
        <v>5041</v>
      </c>
      <c r="D1046" s="3" t="s">
        <v>6026</v>
      </c>
      <c r="E1046" s="45">
        <v>45.832500457763672</v>
      </c>
      <c r="F1046" s="45">
        <v>-109.95110321044922</v>
      </c>
      <c r="G1046" s="22">
        <v>1249.699951171875</v>
      </c>
      <c r="H1046" s="3" t="s">
        <v>5985</v>
      </c>
      <c r="J1046" s="4">
        <v>49.208000183105469</v>
      </c>
      <c r="K1046" s="4">
        <v>53.594520568847656</v>
      </c>
      <c r="L1046" s="4">
        <v>-4.3865175247192383</v>
      </c>
      <c r="M1046" s="21">
        <v>0.16117104887962341</v>
      </c>
      <c r="N1046">
        <v>0</v>
      </c>
    </row>
    <row r="1047" spans="2:14" x14ac:dyDescent="0.25">
      <c r="B1047" t="s">
        <v>2193</v>
      </c>
      <c r="C1047" s="55" t="s">
        <v>5042</v>
      </c>
      <c r="D1047" s="3" t="s">
        <v>6026</v>
      </c>
      <c r="E1047" s="45">
        <v>45.771701812744141</v>
      </c>
      <c r="F1047" s="45">
        <v>-108.48110198974609</v>
      </c>
      <c r="G1047" s="22">
        <v>944</v>
      </c>
      <c r="H1047" s="3" t="s">
        <v>5985</v>
      </c>
      <c r="J1047" s="4">
        <v>55.543998718261719</v>
      </c>
      <c r="K1047" s="4">
        <v>56.707843780517578</v>
      </c>
      <c r="L1047" s="4">
        <v>-1.1638427972793579</v>
      </c>
      <c r="M1047" s="21">
        <v>0.41141843795776367</v>
      </c>
      <c r="N1047">
        <v>0</v>
      </c>
    </row>
    <row r="1048" spans="2:14" x14ac:dyDescent="0.25">
      <c r="B1048" t="s">
        <v>2194</v>
      </c>
      <c r="C1048" s="55" t="s">
        <v>5043</v>
      </c>
      <c r="D1048" s="3" t="s">
        <v>6026</v>
      </c>
      <c r="E1048" s="45">
        <v>45.672798156738281</v>
      </c>
      <c r="F1048" s="45">
        <v>-111.15470123291016</v>
      </c>
      <c r="G1048" s="22">
        <v>1455.4000244140625</v>
      </c>
      <c r="H1048" s="3" t="s">
        <v>5985</v>
      </c>
      <c r="J1048" s="4">
        <v>45.607997894287109</v>
      </c>
      <c r="K1048" s="4">
        <v>50.283821105957031</v>
      </c>
      <c r="L1048" s="4">
        <v>-4.6758241653442383</v>
      </c>
      <c r="M1048" s="21">
        <v>0.2295791357755661</v>
      </c>
      <c r="N1048">
        <v>0</v>
      </c>
    </row>
    <row r="1049" spans="2:14" x14ac:dyDescent="0.25">
      <c r="B1049" t="s">
        <v>2195</v>
      </c>
      <c r="C1049" s="55" t="s">
        <v>5044</v>
      </c>
      <c r="D1049" s="3" t="s">
        <v>6026</v>
      </c>
      <c r="E1049" s="45">
        <v>45.81610107421875</v>
      </c>
      <c r="F1049" s="45">
        <v>-106.23280334472656</v>
      </c>
      <c r="G1049" s="22">
        <v>844.29998779296875</v>
      </c>
      <c r="H1049" s="3" t="s">
        <v>5985</v>
      </c>
      <c r="J1049" s="4">
        <v>56.191997528076172</v>
      </c>
      <c r="K1049" s="4">
        <v>55.481269836425781</v>
      </c>
      <c r="L1049" s="4">
        <v>0.71072995662689209</v>
      </c>
      <c r="M1049" s="21">
        <v>0.51729410886764526</v>
      </c>
      <c r="N1049">
        <v>0</v>
      </c>
    </row>
    <row r="1050" spans="2:14" x14ac:dyDescent="0.25">
      <c r="B1050" t="s">
        <v>2196</v>
      </c>
      <c r="C1050" s="55" t="s">
        <v>5045</v>
      </c>
      <c r="D1050" s="3" t="s">
        <v>6026</v>
      </c>
      <c r="E1050" s="45">
        <v>45.444198608398438</v>
      </c>
      <c r="F1050" s="45">
        <v>-105.40720367431641</v>
      </c>
      <c r="G1050" s="22">
        <v>924.20001220703125</v>
      </c>
      <c r="H1050" s="3" t="s">
        <v>5985</v>
      </c>
      <c r="J1050" s="4">
        <v>61.375999450683594</v>
      </c>
      <c r="K1050" s="4">
        <v>57.110923767089844</v>
      </c>
      <c r="L1050" s="4">
        <v>4.26507568359375</v>
      </c>
      <c r="M1050" s="21">
        <v>0.705882728099823</v>
      </c>
      <c r="N1050">
        <v>0</v>
      </c>
    </row>
    <row r="1051" spans="2:14" x14ac:dyDescent="0.25">
      <c r="B1051" t="s">
        <v>2197</v>
      </c>
      <c r="C1051" s="55" t="s">
        <v>3368</v>
      </c>
      <c r="D1051" s="3" t="s">
        <v>6026</v>
      </c>
      <c r="E1051" s="45">
        <v>45.539699554443359</v>
      </c>
      <c r="F1051" s="45">
        <v>-106.95970153808594</v>
      </c>
      <c r="G1051" s="22">
        <v>1045.5</v>
      </c>
      <c r="H1051" s="3" t="s">
        <v>5985</v>
      </c>
      <c r="J1051" s="4">
        <v>53.599998474121094</v>
      </c>
      <c r="K1051" s="4">
        <v>52.455558776855469</v>
      </c>
      <c r="L1051" s="4">
        <v>1.144439697265625</v>
      </c>
      <c r="M1051" s="21">
        <v>0.54163819551467896</v>
      </c>
      <c r="N1051">
        <v>0</v>
      </c>
    </row>
    <row r="1052" spans="2:14" x14ac:dyDescent="0.25">
      <c r="B1052" t="s">
        <v>2198</v>
      </c>
      <c r="C1052" s="55" t="s">
        <v>5046</v>
      </c>
      <c r="D1052" s="3" t="s">
        <v>6026</v>
      </c>
      <c r="E1052" s="45">
        <v>48.588298797607422</v>
      </c>
      <c r="F1052" s="45">
        <v>-109.22669982910156</v>
      </c>
      <c r="G1052" s="22">
        <v>737.5999755859375</v>
      </c>
      <c r="H1052" s="3" t="s">
        <v>5985</v>
      </c>
      <c r="J1052" s="4">
        <v>47.624000549316406</v>
      </c>
      <c r="K1052" s="4">
        <v>53.526958465576172</v>
      </c>
      <c r="L1052" s="4">
        <v>-5.9029603004455566</v>
      </c>
      <c r="M1052" s="21">
        <v>0.16323474049568176</v>
      </c>
      <c r="N1052">
        <v>0</v>
      </c>
    </row>
    <row r="1053" spans="2:14" x14ac:dyDescent="0.25">
      <c r="B1053" t="s">
        <v>2199</v>
      </c>
      <c r="C1053" s="55" t="s">
        <v>5047</v>
      </c>
      <c r="D1053" s="3" t="s">
        <v>6026</v>
      </c>
      <c r="E1053" s="45">
        <v>47.820598602294922</v>
      </c>
      <c r="F1053" s="45">
        <v>-112.19219970703125</v>
      </c>
      <c r="G1053" s="22">
        <v>1172</v>
      </c>
      <c r="H1053" s="3" t="s">
        <v>5985</v>
      </c>
      <c r="J1053" s="4">
        <v>42.799999237060547</v>
      </c>
      <c r="K1053" s="4">
        <v>51.154094696044922</v>
      </c>
      <c r="L1053" s="4">
        <v>-8.354095458984375</v>
      </c>
      <c r="M1053" s="21">
        <v>0.14310471713542938</v>
      </c>
      <c r="N1053">
        <v>0</v>
      </c>
    </row>
    <row r="1054" spans="2:14" x14ac:dyDescent="0.25">
      <c r="B1054" t="s">
        <v>2200</v>
      </c>
      <c r="C1054" s="55" t="s">
        <v>3335</v>
      </c>
      <c r="D1054" s="3" t="s">
        <v>6026</v>
      </c>
      <c r="E1054" s="45">
        <v>47.412200927734375</v>
      </c>
      <c r="F1054" s="45">
        <v>-105.59559631347656</v>
      </c>
      <c r="G1054" s="22">
        <v>755.9000244140625</v>
      </c>
      <c r="H1054" s="3" t="s">
        <v>5985</v>
      </c>
      <c r="J1054" s="4">
        <v>52.987998962402344</v>
      </c>
      <c r="K1054" s="4">
        <v>56.279254913330078</v>
      </c>
      <c r="L1054" s="4">
        <v>-3.2912535667419434</v>
      </c>
      <c r="M1054" s="21">
        <v>0.31207537651062012</v>
      </c>
      <c r="N1054">
        <v>0</v>
      </c>
    </row>
    <row r="1055" spans="2:14" x14ac:dyDescent="0.25">
      <c r="B1055" t="s">
        <v>2201</v>
      </c>
      <c r="C1055" s="55" t="s">
        <v>5048</v>
      </c>
      <c r="D1055" s="3" t="s">
        <v>6026</v>
      </c>
      <c r="E1055" s="45">
        <v>45.894401550292969</v>
      </c>
      <c r="F1055" s="45">
        <v>-106.63359832763672</v>
      </c>
      <c r="G1055" s="22">
        <v>980.79998779296875</v>
      </c>
      <c r="H1055" s="3" t="s">
        <v>5985</v>
      </c>
      <c r="J1055" s="4">
        <v>58.1719970703125</v>
      </c>
      <c r="K1055" s="4">
        <v>56.759681701660156</v>
      </c>
      <c r="L1055" s="4">
        <v>1.4123169183731079</v>
      </c>
      <c r="M1055" s="21">
        <v>0.56248712539672852</v>
      </c>
      <c r="N1055">
        <v>0</v>
      </c>
    </row>
    <row r="1056" spans="2:14" x14ac:dyDescent="0.25">
      <c r="B1056" t="s">
        <v>2202</v>
      </c>
      <c r="C1056" s="55" t="s">
        <v>4690</v>
      </c>
      <c r="D1056" s="3" t="s">
        <v>6026</v>
      </c>
      <c r="E1056" s="45">
        <v>45.644401550292969</v>
      </c>
      <c r="F1056" s="45">
        <v>-109.26750183105469</v>
      </c>
      <c r="G1056" s="22">
        <v>1097.9000244140625</v>
      </c>
      <c r="H1056" s="3" t="s">
        <v>5985</v>
      </c>
      <c r="J1056" s="4">
        <v>50.180000305175781</v>
      </c>
      <c r="K1056" s="4">
        <v>53.066764831542969</v>
      </c>
      <c r="L1056" s="4">
        <v>-2.8867676258087158</v>
      </c>
      <c r="M1056" s="21">
        <v>0.26372307538986206</v>
      </c>
      <c r="N1056">
        <v>0</v>
      </c>
    </row>
    <row r="1057" spans="2:14" x14ac:dyDescent="0.25">
      <c r="B1057" t="s">
        <v>2203</v>
      </c>
      <c r="C1057" s="55" t="s">
        <v>5049</v>
      </c>
      <c r="D1057" s="3" t="s">
        <v>6026</v>
      </c>
      <c r="E1057" s="45">
        <v>48.150299072265625</v>
      </c>
      <c r="F1057" s="45">
        <v>-104.50890350341797</v>
      </c>
      <c r="G1057" s="22">
        <v>591.9000244140625</v>
      </c>
      <c r="H1057" s="3" t="s">
        <v>5985</v>
      </c>
      <c r="J1057" s="4">
        <v>50.360000610351563</v>
      </c>
      <c r="K1057" s="4">
        <v>54.619438171386719</v>
      </c>
      <c r="L1057" s="4">
        <v>-4.2594389915466309</v>
      </c>
      <c r="M1057" s="21">
        <v>0.27374094724655151</v>
      </c>
      <c r="N1057">
        <v>0</v>
      </c>
    </row>
    <row r="1058" spans="2:14" x14ac:dyDescent="0.25">
      <c r="B1058" t="s">
        <v>2204</v>
      </c>
      <c r="C1058" s="55" t="s">
        <v>5050</v>
      </c>
      <c r="D1058" s="3" t="s">
        <v>6026</v>
      </c>
      <c r="E1058" s="45">
        <v>45.339401245117188</v>
      </c>
      <c r="F1058" s="45">
        <v>-111.71219635009766</v>
      </c>
      <c r="G1058" s="22">
        <v>1509.699951171875</v>
      </c>
      <c r="H1058" s="3" t="s">
        <v>5985</v>
      </c>
      <c r="J1058" s="4">
        <v>41</v>
      </c>
      <c r="K1058" s="4">
        <v>47.943077087402344</v>
      </c>
      <c r="L1058" s="4">
        <v>-6.9430785179138184</v>
      </c>
      <c r="M1058" s="21">
        <v>0.12367087602615356</v>
      </c>
      <c r="N1058">
        <v>0</v>
      </c>
    </row>
    <row r="1059" spans="2:14" x14ac:dyDescent="0.25">
      <c r="B1059" t="s">
        <v>2205</v>
      </c>
      <c r="C1059" s="55" t="s">
        <v>5051</v>
      </c>
      <c r="D1059" s="3" t="s">
        <v>6026</v>
      </c>
      <c r="E1059" s="45">
        <v>47.830600738525391</v>
      </c>
      <c r="F1059" s="45">
        <v>-110.66079711914063</v>
      </c>
      <c r="G1059" s="22">
        <v>807.4000244140625</v>
      </c>
      <c r="H1059" s="3" t="s">
        <v>5985</v>
      </c>
      <c r="J1059" s="4">
        <v>44.023998260498047</v>
      </c>
      <c r="K1059" s="4">
        <v>53.773822784423828</v>
      </c>
      <c r="L1059" s="4">
        <v>-9.7498226165771484</v>
      </c>
      <c r="M1059" s="21">
        <v>7.5510621070861816E-2</v>
      </c>
      <c r="N1059">
        <v>0</v>
      </c>
    </row>
    <row r="1060" spans="2:14" x14ac:dyDescent="0.25">
      <c r="B1060" t="s">
        <v>2206</v>
      </c>
      <c r="C1060" s="55" t="s">
        <v>5052</v>
      </c>
      <c r="D1060" s="3" t="s">
        <v>6026</v>
      </c>
      <c r="E1060" s="45">
        <v>47.601100921630859</v>
      </c>
      <c r="F1060" s="45">
        <v>-112.75469970703125</v>
      </c>
      <c r="G1060" s="22">
        <v>1399</v>
      </c>
      <c r="H1060" s="3" t="s">
        <v>5985</v>
      </c>
      <c r="J1060" s="4">
        <v>40.424003601074219</v>
      </c>
      <c r="K1060" s="4">
        <v>46.608951568603516</v>
      </c>
      <c r="L1060" s="4">
        <v>-6.1849455833435059</v>
      </c>
      <c r="M1060" s="21">
        <v>0.14908626675605774</v>
      </c>
      <c r="N1060">
        <v>0</v>
      </c>
    </row>
    <row r="1061" spans="2:14" x14ac:dyDescent="0.25">
      <c r="B1061" t="s">
        <v>2207</v>
      </c>
      <c r="C1061" s="55" t="s">
        <v>5053</v>
      </c>
      <c r="D1061" s="3" t="s">
        <v>6026</v>
      </c>
      <c r="E1061" s="45">
        <v>47.106399536132813</v>
      </c>
      <c r="F1061" s="45">
        <v>-104.71829986572266</v>
      </c>
      <c r="G1061" s="22">
        <v>632.79998779296875</v>
      </c>
      <c r="H1061" s="3" t="s">
        <v>5985</v>
      </c>
      <c r="J1061" s="4">
        <v>60.83599853515625</v>
      </c>
      <c r="K1061" s="4">
        <v>60.001029968261719</v>
      </c>
      <c r="L1061" s="4">
        <v>0.83496701717376709</v>
      </c>
      <c r="M1061" s="21">
        <v>0.52445560693740845</v>
      </c>
      <c r="N1061">
        <v>0</v>
      </c>
    </row>
    <row r="1062" spans="2:14" x14ac:dyDescent="0.25">
      <c r="B1062" t="s">
        <v>2208</v>
      </c>
      <c r="C1062" s="55" t="s">
        <v>5054</v>
      </c>
      <c r="D1062" s="3" t="s">
        <v>6026</v>
      </c>
      <c r="E1062" s="45">
        <v>48.975299835205078</v>
      </c>
      <c r="F1062" s="45">
        <v>-111.39890289306641</v>
      </c>
      <c r="G1062" s="22">
        <v>1066.199951171875</v>
      </c>
      <c r="H1062" s="3" t="s">
        <v>5985</v>
      </c>
      <c r="J1062" s="4">
        <v>44.420001983642578</v>
      </c>
      <c r="K1062" s="4">
        <v>49.373508453369141</v>
      </c>
      <c r="L1062" s="4">
        <v>-4.9535064697265625</v>
      </c>
      <c r="M1062" s="21">
        <v>0.2713126540184021</v>
      </c>
      <c r="N1062">
        <v>0</v>
      </c>
    </row>
    <row r="1063" spans="2:14" x14ac:dyDescent="0.25">
      <c r="B1063" t="s">
        <v>2209</v>
      </c>
      <c r="C1063" s="55" t="s">
        <v>5055</v>
      </c>
      <c r="D1063" s="3" t="s">
        <v>6026</v>
      </c>
      <c r="E1063" s="45">
        <v>47.025600433349609</v>
      </c>
      <c r="F1063" s="45">
        <v>-108.80359649658203</v>
      </c>
      <c r="G1063" s="22">
        <v>1063.800048828125</v>
      </c>
      <c r="H1063" s="3" t="s">
        <v>5985</v>
      </c>
      <c r="J1063" s="4">
        <v>48.596000671386719</v>
      </c>
      <c r="K1063" s="4">
        <v>52.390575408935547</v>
      </c>
      <c r="L1063" s="4">
        <v>-3.7945740222930908</v>
      </c>
      <c r="M1063" s="21">
        <v>0.26187580823898315</v>
      </c>
      <c r="N1063">
        <v>0</v>
      </c>
    </row>
    <row r="1064" spans="2:14" x14ac:dyDescent="0.25">
      <c r="B1064" t="s">
        <v>2210</v>
      </c>
      <c r="C1064" s="55" t="s">
        <v>4660</v>
      </c>
      <c r="D1064" s="3" t="s">
        <v>6026</v>
      </c>
      <c r="E1064" s="45">
        <v>45.731700897216797</v>
      </c>
      <c r="F1064" s="45">
        <v>-107.60919952392578</v>
      </c>
      <c r="G1064" s="22">
        <v>877.79998779296875</v>
      </c>
      <c r="H1064" s="3" t="s">
        <v>5985</v>
      </c>
      <c r="J1064" s="4">
        <v>54.032001495361328</v>
      </c>
      <c r="K1064" s="4">
        <v>56.501304626464844</v>
      </c>
      <c r="L1064" s="4">
        <v>-2.4693055152893066</v>
      </c>
      <c r="M1064" s="21">
        <v>0.32834950089454651</v>
      </c>
      <c r="N1064">
        <v>0</v>
      </c>
    </row>
    <row r="1065" spans="2:14" x14ac:dyDescent="0.25">
      <c r="B1065" t="s">
        <v>2211</v>
      </c>
      <c r="C1065" s="55" t="s">
        <v>5056</v>
      </c>
      <c r="D1065" s="3" t="s">
        <v>6026</v>
      </c>
      <c r="E1065" s="45">
        <v>48.080001831054688</v>
      </c>
      <c r="F1065" s="45">
        <v>-116.00140380859375</v>
      </c>
      <c r="G1065" s="22">
        <v>682.79998779296875</v>
      </c>
      <c r="H1065" s="3" t="s">
        <v>5985</v>
      </c>
      <c r="J1065" s="4">
        <v>42.368000030517578</v>
      </c>
      <c r="K1065" s="4">
        <v>46.660537719726563</v>
      </c>
      <c r="L1065" s="4">
        <v>-4.2925386428833008</v>
      </c>
      <c r="M1065" s="21">
        <v>0.27917832136154175</v>
      </c>
      <c r="N1065">
        <v>0</v>
      </c>
    </row>
    <row r="1066" spans="2:14" x14ac:dyDescent="0.25">
      <c r="B1066" t="s">
        <v>2212</v>
      </c>
      <c r="C1066" s="55" t="s">
        <v>5057</v>
      </c>
      <c r="D1066" s="3" t="s">
        <v>6026</v>
      </c>
      <c r="E1066" s="45">
        <v>46.990798950195313</v>
      </c>
      <c r="F1066" s="45">
        <v>-112.01170349121094</v>
      </c>
      <c r="G1066" s="22">
        <v>1062.800048828125</v>
      </c>
      <c r="H1066" s="3" t="s">
        <v>5985</v>
      </c>
      <c r="J1066" s="4">
        <v>45.428001403808594</v>
      </c>
      <c r="K1066" s="4">
        <v>54.042167663574219</v>
      </c>
      <c r="L1066" s="4">
        <v>-8.614166259765625</v>
      </c>
      <c r="M1066" s="21">
        <v>0.18169727921485901</v>
      </c>
      <c r="N1066">
        <v>0</v>
      </c>
    </row>
    <row r="1067" spans="2:14" x14ac:dyDescent="0.25">
      <c r="B1067" t="s">
        <v>2213</v>
      </c>
      <c r="C1067" s="55" t="s">
        <v>5058</v>
      </c>
      <c r="D1067" s="3" t="s">
        <v>6026</v>
      </c>
      <c r="E1067" s="45">
        <v>48.342498779296875</v>
      </c>
      <c r="F1067" s="45">
        <v>-114.02169799804688</v>
      </c>
      <c r="G1067" s="22">
        <v>963.20001220703125</v>
      </c>
      <c r="H1067" s="3" t="s">
        <v>5985</v>
      </c>
      <c r="J1067" s="4">
        <v>45.428001403808594</v>
      </c>
      <c r="K1067" s="4">
        <v>51.880268096923828</v>
      </c>
      <c r="L1067" s="4">
        <v>-6.4522676467895508</v>
      </c>
      <c r="M1067" s="21">
        <v>0.15338759124279022</v>
      </c>
      <c r="N1067">
        <v>0</v>
      </c>
    </row>
    <row r="1068" spans="2:14" x14ac:dyDescent="0.25">
      <c r="B1068" t="s">
        <v>2214</v>
      </c>
      <c r="C1068" s="55" t="s">
        <v>5059</v>
      </c>
      <c r="D1068" s="3" t="s">
        <v>6026</v>
      </c>
      <c r="E1068" s="45">
        <v>46.610298156738281</v>
      </c>
      <c r="F1068" s="45">
        <v>-109.47360229492188</v>
      </c>
      <c r="G1068" s="22">
        <v>1460.300048828125</v>
      </c>
      <c r="H1068" s="3" t="s">
        <v>5985</v>
      </c>
      <c r="J1068" s="4">
        <v>54.176002502441406</v>
      </c>
      <c r="K1068" s="4">
        <v>48.825973510742188</v>
      </c>
      <c r="L1068" s="4">
        <v>5.3500275611877441</v>
      </c>
      <c r="M1068" s="21">
        <v>0.73892354965209961</v>
      </c>
      <c r="N1068">
        <v>0</v>
      </c>
    </row>
    <row r="1069" spans="2:14" x14ac:dyDescent="0.25">
      <c r="B1069" t="s">
        <v>2215</v>
      </c>
      <c r="C1069" s="55" t="s">
        <v>5060</v>
      </c>
      <c r="D1069" s="3" t="s">
        <v>6026</v>
      </c>
      <c r="E1069" s="45">
        <v>48.30419921875</v>
      </c>
      <c r="F1069" s="45">
        <v>-114.26360321044922</v>
      </c>
      <c r="G1069" s="22">
        <v>901.29998779296875</v>
      </c>
      <c r="H1069" s="3" t="s">
        <v>5985</v>
      </c>
      <c r="J1069" s="4">
        <v>41.180000305175781</v>
      </c>
      <c r="K1069" s="4">
        <v>48.572055816650391</v>
      </c>
      <c r="L1069" s="4">
        <v>-7.3920531272888184</v>
      </c>
      <c r="M1069" s="21">
        <v>0.15690071880817413</v>
      </c>
      <c r="N1069">
        <v>0</v>
      </c>
    </row>
    <row r="1070" spans="2:14" x14ac:dyDescent="0.25">
      <c r="B1070" t="s">
        <v>2216</v>
      </c>
      <c r="C1070" s="55" t="s">
        <v>5061</v>
      </c>
      <c r="D1070" s="3" t="s">
        <v>6026</v>
      </c>
      <c r="E1070" s="45">
        <v>47.9364013671875</v>
      </c>
      <c r="F1070" s="45">
        <v>-110.50250244140625</v>
      </c>
      <c r="G1070" s="22">
        <v>785.79998779296875</v>
      </c>
      <c r="H1070" s="3" t="s">
        <v>5985</v>
      </c>
      <c r="J1070" s="4">
        <v>42.799999237060547</v>
      </c>
      <c r="K1070" s="4">
        <v>53.660694122314453</v>
      </c>
      <c r="L1070" s="4">
        <v>-10.860692977905273</v>
      </c>
      <c r="M1070" s="21">
        <v>4.7719858586788177E-2</v>
      </c>
      <c r="N1070">
        <v>0</v>
      </c>
    </row>
    <row r="1071" spans="2:14" x14ac:dyDescent="0.25">
      <c r="B1071" t="s">
        <v>2217</v>
      </c>
      <c r="C1071" s="55" t="s">
        <v>5062</v>
      </c>
      <c r="D1071" s="3" t="s">
        <v>6026</v>
      </c>
      <c r="E1071" s="45">
        <v>46.104698181152344</v>
      </c>
      <c r="F1071" s="45">
        <v>-110.05000305175781</v>
      </c>
      <c r="G1071" s="22">
        <v>1635.300048828125</v>
      </c>
      <c r="H1071" s="3" t="s">
        <v>5985</v>
      </c>
      <c r="J1071" s="4">
        <v>42.980003356933594</v>
      </c>
      <c r="K1071" s="4">
        <v>48.496551513671875</v>
      </c>
      <c r="L1071" s="4">
        <v>-5.5165495872497559</v>
      </c>
      <c r="M1071" s="21">
        <v>0.17322175204753876</v>
      </c>
      <c r="N1071">
        <v>0</v>
      </c>
    </row>
    <row r="1072" spans="2:14" x14ac:dyDescent="0.25">
      <c r="B1072" t="s">
        <v>2218</v>
      </c>
      <c r="C1072" s="55" t="s">
        <v>5063</v>
      </c>
      <c r="D1072" s="3" t="s">
        <v>6026</v>
      </c>
      <c r="E1072" s="45">
        <v>46.285800933837891</v>
      </c>
      <c r="F1072" s="45">
        <v>-105.29190063476563</v>
      </c>
      <c r="G1072" s="22">
        <v>755.9000244140625</v>
      </c>
      <c r="H1072" s="3" t="s">
        <v>5985</v>
      </c>
      <c r="J1072" s="4">
        <v>56.983997344970703</v>
      </c>
      <c r="K1072" s="4">
        <v>55.940460205078125</v>
      </c>
      <c r="L1072" s="4">
        <v>1.0435364246368408</v>
      </c>
      <c r="M1072" s="21">
        <v>0.54099702835083008</v>
      </c>
      <c r="N1072">
        <v>0</v>
      </c>
    </row>
    <row r="1073" spans="2:14" x14ac:dyDescent="0.25">
      <c r="B1073" t="s">
        <v>2219</v>
      </c>
      <c r="C1073" s="55" t="s">
        <v>5064</v>
      </c>
      <c r="D1073" s="3" t="s">
        <v>6026</v>
      </c>
      <c r="E1073" s="45">
        <v>45.175800323486328</v>
      </c>
      <c r="F1073" s="45">
        <v>-105.75170135498047</v>
      </c>
      <c r="G1073" s="22">
        <v>981.5</v>
      </c>
      <c r="H1073" s="3" t="s">
        <v>5985</v>
      </c>
      <c r="J1073" s="4">
        <v>58.208000183105469</v>
      </c>
      <c r="K1073" s="4">
        <v>55.116981506347656</v>
      </c>
      <c r="L1073" s="4">
        <v>3.0910217761993408</v>
      </c>
      <c r="M1073" s="21">
        <v>0.66165006160736084</v>
      </c>
      <c r="N1073">
        <v>0</v>
      </c>
    </row>
    <row r="1074" spans="2:14" x14ac:dyDescent="0.25">
      <c r="B1074" t="s">
        <v>2220</v>
      </c>
      <c r="C1074" s="55" t="s">
        <v>4887</v>
      </c>
      <c r="D1074" s="3" t="s">
        <v>6026</v>
      </c>
      <c r="E1074" s="45">
        <v>45.243598937988281</v>
      </c>
      <c r="F1074" s="45">
        <v>-109.73110198974609</v>
      </c>
      <c r="G1074" s="22">
        <v>1994.5999755859375</v>
      </c>
      <c r="H1074" s="3" t="s">
        <v>5985</v>
      </c>
      <c r="J1074" s="4">
        <v>44.779998779296875</v>
      </c>
      <c r="K1074" s="4">
        <v>51.481334686279297</v>
      </c>
      <c r="L1074" s="4">
        <v>-6.7013368606567383</v>
      </c>
      <c r="M1074" s="21">
        <v>0.153642937541008</v>
      </c>
      <c r="N1074">
        <v>0</v>
      </c>
    </row>
    <row r="1075" spans="2:14" x14ac:dyDescent="0.25">
      <c r="B1075" t="s">
        <v>2221</v>
      </c>
      <c r="C1075" s="55" t="s">
        <v>5065</v>
      </c>
      <c r="D1075" s="3" t="s">
        <v>6026</v>
      </c>
      <c r="E1075" s="45">
        <v>48.9989013671875</v>
      </c>
      <c r="F1075" s="45">
        <v>-106.37999725341797</v>
      </c>
      <c r="G1075" s="22">
        <v>877.20001220703125</v>
      </c>
      <c r="H1075" s="3" t="s">
        <v>5985</v>
      </c>
      <c r="J1075" s="4">
        <v>44.384002685546875</v>
      </c>
      <c r="K1075" s="4">
        <v>50.022834777832031</v>
      </c>
      <c r="L1075" s="4">
        <v>-5.6388335227966309</v>
      </c>
      <c r="M1075" s="21">
        <v>0.26891154050827026</v>
      </c>
      <c r="N1075">
        <v>0</v>
      </c>
    </row>
    <row r="1076" spans="2:14" x14ac:dyDescent="0.25">
      <c r="B1076" t="s">
        <v>2222</v>
      </c>
      <c r="C1076" s="55" t="s">
        <v>5066</v>
      </c>
      <c r="D1076" s="3" t="s">
        <v>6026</v>
      </c>
      <c r="E1076" s="45">
        <v>47.677501678466797</v>
      </c>
      <c r="F1076" s="45">
        <v>-114.24189758300781</v>
      </c>
      <c r="G1076" s="22">
        <v>832.0999755859375</v>
      </c>
      <c r="H1076" s="3" t="s">
        <v>5985</v>
      </c>
      <c r="J1076" s="4">
        <v>45.788002014160156</v>
      </c>
      <c r="K1076" s="4">
        <v>53.434356689453125</v>
      </c>
      <c r="L1076" s="4">
        <v>-7.6463561058044434</v>
      </c>
      <c r="M1076" s="21">
        <v>0.15572161972522736</v>
      </c>
      <c r="N1076">
        <v>0</v>
      </c>
    </row>
    <row r="1077" spans="2:14" x14ac:dyDescent="0.25">
      <c r="B1077" t="s">
        <v>2223</v>
      </c>
      <c r="C1077" s="55" t="s">
        <v>5067</v>
      </c>
      <c r="D1077" s="3" t="s">
        <v>6026</v>
      </c>
      <c r="E1077" s="45">
        <v>45.852500915527344</v>
      </c>
      <c r="F1077" s="45">
        <v>-105.03500366210938</v>
      </c>
      <c r="G1077" s="22">
        <v>853.4000244140625</v>
      </c>
      <c r="H1077" s="3" t="s">
        <v>5985</v>
      </c>
      <c r="J1077" s="4">
        <v>59.252002716064453</v>
      </c>
      <c r="K1077" s="4">
        <v>57.566192626953125</v>
      </c>
      <c r="L1077" s="4">
        <v>1.6858093738555908</v>
      </c>
      <c r="M1077" s="21">
        <v>0.5573914647102356</v>
      </c>
      <c r="N1077">
        <v>0</v>
      </c>
    </row>
    <row r="1078" spans="2:14" x14ac:dyDescent="0.25">
      <c r="B1078" t="s">
        <v>2224</v>
      </c>
      <c r="C1078" s="55" t="s">
        <v>5068</v>
      </c>
      <c r="D1078" s="3" t="s">
        <v>6026</v>
      </c>
      <c r="E1078" s="45">
        <v>45.971698760986328</v>
      </c>
      <c r="F1078" s="45">
        <v>-109.25360107421875</v>
      </c>
      <c r="G1078" s="22">
        <v>1239.9000244140625</v>
      </c>
      <c r="H1078" s="3" t="s">
        <v>5985</v>
      </c>
      <c r="J1078" s="4">
        <v>50.395999908447266</v>
      </c>
      <c r="K1078" s="4">
        <v>53.16070556640625</v>
      </c>
      <c r="L1078" s="4">
        <v>-2.7647063732147217</v>
      </c>
      <c r="M1078" s="21">
        <v>0.29367524385452271</v>
      </c>
      <c r="N1078">
        <v>0</v>
      </c>
    </row>
    <row r="1079" spans="2:14" x14ac:dyDescent="0.25">
      <c r="B1079" t="s">
        <v>2225</v>
      </c>
      <c r="C1079" s="55" t="s">
        <v>5069</v>
      </c>
      <c r="D1079" s="3" t="s">
        <v>6026</v>
      </c>
      <c r="E1079" s="45">
        <v>45.176898956298828</v>
      </c>
      <c r="F1079" s="45">
        <v>-109.2572021484375</v>
      </c>
      <c r="G1079" s="22">
        <v>1720.9000244140625</v>
      </c>
      <c r="H1079" s="3" t="s">
        <v>5985</v>
      </c>
      <c r="J1079" s="4">
        <v>45.824001312255859</v>
      </c>
      <c r="K1079" s="4">
        <v>51.045707702636719</v>
      </c>
      <c r="L1079" s="4">
        <v>-5.2217040061950684</v>
      </c>
      <c r="M1079" s="21">
        <v>0.18146379292011261</v>
      </c>
      <c r="N1079">
        <v>0</v>
      </c>
    </row>
    <row r="1080" spans="2:14" x14ac:dyDescent="0.25">
      <c r="B1080" t="s">
        <v>2226</v>
      </c>
      <c r="C1080" s="55" t="s">
        <v>5071</v>
      </c>
      <c r="D1080" s="3" t="s">
        <v>6026</v>
      </c>
      <c r="E1080" s="45">
        <v>46.533298492431641</v>
      </c>
      <c r="F1080" s="45">
        <v>-109.34420013427734</v>
      </c>
      <c r="G1080" s="22">
        <v>1353.300048828125</v>
      </c>
      <c r="H1080" s="3" t="s">
        <v>5985</v>
      </c>
      <c r="J1080" s="4">
        <v>46.220001220703125</v>
      </c>
      <c r="K1080" s="4">
        <v>51.416267395019531</v>
      </c>
      <c r="L1080" s="4">
        <v>-5.1962647438049316</v>
      </c>
      <c r="M1080" s="21">
        <v>0.26063194870948792</v>
      </c>
      <c r="N1080">
        <v>0</v>
      </c>
    </row>
    <row r="1081" spans="2:14" x14ac:dyDescent="0.25">
      <c r="B1081" t="s">
        <v>2227</v>
      </c>
      <c r="C1081" s="55" t="s">
        <v>5072</v>
      </c>
      <c r="D1081" s="3" t="s">
        <v>6026</v>
      </c>
      <c r="E1081" s="45">
        <v>48.466098785400391</v>
      </c>
      <c r="F1081" s="45">
        <v>-107.35279846191406</v>
      </c>
      <c r="G1081" s="22">
        <v>666</v>
      </c>
      <c r="H1081" s="3" t="s">
        <v>5985</v>
      </c>
      <c r="J1081" s="4">
        <v>52.411998748779297</v>
      </c>
      <c r="K1081" s="4">
        <v>54.374225616455078</v>
      </c>
      <c r="L1081" s="4">
        <v>-1.9622253179550171</v>
      </c>
      <c r="M1081" s="21">
        <v>0.3465535044670105</v>
      </c>
      <c r="N1081">
        <v>0</v>
      </c>
    </row>
    <row r="1082" spans="2:14" x14ac:dyDescent="0.25">
      <c r="B1082" t="s">
        <v>2228</v>
      </c>
      <c r="C1082" s="55" t="s">
        <v>3410</v>
      </c>
      <c r="D1082" s="3" t="s">
        <v>6026</v>
      </c>
      <c r="E1082" s="45">
        <v>47.728298187255859</v>
      </c>
      <c r="F1082" s="45">
        <v>-104.14669799804688</v>
      </c>
      <c r="G1082" s="22">
        <v>588.5999755859375</v>
      </c>
      <c r="H1082" s="3" t="s">
        <v>5985</v>
      </c>
      <c r="J1082" s="4">
        <v>55.795997619628906</v>
      </c>
      <c r="K1082" s="4">
        <v>56.041282653808594</v>
      </c>
      <c r="L1082" s="4">
        <v>-0.24528808891773224</v>
      </c>
      <c r="M1082" s="21">
        <v>0.45788273215293884</v>
      </c>
      <c r="N1082">
        <v>0</v>
      </c>
    </row>
    <row r="1083" spans="2:14" x14ac:dyDescent="0.25">
      <c r="B1083" t="s">
        <v>2229</v>
      </c>
      <c r="C1083" s="55" t="s">
        <v>5073</v>
      </c>
      <c r="D1083" s="3" t="s">
        <v>6026</v>
      </c>
      <c r="E1083" s="45">
        <v>47.154998779296875</v>
      </c>
      <c r="F1083" s="45">
        <v>-110.22389984130859</v>
      </c>
      <c r="G1083" s="22">
        <v>1481.300048828125</v>
      </c>
      <c r="H1083" s="3" t="s">
        <v>5985</v>
      </c>
      <c r="J1083" s="4">
        <v>42.763999938964844</v>
      </c>
      <c r="K1083" s="4">
        <v>51.612220764160156</v>
      </c>
      <c r="L1083" s="4">
        <v>-8.8482179641723633</v>
      </c>
      <c r="M1083" s="21">
        <v>0.13539217412471771</v>
      </c>
      <c r="N1083">
        <v>0</v>
      </c>
    </row>
    <row r="1084" spans="2:14" x14ac:dyDescent="0.25">
      <c r="B1084" t="s">
        <v>2230</v>
      </c>
      <c r="C1084" s="55" t="s">
        <v>5074</v>
      </c>
      <c r="D1084" s="3" t="s">
        <v>6026</v>
      </c>
      <c r="E1084" s="45">
        <v>47.477199554443359</v>
      </c>
      <c r="F1084" s="45">
        <v>-111.73750305175781</v>
      </c>
      <c r="G1084" s="22">
        <v>1097.300048828125</v>
      </c>
      <c r="H1084" s="3" t="s">
        <v>5985</v>
      </c>
      <c r="J1084" s="4">
        <v>41.61199951171875</v>
      </c>
      <c r="K1084" s="4">
        <v>50.554454803466797</v>
      </c>
      <c r="L1084" s="4">
        <v>-8.9424562454223633</v>
      </c>
      <c r="M1084" s="21">
        <v>0.13078944385051727</v>
      </c>
      <c r="N1084">
        <v>0</v>
      </c>
    </row>
    <row r="1085" spans="2:14" x14ac:dyDescent="0.25">
      <c r="B1085" t="s">
        <v>2231</v>
      </c>
      <c r="C1085" s="55" t="s">
        <v>5075</v>
      </c>
      <c r="D1085" s="3" t="s">
        <v>6026</v>
      </c>
      <c r="E1085" s="45">
        <v>46.793899536132813</v>
      </c>
      <c r="F1085" s="45">
        <v>-105.30220031738281</v>
      </c>
      <c r="G1085" s="22">
        <v>685.20001220703125</v>
      </c>
      <c r="H1085" s="3" t="s">
        <v>5985</v>
      </c>
      <c r="J1085" s="4">
        <v>58.819999694824219</v>
      </c>
      <c r="K1085" s="4">
        <v>56.873680114746094</v>
      </c>
      <c r="L1085" s="4">
        <v>1.946319580078125</v>
      </c>
      <c r="M1085" s="21">
        <v>0.58338946104049683</v>
      </c>
      <c r="N1085">
        <v>0</v>
      </c>
    </row>
    <row r="1086" spans="2:14" x14ac:dyDescent="0.25">
      <c r="B1086" t="s">
        <v>2232</v>
      </c>
      <c r="C1086" s="55" t="s">
        <v>5076</v>
      </c>
      <c r="D1086" s="3" t="s">
        <v>6026</v>
      </c>
      <c r="E1086" s="45">
        <v>46.331100463867188</v>
      </c>
      <c r="F1086" s="45">
        <v>-111.53829956054688</v>
      </c>
      <c r="G1086" s="22">
        <v>1170.4000244140625</v>
      </c>
      <c r="H1086" s="3" t="s">
        <v>5985</v>
      </c>
      <c r="J1086" s="4">
        <v>45.823997497558594</v>
      </c>
      <c r="K1086" s="4">
        <v>51.566802978515625</v>
      </c>
      <c r="L1086" s="4">
        <v>-5.7428040504455566</v>
      </c>
      <c r="M1086" s="21">
        <v>0.18306498229503632</v>
      </c>
      <c r="N1086">
        <v>0</v>
      </c>
    </row>
    <row r="1087" spans="2:14" x14ac:dyDescent="0.25">
      <c r="B1087" t="s">
        <v>2233</v>
      </c>
      <c r="C1087" s="55" t="s">
        <v>5077</v>
      </c>
      <c r="D1087" s="3" t="s">
        <v>6026</v>
      </c>
      <c r="E1087" s="45">
        <v>48.500301361083984</v>
      </c>
      <c r="F1087" s="45">
        <v>-113.98470306396484</v>
      </c>
      <c r="G1087" s="22">
        <v>959.5</v>
      </c>
      <c r="H1087" s="3" t="s">
        <v>5985</v>
      </c>
      <c r="J1087" s="4">
        <v>44.383998870849609</v>
      </c>
      <c r="K1087" s="4">
        <v>48.567535400390625</v>
      </c>
      <c r="L1087" s="4">
        <v>-4.1835355758666992</v>
      </c>
      <c r="M1087" s="21">
        <v>0.28981277346611023</v>
      </c>
      <c r="N1087">
        <v>0</v>
      </c>
    </row>
    <row r="1088" spans="2:14" x14ac:dyDescent="0.25">
      <c r="B1088" t="s">
        <v>2234</v>
      </c>
      <c r="C1088" s="55" t="s">
        <v>5079</v>
      </c>
      <c r="D1088" s="3" t="s">
        <v>6002</v>
      </c>
      <c r="E1088" s="45">
        <v>42.424400329589844</v>
      </c>
      <c r="F1088" s="45">
        <v>-103.73470306396484</v>
      </c>
      <c r="G1088" s="22">
        <v>1423.4000244140625</v>
      </c>
      <c r="H1088" s="3" t="s">
        <v>5985</v>
      </c>
      <c r="J1088" s="4">
        <v>55.579998016357422</v>
      </c>
      <c r="K1088" s="4">
        <v>53.004344940185547</v>
      </c>
      <c r="L1088" s="4">
        <v>2.575653076171875</v>
      </c>
      <c r="M1088" s="21">
        <v>0.60550469160079956</v>
      </c>
      <c r="N1088">
        <v>0</v>
      </c>
    </row>
    <row r="1089" spans="2:14" x14ac:dyDescent="0.25">
      <c r="B1089" t="s">
        <v>2237</v>
      </c>
      <c r="C1089" s="55" t="s">
        <v>5081</v>
      </c>
      <c r="D1089" s="3" t="s">
        <v>6002</v>
      </c>
      <c r="E1089" s="45">
        <v>42.513599395751953</v>
      </c>
      <c r="F1089" s="45">
        <v>-99.030296325683594</v>
      </c>
      <c r="G1089" s="22">
        <v>648.5999755859375</v>
      </c>
      <c r="H1089" s="3" t="s">
        <v>5985</v>
      </c>
      <c r="J1089" s="4">
        <v>64.615997314453125</v>
      </c>
      <c r="K1089" s="4">
        <v>62.615734100341797</v>
      </c>
      <c r="L1089" s="4">
        <v>2.0002624988555908</v>
      </c>
      <c r="M1089" s="21">
        <v>0.5858272910118103</v>
      </c>
      <c r="N1089">
        <v>0</v>
      </c>
    </row>
    <row r="1090" spans="2:14" x14ac:dyDescent="0.25">
      <c r="B1090" t="s">
        <v>2245</v>
      </c>
      <c r="C1090" s="55" t="s">
        <v>5086</v>
      </c>
      <c r="D1090" s="3" t="s">
        <v>6002</v>
      </c>
      <c r="E1090" s="45">
        <v>41.633098602294922</v>
      </c>
      <c r="F1090" s="45">
        <v>-103.95420074462891</v>
      </c>
      <c r="G1090" s="22">
        <v>1386.800048828125</v>
      </c>
      <c r="H1090" s="3" t="s">
        <v>5985</v>
      </c>
      <c r="J1090" s="4">
        <v>58.1719970703125</v>
      </c>
      <c r="K1090" s="4">
        <v>55.680549621582031</v>
      </c>
      <c r="L1090" s="4">
        <v>2.4914488792419434</v>
      </c>
      <c r="M1090" s="21">
        <v>0.6326974630355835</v>
      </c>
      <c r="N1090">
        <v>0</v>
      </c>
    </row>
    <row r="1091" spans="2:14" x14ac:dyDescent="0.25">
      <c r="B1091" t="s">
        <v>2248</v>
      </c>
      <c r="C1091" s="55" t="s">
        <v>3385</v>
      </c>
      <c r="D1091" s="3" t="s">
        <v>6002</v>
      </c>
      <c r="E1091" s="45">
        <v>40.520801544189453</v>
      </c>
      <c r="F1091" s="45">
        <v>-101.65499877929688</v>
      </c>
      <c r="G1091" s="22">
        <v>999.70001220703125</v>
      </c>
      <c r="H1091" s="3" t="s">
        <v>5985</v>
      </c>
      <c r="J1091" s="4">
        <v>63.211997985839844</v>
      </c>
      <c r="K1091" s="4">
        <v>62.118316650390625</v>
      </c>
      <c r="L1091" s="4">
        <v>1.0936828851699829</v>
      </c>
      <c r="M1091" s="21">
        <v>0.52416729927062988</v>
      </c>
      <c r="N1091">
        <v>0</v>
      </c>
    </row>
    <row r="1092" spans="2:14" x14ac:dyDescent="0.25">
      <c r="B1092" t="s">
        <v>2250</v>
      </c>
      <c r="C1092" s="55" t="s">
        <v>5089</v>
      </c>
      <c r="D1092" s="3" t="s">
        <v>6002</v>
      </c>
      <c r="E1092" s="45">
        <v>41.209701538085938</v>
      </c>
      <c r="F1092" s="45">
        <v>-101.67060089111328</v>
      </c>
      <c r="G1092" s="22">
        <v>1011.2999877929688</v>
      </c>
      <c r="H1092" s="3" t="s">
        <v>5985</v>
      </c>
      <c r="J1092" s="4">
        <v>65.192001342773438</v>
      </c>
      <c r="K1092" s="4">
        <v>62.500282287597656</v>
      </c>
      <c r="L1092" s="4">
        <v>2.6917235851287842</v>
      </c>
      <c r="M1092" s="21">
        <v>0.64374494552612305</v>
      </c>
      <c r="N1092">
        <v>0</v>
      </c>
    </row>
    <row r="1093" spans="2:14" x14ac:dyDescent="0.25">
      <c r="B1093" t="s">
        <v>2252</v>
      </c>
      <c r="C1093" s="55" t="s">
        <v>5091</v>
      </c>
      <c r="D1093" s="3" t="s">
        <v>6002</v>
      </c>
      <c r="E1093" s="45">
        <v>40.215301513671875</v>
      </c>
      <c r="F1093" s="45">
        <v>-100.62030029296875</v>
      </c>
      <c r="G1093" s="22">
        <v>779.0999755859375</v>
      </c>
      <c r="H1093" s="3" t="s">
        <v>5985</v>
      </c>
      <c r="J1093" s="4">
        <v>67.208000183105469</v>
      </c>
      <c r="K1093" s="4">
        <v>63.606426239013672</v>
      </c>
      <c r="L1093" s="4">
        <v>3.6015746593475342</v>
      </c>
      <c r="M1093" s="21">
        <v>0.68309032917022705</v>
      </c>
      <c r="N1093">
        <v>0</v>
      </c>
    </row>
    <row r="1094" spans="2:14" x14ac:dyDescent="0.25">
      <c r="B1094" t="s">
        <v>2261</v>
      </c>
      <c r="C1094" s="55" t="s">
        <v>5097</v>
      </c>
      <c r="D1094" s="3" t="s">
        <v>6002</v>
      </c>
      <c r="E1094" s="45">
        <v>42.838901519775391</v>
      </c>
      <c r="F1094" s="45">
        <v>-99.778099060058594</v>
      </c>
      <c r="G1094" s="22">
        <v>727.9000244140625</v>
      </c>
      <c r="H1094" s="3" t="s">
        <v>5985</v>
      </c>
      <c r="J1094" s="4">
        <v>61.375999450683594</v>
      </c>
      <c r="K1094" s="4">
        <v>62.010387420654297</v>
      </c>
      <c r="L1094" s="4">
        <v>-0.63438719511032104</v>
      </c>
      <c r="M1094" s="21">
        <v>0.48274222016334534</v>
      </c>
      <c r="N1094">
        <v>0</v>
      </c>
    </row>
    <row r="1095" spans="2:14" x14ac:dyDescent="0.25">
      <c r="B1095" t="s">
        <v>2264</v>
      </c>
      <c r="C1095" s="55" t="s">
        <v>5100</v>
      </c>
      <c r="D1095" s="3" t="s">
        <v>6032</v>
      </c>
      <c r="E1095" s="45">
        <v>36.438098907470703</v>
      </c>
      <c r="F1095" s="45">
        <v>-115.36000061035156</v>
      </c>
      <c r="G1095" s="22">
        <v>888.20001220703125</v>
      </c>
      <c r="H1095" s="3" t="s">
        <v>5985</v>
      </c>
      <c r="J1095" s="4">
        <v>63.247997283935547</v>
      </c>
      <c r="K1095" s="4">
        <v>68.13525390625</v>
      </c>
      <c r="L1095" s="4">
        <v>-4.8872556686401367</v>
      </c>
      <c r="M1095" s="21">
        <v>0.19650128483772278</v>
      </c>
      <c r="N1095">
        <v>0</v>
      </c>
    </row>
    <row r="1096" spans="2:14" x14ac:dyDescent="0.25">
      <c r="B1096" t="s">
        <v>2265</v>
      </c>
      <c r="C1096" s="55" t="s">
        <v>3367</v>
      </c>
      <c r="D1096" s="3" t="s">
        <v>6032</v>
      </c>
      <c r="E1096" s="45">
        <v>39.516899108886719</v>
      </c>
      <c r="F1096" s="45">
        <v>-115.96219635009766</v>
      </c>
      <c r="G1096" s="22">
        <v>1959.9000244140625</v>
      </c>
      <c r="H1096" s="3" t="s">
        <v>5985</v>
      </c>
      <c r="J1096" s="4">
        <v>56.191997528076172</v>
      </c>
      <c r="K1096" s="4">
        <v>54.076854705810547</v>
      </c>
      <c r="L1096" s="4">
        <v>2.115142822265625</v>
      </c>
      <c r="M1096" s="21">
        <v>0.58566087484359741</v>
      </c>
      <c r="N1096">
        <v>0</v>
      </c>
    </row>
    <row r="1097" spans="2:14" x14ac:dyDescent="0.25">
      <c r="B1097" t="s">
        <v>2266</v>
      </c>
      <c r="C1097" s="55" t="s">
        <v>5101</v>
      </c>
      <c r="D1097" s="3" t="s">
        <v>6032</v>
      </c>
      <c r="E1097" s="45">
        <v>40.656398773193359</v>
      </c>
      <c r="F1097" s="45">
        <v>-118.16310119628906</v>
      </c>
      <c r="G1097" s="22">
        <v>1298.4000244140625</v>
      </c>
      <c r="H1097" s="3" t="s">
        <v>5985</v>
      </c>
      <c r="J1097" s="4">
        <v>63.608001708984375</v>
      </c>
      <c r="K1097" s="4">
        <v>58.226097106933594</v>
      </c>
      <c r="L1097" s="4">
        <v>5.3819031715393066</v>
      </c>
      <c r="M1097" s="21">
        <v>0.76888322830200195</v>
      </c>
      <c r="N1097">
        <v>0</v>
      </c>
    </row>
    <row r="1098" spans="2:14" x14ac:dyDescent="0.25">
      <c r="B1098" t="s">
        <v>2267</v>
      </c>
      <c r="C1098" s="55" t="s">
        <v>5102</v>
      </c>
      <c r="D1098" s="3" t="s">
        <v>6032</v>
      </c>
      <c r="E1098" s="45">
        <v>41.743598937988281</v>
      </c>
      <c r="F1098" s="45">
        <v>-118.22579956054688</v>
      </c>
      <c r="G1098" s="22">
        <v>1292.4000244140625</v>
      </c>
      <c r="H1098" s="3" t="s">
        <v>5985</v>
      </c>
      <c r="J1098" s="4">
        <v>56.371997833251953</v>
      </c>
      <c r="K1098" s="4">
        <v>52.736682891845703</v>
      </c>
      <c r="L1098" s="4">
        <v>3.63531494140625</v>
      </c>
      <c r="M1098" s="21">
        <v>0.68250787258148193</v>
      </c>
      <c r="N1098">
        <v>0</v>
      </c>
    </row>
    <row r="1099" spans="2:14" x14ac:dyDescent="0.25">
      <c r="B1099" t="s">
        <v>2268</v>
      </c>
      <c r="C1099" s="55" t="s">
        <v>5103</v>
      </c>
      <c r="D1099" s="3" t="s">
        <v>6032</v>
      </c>
      <c r="E1099" s="45">
        <v>39.413600921630859</v>
      </c>
      <c r="F1099" s="45">
        <v>-114.77330017089844</v>
      </c>
      <c r="G1099" s="22">
        <v>1911.0999755859375</v>
      </c>
      <c r="H1099" s="3" t="s">
        <v>5985</v>
      </c>
      <c r="J1099" s="4">
        <v>49.784000396728516</v>
      </c>
      <c r="K1099" s="4">
        <v>54.93865966796875</v>
      </c>
      <c r="L1099" s="4">
        <v>-5.1546602249145508</v>
      </c>
      <c r="M1099" s="21">
        <v>0.1245131716132164</v>
      </c>
      <c r="N1099">
        <v>0</v>
      </c>
    </row>
    <row r="1100" spans="2:14" x14ac:dyDescent="0.25">
      <c r="B1100" t="s">
        <v>2270</v>
      </c>
      <c r="C1100" s="55" t="s">
        <v>3435</v>
      </c>
      <c r="D1100" s="3" t="s">
        <v>6032</v>
      </c>
      <c r="E1100" s="45">
        <v>38.954700469970703</v>
      </c>
      <c r="F1100" s="45">
        <v>-119.77580261230469</v>
      </c>
      <c r="G1100" s="22">
        <v>1435.300048828125</v>
      </c>
      <c r="H1100" s="3" t="s">
        <v>5985</v>
      </c>
      <c r="J1100" s="4">
        <v>54.176002502441406</v>
      </c>
      <c r="K1100" s="4">
        <v>48.895122528076172</v>
      </c>
      <c r="L1100" s="4">
        <v>5.2808775901794434</v>
      </c>
      <c r="M1100" s="21">
        <v>0.78153127431869507</v>
      </c>
      <c r="N1100">
        <v>0</v>
      </c>
    </row>
    <row r="1101" spans="2:14" x14ac:dyDescent="0.25">
      <c r="B1101" t="s">
        <v>2271</v>
      </c>
      <c r="C1101" s="55" t="s">
        <v>5104</v>
      </c>
      <c r="D1101" s="3" t="s">
        <v>6032</v>
      </c>
      <c r="E1101" s="45">
        <v>41.56829833984375</v>
      </c>
      <c r="F1101" s="45">
        <v>-117.83889770507813</v>
      </c>
      <c r="G1101" s="22">
        <v>1280.199951171875</v>
      </c>
      <c r="H1101" s="3" t="s">
        <v>5985</v>
      </c>
      <c r="J1101" s="4">
        <v>55.579998016357422</v>
      </c>
      <c r="K1101" s="4">
        <v>52.656532287597656</v>
      </c>
      <c r="L1101" s="4">
        <v>2.9234681129455566</v>
      </c>
      <c r="M1101" s="21">
        <v>0.632179856300354</v>
      </c>
      <c r="N1101">
        <v>0</v>
      </c>
    </row>
    <row r="1102" spans="2:14" x14ac:dyDescent="0.25">
      <c r="B1102" t="s">
        <v>2272</v>
      </c>
      <c r="C1102" s="55" t="s">
        <v>5105</v>
      </c>
      <c r="D1102" s="3" t="s">
        <v>6032</v>
      </c>
      <c r="E1102" s="45">
        <v>36.261398315429688</v>
      </c>
      <c r="F1102" s="45">
        <v>-116.056396484375</v>
      </c>
      <c r="G1102" s="22">
        <v>784.29998779296875</v>
      </c>
      <c r="H1102" s="3" t="s">
        <v>5985</v>
      </c>
      <c r="J1102" s="4">
        <v>63.788002014160156</v>
      </c>
      <c r="K1102" s="4">
        <v>68.314445495605469</v>
      </c>
      <c r="L1102" s="4">
        <v>-4.5264463424682617</v>
      </c>
      <c r="M1102" s="21">
        <v>0.22727079689502716</v>
      </c>
      <c r="N1102">
        <v>0</v>
      </c>
    </row>
    <row r="1103" spans="2:14" x14ac:dyDescent="0.25">
      <c r="B1103" t="s">
        <v>2273</v>
      </c>
      <c r="C1103" s="55" t="s">
        <v>5106</v>
      </c>
      <c r="D1103" s="3" t="s">
        <v>6032</v>
      </c>
      <c r="E1103" s="45">
        <v>39.276401519775391</v>
      </c>
      <c r="F1103" s="45">
        <v>-114.99109649658203</v>
      </c>
      <c r="G1103" s="22">
        <v>2090.300048828125</v>
      </c>
      <c r="H1103" s="3" t="s">
        <v>5985</v>
      </c>
      <c r="J1103" s="4">
        <v>49.38800048828125</v>
      </c>
      <c r="K1103" s="4">
        <v>47.215312957763672</v>
      </c>
      <c r="L1103" s="4">
        <v>2.1726868152618408</v>
      </c>
      <c r="M1103" s="21">
        <v>0.60531854629516602</v>
      </c>
      <c r="N1103">
        <v>0</v>
      </c>
    </row>
    <row r="1104" spans="2:14" x14ac:dyDescent="0.25">
      <c r="B1104" t="s">
        <v>2274</v>
      </c>
      <c r="C1104" s="55" t="s">
        <v>5107</v>
      </c>
      <c r="D1104" s="3" t="s">
        <v>6032</v>
      </c>
      <c r="E1104" s="45">
        <v>35.466098785400391</v>
      </c>
      <c r="F1104" s="45">
        <v>-114.92169952392578</v>
      </c>
      <c r="G1104" s="22">
        <v>1079</v>
      </c>
      <c r="H1104" s="3" t="s">
        <v>5985</v>
      </c>
      <c r="J1104" s="4">
        <v>69.83599853515625</v>
      </c>
      <c r="K1104" s="4">
        <v>72.285385131835938</v>
      </c>
      <c r="L1104" s="4">
        <v>-2.4493896961212158</v>
      </c>
      <c r="M1104" s="21">
        <v>0.2970922589302063</v>
      </c>
      <c r="N1104">
        <v>0</v>
      </c>
    </row>
    <row r="1105" spans="2:14" x14ac:dyDescent="0.25">
      <c r="B1105" t="s">
        <v>2279</v>
      </c>
      <c r="C1105" s="55" t="s">
        <v>5110</v>
      </c>
      <c r="D1105" s="3" t="s">
        <v>6029</v>
      </c>
      <c r="E1105" s="45">
        <v>42.938899993896484</v>
      </c>
      <c r="F1105" s="45">
        <v>-72.324699401855469</v>
      </c>
      <c r="G1105" s="22">
        <v>155.80000305175781</v>
      </c>
      <c r="H1105" s="3" t="s">
        <v>5985</v>
      </c>
      <c r="J1105" s="4">
        <v>65.192001342773438</v>
      </c>
      <c r="K1105" s="4">
        <v>57.543769836425781</v>
      </c>
      <c r="L1105" s="4">
        <v>7.6482300758361816</v>
      </c>
      <c r="M1105" s="21">
        <v>0.831961989402771</v>
      </c>
      <c r="N1105">
        <v>0</v>
      </c>
    </row>
    <row r="1106" spans="2:14" x14ac:dyDescent="0.25">
      <c r="B1106" t="s">
        <v>2286</v>
      </c>
      <c r="C1106" s="55" t="s">
        <v>5119</v>
      </c>
      <c r="D1106" s="3" t="s">
        <v>6031</v>
      </c>
      <c r="E1106" s="45">
        <v>36.090801239013672</v>
      </c>
      <c r="F1106" s="45">
        <v>-106.05670166015625</v>
      </c>
      <c r="G1106" s="22">
        <v>1731.300048828125</v>
      </c>
      <c r="H1106" s="3" t="s">
        <v>5985</v>
      </c>
      <c r="J1106" s="4">
        <v>56.263999938964844</v>
      </c>
      <c r="K1106" s="4">
        <v>56.033069610595703</v>
      </c>
      <c r="L1106" s="4">
        <v>0.23093262314796448</v>
      </c>
      <c r="M1106" s="21">
        <v>0.47103160619735718</v>
      </c>
      <c r="N1106">
        <v>0</v>
      </c>
    </row>
    <row r="1107" spans="2:14" x14ac:dyDescent="0.25">
      <c r="B1107" t="s">
        <v>2297</v>
      </c>
      <c r="C1107" s="55" t="s">
        <v>5129</v>
      </c>
      <c r="D1107" s="3" t="s">
        <v>6031</v>
      </c>
      <c r="E1107" s="45">
        <v>34.520801544189453</v>
      </c>
      <c r="F1107" s="45">
        <v>-106.26059722900391</v>
      </c>
      <c r="G1107" s="22">
        <v>1987.300048828125</v>
      </c>
      <c r="H1107" s="3" t="s">
        <v>5985</v>
      </c>
      <c r="J1107" s="4">
        <v>60.83599853515625</v>
      </c>
      <c r="K1107" s="4">
        <v>55.524864196777344</v>
      </c>
      <c r="L1107" s="4">
        <v>5.3111329078674316</v>
      </c>
      <c r="M1107" s="21">
        <v>0.89005768299102783</v>
      </c>
      <c r="N1107">
        <v>0</v>
      </c>
    </row>
    <row r="1108" spans="2:14" x14ac:dyDescent="0.25">
      <c r="B1108" t="s">
        <v>2306</v>
      </c>
      <c r="C1108" s="55" t="s">
        <v>5137</v>
      </c>
      <c r="D1108" s="3" t="s">
        <v>6033</v>
      </c>
      <c r="E1108" s="45">
        <v>42.469699859619141</v>
      </c>
      <c r="F1108" s="45">
        <v>-73.92669677734375</v>
      </c>
      <c r="G1108" s="22">
        <v>185</v>
      </c>
      <c r="H1108" s="3" t="s">
        <v>5985</v>
      </c>
      <c r="J1108" s="4">
        <v>62.599998474121094</v>
      </c>
      <c r="K1108" s="4">
        <v>58.346202850341797</v>
      </c>
      <c r="L1108" s="4">
        <v>4.2537965774536133</v>
      </c>
      <c r="M1108" s="21">
        <v>0.68713033199310303</v>
      </c>
      <c r="N1108">
        <v>0</v>
      </c>
    </row>
    <row r="1109" spans="2:14" x14ac:dyDescent="0.25">
      <c r="B1109" t="s">
        <v>2311</v>
      </c>
      <c r="C1109" s="55" t="s">
        <v>5141</v>
      </c>
      <c r="D1109" s="3" t="s">
        <v>6033</v>
      </c>
      <c r="E1109" s="45">
        <v>42.716701507568359</v>
      </c>
      <c r="F1109" s="45">
        <v>-74.92669677734375</v>
      </c>
      <c r="G1109" s="22">
        <v>383.10000610351563</v>
      </c>
      <c r="H1109" s="3" t="s">
        <v>5985</v>
      </c>
      <c r="J1109" s="4">
        <v>63.752002716064453</v>
      </c>
      <c r="K1109" s="4">
        <v>57.271575927734375</v>
      </c>
      <c r="L1109" s="4">
        <v>6.4804258346557617</v>
      </c>
      <c r="M1109" s="21">
        <v>0.77463805675506592</v>
      </c>
      <c r="N1109">
        <v>0</v>
      </c>
    </row>
    <row r="1110" spans="2:14" x14ac:dyDescent="0.25">
      <c r="B1110" t="s">
        <v>2330</v>
      </c>
      <c r="C1110" s="55" t="s">
        <v>4613</v>
      </c>
      <c r="D1110" s="3" t="s">
        <v>6027</v>
      </c>
      <c r="E1110" s="45">
        <v>35.411098480224609</v>
      </c>
      <c r="F1110" s="45">
        <v>-80.583297729492188</v>
      </c>
      <c r="G1110" s="22">
        <v>213.39999389648438</v>
      </c>
      <c r="H1110" s="3" t="s">
        <v>5985</v>
      </c>
      <c r="J1110" s="4">
        <v>73.040000915527344</v>
      </c>
      <c r="K1110" s="4">
        <v>68.828689575195313</v>
      </c>
      <c r="L1110" s="4">
        <v>4.2113161087036133</v>
      </c>
      <c r="M1110" s="21">
        <v>0.875343918800354</v>
      </c>
      <c r="N1110">
        <v>0</v>
      </c>
    </row>
    <row r="1111" spans="2:14" x14ac:dyDescent="0.25">
      <c r="B1111" t="s">
        <v>2336</v>
      </c>
      <c r="C1111" s="55" t="s">
        <v>5162</v>
      </c>
      <c r="D1111" s="3" t="s">
        <v>6027</v>
      </c>
      <c r="E1111" s="45">
        <v>36.348098754882813</v>
      </c>
      <c r="F1111" s="45">
        <v>-78.411903381347656</v>
      </c>
      <c r="G1111" s="22">
        <v>146.30000305175781</v>
      </c>
      <c r="H1111" s="3" t="s">
        <v>5985</v>
      </c>
      <c r="J1111" s="4">
        <v>65.659996032714844</v>
      </c>
      <c r="K1111" s="4">
        <v>66.483299255371094</v>
      </c>
      <c r="L1111" s="4">
        <v>-0.82330322265625</v>
      </c>
      <c r="M1111" s="21">
        <v>0.46913132071495056</v>
      </c>
      <c r="N1111">
        <v>0</v>
      </c>
    </row>
    <row r="1112" spans="2:14" x14ac:dyDescent="0.25">
      <c r="B1112" t="s">
        <v>2337</v>
      </c>
      <c r="C1112" s="55" t="s">
        <v>3302</v>
      </c>
      <c r="D1112" s="3" t="s">
        <v>6027</v>
      </c>
      <c r="E1112" s="45">
        <v>35.056400299072266</v>
      </c>
      <c r="F1112" s="45">
        <v>-83.19830322265625</v>
      </c>
      <c r="G1112" s="22">
        <v>1173.5</v>
      </c>
      <c r="H1112" s="3" t="s">
        <v>5985</v>
      </c>
      <c r="J1112" s="4">
        <v>61.196002960205078</v>
      </c>
      <c r="K1112" s="4">
        <v>59.235801696777344</v>
      </c>
      <c r="L1112" s="4">
        <v>1.9601989984512329</v>
      </c>
      <c r="M1112" s="21">
        <v>0.62752217054367065</v>
      </c>
      <c r="N1112">
        <v>0</v>
      </c>
    </row>
    <row r="1113" spans="2:14" x14ac:dyDescent="0.25">
      <c r="B1113" t="s">
        <v>2339</v>
      </c>
      <c r="C1113" s="55" t="s">
        <v>5164</v>
      </c>
      <c r="D1113" s="3" t="s">
        <v>6027</v>
      </c>
      <c r="E1113" s="45">
        <v>36.417499542236328</v>
      </c>
      <c r="F1113" s="45">
        <v>-81.429702758789063</v>
      </c>
      <c r="G1113" s="22">
        <v>844.29998779296875</v>
      </c>
      <c r="H1113" s="3" t="s">
        <v>5985</v>
      </c>
      <c r="J1113" s="4">
        <v>61.808002471923828</v>
      </c>
      <c r="K1113" s="4">
        <v>58.975017547607422</v>
      </c>
      <c r="L1113" s="4">
        <v>2.8329834938049316</v>
      </c>
      <c r="M1113" s="21">
        <v>0.66551065444946289</v>
      </c>
      <c r="N1113">
        <v>0</v>
      </c>
    </row>
    <row r="1114" spans="2:14" x14ac:dyDescent="0.25">
      <c r="B1114" t="s">
        <v>2342</v>
      </c>
      <c r="C1114" s="55" t="s">
        <v>5167</v>
      </c>
      <c r="D1114" s="3" t="s">
        <v>6027</v>
      </c>
      <c r="E1114" s="45">
        <v>35.460601806640625</v>
      </c>
      <c r="F1114" s="45">
        <v>-81.329696655273438</v>
      </c>
      <c r="G1114" s="22">
        <v>270.39999389648438</v>
      </c>
      <c r="H1114" s="3" t="s">
        <v>5985</v>
      </c>
      <c r="J1114" s="4">
        <v>70.232009887695313</v>
      </c>
      <c r="K1114" s="4">
        <v>67.045181274414063</v>
      </c>
      <c r="L1114" s="4">
        <v>3.1868224143981934</v>
      </c>
      <c r="M1114" s="21">
        <v>0.78537541627883911</v>
      </c>
      <c r="N1114">
        <v>0</v>
      </c>
    </row>
    <row r="1115" spans="2:14" x14ac:dyDescent="0.25">
      <c r="B1115" t="s">
        <v>2347</v>
      </c>
      <c r="C1115" s="55" t="s">
        <v>5169</v>
      </c>
      <c r="D1115" s="3" t="s">
        <v>6027</v>
      </c>
      <c r="E1115" s="45">
        <v>36.499198913574219</v>
      </c>
      <c r="F1115" s="45">
        <v>-80.650802612304688</v>
      </c>
      <c r="G1115" s="22">
        <v>317.29998779296875</v>
      </c>
      <c r="H1115" s="3" t="s">
        <v>5985</v>
      </c>
      <c r="J1115" s="4">
        <v>67.136001586914063</v>
      </c>
      <c r="K1115" s="4">
        <v>64.161651611328125</v>
      </c>
      <c r="L1115" s="4">
        <v>2.9743468761444092</v>
      </c>
      <c r="M1115" s="21">
        <v>0.69539946317672729</v>
      </c>
      <c r="N1115">
        <v>0</v>
      </c>
    </row>
    <row r="1116" spans="2:14" x14ac:dyDescent="0.25">
      <c r="B1116" t="s">
        <v>2348</v>
      </c>
      <c r="C1116" s="55" t="s">
        <v>5170</v>
      </c>
      <c r="D1116" s="3" t="s">
        <v>6027</v>
      </c>
      <c r="E1116" s="45">
        <v>35.071399688720703</v>
      </c>
      <c r="F1116" s="45">
        <v>-83.968299865722656</v>
      </c>
      <c r="G1116" s="22">
        <v>487.70001220703125</v>
      </c>
      <c r="H1116" s="3" t="s">
        <v>5985</v>
      </c>
      <c r="J1116" s="4">
        <v>67.568000793457031</v>
      </c>
      <c r="K1116" s="4">
        <v>63.669513702392578</v>
      </c>
      <c r="L1116" s="4">
        <v>3.8984863758087158</v>
      </c>
      <c r="M1116" s="21">
        <v>0.81377649307250977</v>
      </c>
      <c r="N1116">
        <v>0</v>
      </c>
    </row>
    <row r="1117" spans="2:14" x14ac:dyDescent="0.25">
      <c r="B1117" t="s">
        <v>2353</v>
      </c>
      <c r="C1117" s="55" t="s">
        <v>5176</v>
      </c>
      <c r="D1117" s="3" t="s">
        <v>6027</v>
      </c>
      <c r="E1117" s="45">
        <v>35.311100006103516</v>
      </c>
      <c r="F1117" s="45">
        <v>-81.57080078125</v>
      </c>
      <c r="G1117" s="22">
        <v>249.89999389648438</v>
      </c>
      <c r="H1117" s="3" t="s">
        <v>5985</v>
      </c>
      <c r="J1117" s="4">
        <v>69.584007263183594</v>
      </c>
      <c r="K1117" s="4">
        <v>66.524024963378906</v>
      </c>
      <c r="L1117" s="4">
        <v>3.0599853992462158</v>
      </c>
      <c r="M1117" s="21">
        <v>0.77064096927642822</v>
      </c>
      <c r="N1117">
        <v>0</v>
      </c>
    </row>
    <row r="1118" spans="2:14" x14ac:dyDescent="0.25">
      <c r="B1118" t="s">
        <v>2357</v>
      </c>
      <c r="C1118" s="55" t="s">
        <v>5180</v>
      </c>
      <c r="D1118" s="3" t="s">
        <v>6027</v>
      </c>
      <c r="E1118" s="45">
        <v>36.400299072265625</v>
      </c>
      <c r="F1118" s="45">
        <v>-81.3052978515625</v>
      </c>
      <c r="G1118" s="22">
        <v>863.79998779296875</v>
      </c>
      <c r="H1118" s="3" t="s">
        <v>5985</v>
      </c>
      <c r="J1118" s="4">
        <v>61.807994842529297</v>
      </c>
      <c r="K1118" s="4">
        <v>57.558582305908203</v>
      </c>
      <c r="L1118" s="4">
        <v>4.2494139671325684</v>
      </c>
      <c r="M1118" s="21">
        <v>0.76099240779876709</v>
      </c>
      <c r="N1118">
        <v>0</v>
      </c>
    </row>
    <row r="1119" spans="2:14" x14ac:dyDescent="0.25">
      <c r="B1119" t="s">
        <v>2358</v>
      </c>
      <c r="C1119" s="55" t="s">
        <v>5099</v>
      </c>
      <c r="D1119" s="3" t="s">
        <v>6027</v>
      </c>
      <c r="E1119" s="45">
        <v>35.205799102783203</v>
      </c>
      <c r="F1119" s="45">
        <v>-82.251701354980469</v>
      </c>
      <c r="G1119" s="22">
        <v>402.29998779296875</v>
      </c>
      <c r="H1119" s="3" t="s">
        <v>5985</v>
      </c>
      <c r="J1119" s="4">
        <v>70.016006469726563</v>
      </c>
      <c r="K1119" s="4">
        <v>67.430557250976563</v>
      </c>
      <c r="L1119" s="4">
        <v>2.5854430198669434</v>
      </c>
      <c r="M1119" s="21">
        <v>0.72432434558868408</v>
      </c>
      <c r="N1119">
        <v>0</v>
      </c>
    </row>
    <row r="1120" spans="2:14" x14ac:dyDescent="0.25">
      <c r="B1120" t="s">
        <v>2359</v>
      </c>
      <c r="C1120" s="55" t="s">
        <v>5181</v>
      </c>
      <c r="D1120" s="3" t="s">
        <v>6027</v>
      </c>
      <c r="E1120" s="45">
        <v>35.486698150634766</v>
      </c>
      <c r="F1120" s="45">
        <v>-82.968101501464844</v>
      </c>
      <c r="G1120" s="22">
        <v>810.20001220703125</v>
      </c>
      <c r="H1120" s="3" t="s">
        <v>5985</v>
      </c>
      <c r="J1120" s="4">
        <v>63.788002014160156</v>
      </c>
      <c r="K1120" s="4">
        <v>59.645069122314453</v>
      </c>
      <c r="L1120" s="4">
        <v>4.1429319381713867</v>
      </c>
      <c r="M1120" s="21">
        <v>0.82485866546630859</v>
      </c>
      <c r="N1120">
        <v>0</v>
      </c>
    </row>
    <row r="1121" spans="2:14" x14ac:dyDescent="0.25">
      <c r="B1121" t="s">
        <v>2360</v>
      </c>
      <c r="C1121" s="55" t="s">
        <v>5182</v>
      </c>
      <c r="D1121" s="3" t="s">
        <v>6027</v>
      </c>
      <c r="E1121" s="45">
        <v>34.409400939941406</v>
      </c>
      <c r="F1121" s="45">
        <v>-78.791397094726563</v>
      </c>
      <c r="G1121" s="22">
        <v>27.399999618530273</v>
      </c>
      <c r="H1121" s="3" t="s">
        <v>5985</v>
      </c>
      <c r="J1121" s="4">
        <v>72.824005126953125</v>
      </c>
      <c r="K1121" s="4">
        <v>69.466201782226563</v>
      </c>
      <c r="L1121" s="4">
        <v>3.3578002452850342</v>
      </c>
      <c r="M1121" s="21">
        <v>0.77754437923431396</v>
      </c>
      <c r="N1121">
        <v>0</v>
      </c>
    </row>
    <row r="1122" spans="2:14" x14ac:dyDescent="0.25">
      <c r="B1122" t="s">
        <v>2364</v>
      </c>
      <c r="C1122" s="55" t="s">
        <v>5186</v>
      </c>
      <c r="D1122" s="3" t="s">
        <v>6027</v>
      </c>
      <c r="E1122" s="45">
        <v>36.130599975585938</v>
      </c>
      <c r="F1122" s="45">
        <v>-80.548103332519531</v>
      </c>
      <c r="G1122" s="22">
        <v>266.70001220703125</v>
      </c>
      <c r="H1122" s="3" t="s">
        <v>5985</v>
      </c>
      <c r="J1122" s="4">
        <v>69.404006958007813</v>
      </c>
      <c r="K1122" s="4">
        <v>65.410354614257813</v>
      </c>
      <c r="L1122" s="4">
        <v>3.99365234375</v>
      </c>
      <c r="M1122" s="21">
        <v>0.82114613056182861</v>
      </c>
      <c r="N1122">
        <v>0</v>
      </c>
    </row>
    <row r="1123" spans="2:14" x14ac:dyDescent="0.25">
      <c r="B1123" t="s">
        <v>2365</v>
      </c>
      <c r="C1123" s="55" t="s">
        <v>5188</v>
      </c>
      <c r="D1123" s="3" t="s">
        <v>6028</v>
      </c>
      <c r="E1123" s="45">
        <v>48.821701049804688</v>
      </c>
      <c r="F1123" s="45">
        <v>-100.45279693603516</v>
      </c>
      <c r="G1123" s="22">
        <v>493.5</v>
      </c>
      <c r="H1123" s="3" t="s">
        <v>5985</v>
      </c>
      <c r="J1123" s="4">
        <v>56.155998229980469</v>
      </c>
      <c r="K1123" s="4">
        <v>55.593742370605469</v>
      </c>
      <c r="L1123" s="4">
        <v>0.562255859375</v>
      </c>
      <c r="M1123" s="21">
        <v>0.51489859819412231</v>
      </c>
      <c r="N1123">
        <v>0</v>
      </c>
    </row>
    <row r="1124" spans="2:14" x14ac:dyDescent="0.25">
      <c r="B1124" t="s">
        <v>2366</v>
      </c>
      <c r="C1124" s="55" t="s">
        <v>4609</v>
      </c>
      <c r="D1124" s="3" t="s">
        <v>6028</v>
      </c>
      <c r="E1124" s="45">
        <v>46.182498931884766</v>
      </c>
      <c r="F1124" s="45">
        <v>-103.40609741210938</v>
      </c>
      <c r="G1124" s="22">
        <v>908.29998779296875</v>
      </c>
      <c r="H1124" s="3" t="s">
        <v>5985</v>
      </c>
      <c r="J1124" s="4">
        <v>56.588001251220703</v>
      </c>
      <c r="K1124" s="4">
        <v>56.744770050048828</v>
      </c>
      <c r="L1124" s="4">
        <v>-0.156768798828125</v>
      </c>
      <c r="M1124" s="21">
        <v>0.47080117464065552</v>
      </c>
      <c r="N1124">
        <v>0</v>
      </c>
    </row>
    <row r="1125" spans="2:14" x14ac:dyDescent="0.25">
      <c r="B1125" t="s">
        <v>2367</v>
      </c>
      <c r="C1125" s="55" t="s">
        <v>5189</v>
      </c>
      <c r="D1125" s="3" t="s">
        <v>6028</v>
      </c>
      <c r="E1125" s="45">
        <v>48.862499237060547</v>
      </c>
      <c r="F1125" s="45">
        <v>-97.701400756835938</v>
      </c>
      <c r="G1125" s="22">
        <v>274</v>
      </c>
      <c r="H1125" s="3" t="s">
        <v>5985</v>
      </c>
      <c r="J1125" s="4">
        <v>57.3800048828125</v>
      </c>
      <c r="K1125" s="4">
        <v>56.388763427734375</v>
      </c>
      <c r="L1125" s="4">
        <v>0.991241455078125</v>
      </c>
      <c r="M1125" s="21">
        <v>0.53294694423675537</v>
      </c>
      <c r="N1125">
        <v>0</v>
      </c>
    </row>
    <row r="1126" spans="2:14" x14ac:dyDescent="0.25">
      <c r="B1126" t="s">
        <v>2368</v>
      </c>
      <c r="C1126" s="55" t="s">
        <v>5190</v>
      </c>
      <c r="D1126" s="3" t="s">
        <v>6028</v>
      </c>
      <c r="E1126" s="45">
        <v>48.914398193359375</v>
      </c>
      <c r="F1126" s="45">
        <v>-103.29779815673828</v>
      </c>
      <c r="G1126" s="22">
        <v>597.0999755859375</v>
      </c>
      <c r="H1126" s="3" t="s">
        <v>5985</v>
      </c>
      <c r="J1126" s="4">
        <v>53.384002685546875</v>
      </c>
      <c r="K1126" s="4">
        <v>55.773883819580078</v>
      </c>
      <c r="L1126" s="4">
        <v>-2.3898804187774658</v>
      </c>
      <c r="M1126" s="21">
        <v>0.3343721330165863</v>
      </c>
      <c r="N1126">
        <v>0</v>
      </c>
    </row>
    <row r="1127" spans="2:14" x14ac:dyDescent="0.25">
      <c r="B1127" t="s">
        <v>2369</v>
      </c>
      <c r="C1127" s="55" t="s">
        <v>5191</v>
      </c>
      <c r="D1127" s="3" t="s">
        <v>6028</v>
      </c>
      <c r="E1127" s="45">
        <v>47.346698760986328</v>
      </c>
      <c r="F1127" s="45">
        <v>-102.58689880371094</v>
      </c>
      <c r="G1127" s="22">
        <v>671.79998779296875</v>
      </c>
      <c r="H1127" s="3" t="s">
        <v>5985</v>
      </c>
      <c r="J1127" s="4">
        <v>55.364002227783203</v>
      </c>
      <c r="K1127" s="4">
        <v>55.790260314941406</v>
      </c>
      <c r="L1127" s="4">
        <v>-0.42625731229782104</v>
      </c>
      <c r="M1127" s="21">
        <v>0.49064254760742188</v>
      </c>
      <c r="N1127">
        <v>0</v>
      </c>
    </row>
    <row r="1128" spans="2:14" x14ac:dyDescent="0.25">
      <c r="B1128" t="s">
        <v>2370</v>
      </c>
      <c r="C1128" s="55" t="s">
        <v>5192</v>
      </c>
      <c r="D1128" s="3" t="s">
        <v>6028</v>
      </c>
      <c r="E1128" s="45">
        <v>47.921699523925781</v>
      </c>
      <c r="F1128" s="45">
        <v>-97.097503662109375</v>
      </c>
      <c r="G1128" s="22">
        <v>253</v>
      </c>
      <c r="H1128" s="3" t="s">
        <v>5985</v>
      </c>
      <c r="J1128" s="4">
        <v>59.21600341796875</v>
      </c>
      <c r="K1128" s="4">
        <v>58.815742492675781</v>
      </c>
      <c r="L1128" s="4">
        <v>0.40026244521141052</v>
      </c>
      <c r="M1128" s="21">
        <v>0.50575286149978638</v>
      </c>
      <c r="N1128">
        <v>0</v>
      </c>
    </row>
    <row r="1129" spans="2:14" x14ac:dyDescent="0.25">
      <c r="B1129" t="s">
        <v>2371</v>
      </c>
      <c r="C1129" s="55" t="s">
        <v>5193</v>
      </c>
      <c r="D1129" s="3" t="s">
        <v>6028</v>
      </c>
      <c r="E1129" s="45">
        <v>46.8843994140625</v>
      </c>
      <c r="F1129" s="45">
        <v>-98.68499755859375</v>
      </c>
      <c r="G1129" s="22">
        <v>447.10000610351563</v>
      </c>
      <c r="H1129" s="3" t="s">
        <v>5985</v>
      </c>
      <c r="J1129" s="4">
        <v>60.583995819091797</v>
      </c>
      <c r="K1129" s="4">
        <v>58.641193389892578</v>
      </c>
      <c r="L1129" s="4">
        <v>1.9428039789199829</v>
      </c>
      <c r="M1129" s="21">
        <v>0.58964407444000244</v>
      </c>
      <c r="N1129">
        <v>0</v>
      </c>
    </row>
    <row r="1130" spans="2:14" x14ac:dyDescent="0.25">
      <c r="B1130" t="s">
        <v>2372</v>
      </c>
      <c r="C1130" s="55" t="s">
        <v>4596</v>
      </c>
      <c r="D1130" s="3" t="s">
        <v>6028</v>
      </c>
      <c r="E1130" s="45">
        <v>46.444400787353516</v>
      </c>
      <c r="F1130" s="45">
        <v>-97.692802429199219</v>
      </c>
      <c r="G1130" s="22">
        <v>350.20001220703125</v>
      </c>
      <c r="H1130" s="3" t="s">
        <v>5985</v>
      </c>
      <c r="J1130" s="4">
        <v>58.423999786376953</v>
      </c>
      <c r="K1130" s="4">
        <v>58.06488037109375</v>
      </c>
      <c r="L1130" s="4">
        <v>0.35911864042282104</v>
      </c>
      <c r="M1130" s="21">
        <v>0.49421292543411255</v>
      </c>
      <c r="N1130">
        <v>0</v>
      </c>
    </row>
    <row r="1131" spans="2:14" x14ac:dyDescent="0.25">
      <c r="B1131" t="s">
        <v>2373</v>
      </c>
      <c r="C1131" s="55" t="s">
        <v>5194</v>
      </c>
      <c r="D1131" s="3" t="s">
        <v>6028</v>
      </c>
      <c r="E1131" s="45">
        <v>47.821399688720703</v>
      </c>
      <c r="F1131" s="45">
        <v>-101.29219818115234</v>
      </c>
      <c r="G1131" s="22">
        <v>643.0999755859375</v>
      </c>
      <c r="H1131" s="3" t="s">
        <v>5985</v>
      </c>
      <c r="J1131" s="4">
        <v>58.819999694824219</v>
      </c>
      <c r="K1131" s="4">
        <v>56.757953643798828</v>
      </c>
      <c r="L1131" s="4">
        <v>2.0620484352111816</v>
      </c>
      <c r="M1131" s="21">
        <v>0.58538007736206055</v>
      </c>
      <c r="N1131">
        <v>0</v>
      </c>
    </row>
    <row r="1132" spans="2:14" x14ac:dyDescent="0.25">
      <c r="B1132" t="s">
        <v>2374</v>
      </c>
      <c r="C1132" s="55" t="s">
        <v>5195</v>
      </c>
      <c r="D1132" s="3" t="s">
        <v>6028</v>
      </c>
      <c r="E1132" s="45">
        <v>47.482498168945313</v>
      </c>
      <c r="F1132" s="45">
        <v>-100.44439697265625</v>
      </c>
      <c r="G1132" s="22">
        <v>587.29998779296875</v>
      </c>
      <c r="H1132" s="3" t="s">
        <v>5985</v>
      </c>
      <c r="J1132" s="4">
        <v>59.647998809814453</v>
      </c>
      <c r="K1132" s="4">
        <v>58.170490264892578</v>
      </c>
      <c r="L1132" s="4">
        <v>1.477508544921875</v>
      </c>
      <c r="M1132" s="21">
        <v>0.54701387882232666</v>
      </c>
      <c r="N1132">
        <v>0</v>
      </c>
    </row>
    <row r="1133" spans="2:14" x14ac:dyDescent="0.25">
      <c r="B1133" t="s">
        <v>2375</v>
      </c>
      <c r="C1133" s="55" t="s">
        <v>5196</v>
      </c>
      <c r="D1133" s="3" t="s">
        <v>6028</v>
      </c>
      <c r="E1133" s="45">
        <v>46.391101837158203</v>
      </c>
      <c r="F1133" s="45">
        <v>-97.23919677734375</v>
      </c>
      <c r="G1133" s="22">
        <v>327.70001220703125</v>
      </c>
      <c r="H1133" s="3" t="s">
        <v>5985</v>
      </c>
      <c r="J1133" s="4">
        <v>59.792003631591797</v>
      </c>
      <c r="K1133" s="4">
        <v>59.359916687011719</v>
      </c>
      <c r="L1133" s="4">
        <v>0.43208616971969604</v>
      </c>
      <c r="M1133" s="21">
        <v>0.49806538224220276</v>
      </c>
      <c r="N1133">
        <v>0</v>
      </c>
    </row>
    <row r="1134" spans="2:14" x14ac:dyDescent="0.25">
      <c r="B1134" t="s">
        <v>2376</v>
      </c>
      <c r="C1134" s="55" t="s">
        <v>3404</v>
      </c>
      <c r="D1134" s="3" t="s">
        <v>6028</v>
      </c>
      <c r="E1134" s="45">
        <v>46.916099548339844</v>
      </c>
      <c r="F1134" s="45">
        <v>-103.52639770507813</v>
      </c>
      <c r="G1134" s="22">
        <v>691.29998779296875</v>
      </c>
      <c r="H1134" s="3" t="s">
        <v>5985</v>
      </c>
      <c r="J1134" s="4">
        <v>57.200000762939453</v>
      </c>
      <c r="K1134" s="4">
        <v>55.821708679199219</v>
      </c>
      <c r="L1134" s="4">
        <v>1.3782898187637329</v>
      </c>
      <c r="M1134" s="21">
        <v>0.54535925388336182</v>
      </c>
      <c r="N1134">
        <v>0</v>
      </c>
    </row>
    <row r="1135" spans="2:14" x14ac:dyDescent="0.25">
      <c r="B1135" t="s">
        <v>2377</v>
      </c>
      <c r="C1135" s="55" t="s">
        <v>5197</v>
      </c>
      <c r="D1135" s="3" t="s">
        <v>6028</v>
      </c>
      <c r="E1135" s="45">
        <v>48.180301666259766</v>
      </c>
      <c r="F1135" s="45">
        <v>-101.29640197753906</v>
      </c>
      <c r="G1135" s="22">
        <v>539.20001220703125</v>
      </c>
      <c r="H1135" s="3" t="s">
        <v>5985</v>
      </c>
      <c r="J1135" s="4">
        <v>56.803997039794922</v>
      </c>
      <c r="K1135" s="4">
        <v>56.807140350341797</v>
      </c>
      <c r="L1135" s="4">
        <v>-3.143310546875E-3</v>
      </c>
      <c r="M1135" s="21">
        <v>0.48466968536376953</v>
      </c>
      <c r="N1135">
        <v>0</v>
      </c>
    </row>
    <row r="1136" spans="2:14" x14ac:dyDescent="0.25">
      <c r="B1136" t="s">
        <v>2378</v>
      </c>
      <c r="C1136" s="55" t="s">
        <v>5198</v>
      </c>
      <c r="D1136" s="3" t="s">
        <v>6028</v>
      </c>
      <c r="E1136" s="45">
        <v>48.035598754882813</v>
      </c>
      <c r="F1136" s="45">
        <v>-98.009696960449219</v>
      </c>
      <c r="G1136" s="22">
        <v>467</v>
      </c>
      <c r="H1136" s="3" t="s">
        <v>5985</v>
      </c>
      <c r="J1136" s="4">
        <v>58.819999694824219</v>
      </c>
      <c r="K1136" s="4">
        <v>55.716381072998047</v>
      </c>
      <c r="L1136" s="4">
        <v>3.1036193370819092</v>
      </c>
      <c r="M1136" s="21">
        <v>0.6262134313583374</v>
      </c>
      <c r="N1136">
        <v>0</v>
      </c>
    </row>
    <row r="1137" spans="2:14" x14ac:dyDescent="0.25">
      <c r="B1137" t="s">
        <v>2379</v>
      </c>
      <c r="C1137" s="55" t="s">
        <v>5199</v>
      </c>
      <c r="D1137" s="3" t="s">
        <v>6028</v>
      </c>
      <c r="E1137" s="45">
        <v>47.599998474121094</v>
      </c>
      <c r="F1137" s="45">
        <v>-103.25969696044922</v>
      </c>
      <c r="G1137" s="22">
        <v>617.79998779296875</v>
      </c>
      <c r="H1137" s="3" t="s">
        <v>5985</v>
      </c>
      <c r="J1137" s="4">
        <v>55.795997619628906</v>
      </c>
      <c r="K1137" s="4">
        <v>56.636619567871094</v>
      </c>
      <c r="L1137" s="4">
        <v>-0.84062498807907104</v>
      </c>
      <c r="M1137" s="21">
        <v>0.44158649444580078</v>
      </c>
      <c r="N1137">
        <v>0</v>
      </c>
    </row>
    <row r="1138" spans="2:14" x14ac:dyDescent="0.25">
      <c r="B1138" t="s">
        <v>2380</v>
      </c>
      <c r="C1138" s="55" t="s">
        <v>5200</v>
      </c>
      <c r="D1138" s="3" t="s">
        <v>6028</v>
      </c>
      <c r="E1138" s="45">
        <v>48.606098175048828</v>
      </c>
      <c r="F1138" s="45">
        <v>-100.29109954833984</v>
      </c>
      <c r="G1138" s="22">
        <v>449</v>
      </c>
      <c r="H1138" s="3" t="s">
        <v>5985</v>
      </c>
      <c r="J1138" s="4">
        <v>56.191997528076172</v>
      </c>
      <c r="K1138" s="4">
        <v>54.294139862060547</v>
      </c>
      <c r="L1138" s="4">
        <v>1.897857666015625</v>
      </c>
      <c r="M1138" s="21">
        <v>0.58315294981002808</v>
      </c>
      <c r="N1138">
        <v>0</v>
      </c>
    </row>
    <row r="1139" spans="2:14" x14ac:dyDescent="0.25">
      <c r="B1139" t="s">
        <v>2405</v>
      </c>
      <c r="C1139" s="55" t="s">
        <v>5222</v>
      </c>
      <c r="D1139" s="3" t="s">
        <v>6035</v>
      </c>
      <c r="E1139" s="45">
        <v>34.884700775146484</v>
      </c>
      <c r="F1139" s="45">
        <v>-99.296401977539063</v>
      </c>
      <c r="G1139" s="22">
        <v>464.79998779296875</v>
      </c>
      <c r="H1139" s="3" t="s">
        <v>5985</v>
      </c>
      <c r="J1139" s="4">
        <v>76.244003295898438</v>
      </c>
      <c r="K1139" s="4">
        <v>73.085617065429688</v>
      </c>
      <c r="L1139" s="4">
        <v>3.15838623046875</v>
      </c>
      <c r="M1139" s="21">
        <v>0.68406790494918823</v>
      </c>
      <c r="N1139">
        <v>0</v>
      </c>
    </row>
    <row r="1140" spans="2:14" x14ac:dyDescent="0.25">
      <c r="B1140" t="s">
        <v>2407</v>
      </c>
      <c r="C1140" s="55" t="s">
        <v>5225</v>
      </c>
      <c r="D1140" s="3" t="s">
        <v>6035</v>
      </c>
      <c r="E1140" s="45">
        <v>36.419399261474609</v>
      </c>
      <c r="F1140" s="45">
        <v>-97.874702453613281</v>
      </c>
      <c r="G1140" s="22">
        <v>379.5</v>
      </c>
      <c r="H1140" s="3" t="s">
        <v>5985</v>
      </c>
      <c r="J1140" s="4">
        <v>75.632003784179688</v>
      </c>
      <c r="K1140" s="4">
        <v>71.99871826171875</v>
      </c>
      <c r="L1140" s="4">
        <v>3.6332886219024658</v>
      </c>
      <c r="M1140" s="21">
        <v>0.704459547996521</v>
      </c>
      <c r="N1140">
        <v>0</v>
      </c>
    </row>
    <row r="1141" spans="2:14" x14ac:dyDescent="0.25">
      <c r="B1141" t="s">
        <v>2408</v>
      </c>
      <c r="C1141" s="55" t="s">
        <v>5226</v>
      </c>
      <c r="D1141" s="3" t="s">
        <v>6035</v>
      </c>
      <c r="E1141" s="45">
        <v>34.233299255371094</v>
      </c>
      <c r="F1141" s="45">
        <v>-97.420303344726563</v>
      </c>
      <c r="G1141" s="22">
        <v>274.89999389648438</v>
      </c>
      <c r="H1141" s="3" t="s">
        <v>5985</v>
      </c>
      <c r="J1141" s="4">
        <v>72.788002014160156</v>
      </c>
      <c r="K1141" s="4">
        <v>70.148223876953125</v>
      </c>
      <c r="L1141" s="4">
        <v>2.6397767066955566</v>
      </c>
      <c r="M1141" s="21">
        <v>0.67743664979934692</v>
      </c>
      <c r="N1141">
        <v>0</v>
      </c>
    </row>
    <row r="1142" spans="2:14" x14ac:dyDescent="0.25">
      <c r="B1142" t="s">
        <v>2410</v>
      </c>
      <c r="C1142" s="55" t="s">
        <v>5228</v>
      </c>
      <c r="D1142" s="3" t="s">
        <v>6035</v>
      </c>
      <c r="E1142" s="45">
        <v>33.933601379394531</v>
      </c>
      <c r="F1142" s="45">
        <v>-94.827796936035156</v>
      </c>
      <c r="G1142" s="22">
        <v>111.30000305175781</v>
      </c>
      <c r="H1142" s="3" t="s">
        <v>5985</v>
      </c>
      <c r="J1142" s="4">
        <v>73.580001831054688</v>
      </c>
      <c r="K1142" s="4">
        <v>69.953536987304688</v>
      </c>
      <c r="L1142" s="4">
        <v>3.6264586448669434</v>
      </c>
      <c r="M1142" s="21">
        <v>0.78823024034500122</v>
      </c>
      <c r="N1142">
        <v>0</v>
      </c>
    </row>
    <row r="1143" spans="2:14" x14ac:dyDescent="0.25">
      <c r="B1143" t="s">
        <v>2411</v>
      </c>
      <c r="C1143" s="55" t="s">
        <v>5229</v>
      </c>
      <c r="D1143" s="3" t="s">
        <v>6035</v>
      </c>
      <c r="E1143" s="45">
        <v>34.091899871826172</v>
      </c>
      <c r="F1143" s="45">
        <v>-96.770797729492188</v>
      </c>
      <c r="G1143" s="22">
        <v>234.69999694824219</v>
      </c>
      <c r="H1143" s="3" t="s">
        <v>5985</v>
      </c>
      <c r="J1143" s="4">
        <v>77.21600341796875</v>
      </c>
      <c r="K1143" s="4">
        <v>72.472366333007813</v>
      </c>
      <c r="L1143" s="4">
        <v>4.7436342239379883</v>
      </c>
      <c r="M1143" s="21">
        <v>0.83739280700683594</v>
      </c>
      <c r="N1143">
        <v>0</v>
      </c>
    </row>
    <row r="1144" spans="2:14" x14ac:dyDescent="0.25">
      <c r="B1144" t="s">
        <v>2412</v>
      </c>
      <c r="C1144" s="55" t="s">
        <v>5230</v>
      </c>
      <c r="D1144" s="3" t="s">
        <v>6035</v>
      </c>
      <c r="E1144" s="45">
        <v>36.228298187255859</v>
      </c>
      <c r="F1144" s="45">
        <v>-99.169998168945313</v>
      </c>
      <c r="G1144" s="22">
        <v>576.0999755859375</v>
      </c>
      <c r="H1144" s="3" t="s">
        <v>5985</v>
      </c>
      <c r="J1144" s="4">
        <v>71.383995056152344</v>
      </c>
      <c r="K1144" s="4">
        <v>68.542945861816406</v>
      </c>
      <c r="L1144" s="4">
        <v>2.8410522937774658</v>
      </c>
      <c r="M1144" s="21">
        <v>0.63542604446411133</v>
      </c>
      <c r="N1144">
        <v>0</v>
      </c>
    </row>
    <row r="1145" spans="2:14" x14ac:dyDescent="0.25">
      <c r="B1145" t="s">
        <v>2414</v>
      </c>
      <c r="C1145" s="55" t="s">
        <v>5233</v>
      </c>
      <c r="D1145" s="3" t="s">
        <v>6036</v>
      </c>
      <c r="E1145" s="45">
        <v>44.819698333740234</v>
      </c>
      <c r="F1145" s="45">
        <v>-120.75330352783203</v>
      </c>
      <c r="G1145" s="22">
        <v>923.5</v>
      </c>
      <c r="H1145" s="3" t="s">
        <v>5985</v>
      </c>
      <c r="J1145" s="4">
        <v>48.020000457763672</v>
      </c>
      <c r="K1145" s="4">
        <v>51.402763366699219</v>
      </c>
      <c r="L1145" s="4">
        <v>-3.3827636241912842</v>
      </c>
      <c r="M1145" s="21">
        <v>0.33295691013336182</v>
      </c>
      <c r="N1145">
        <v>0</v>
      </c>
    </row>
    <row r="1146" spans="2:14" x14ac:dyDescent="0.25">
      <c r="B1146" t="s">
        <v>2415</v>
      </c>
      <c r="C1146" s="55" t="s">
        <v>4768</v>
      </c>
      <c r="D1146" s="3" t="s">
        <v>6036</v>
      </c>
      <c r="E1146" s="45">
        <v>45.721099853515625</v>
      </c>
      <c r="F1146" s="45">
        <v>-120.20639801025391</v>
      </c>
      <c r="G1146" s="22">
        <v>84.400001525878906</v>
      </c>
      <c r="H1146" s="3" t="s">
        <v>5985</v>
      </c>
      <c r="J1146" s="4">
        <v>59.144001007080078</v>
      </c>
      <c r="K1146" s="4">
        <v>62.768360137939453</v>
      </c>
      <c r="L1146" s="4">
        <v>-3.624359130859375</v>
      </c>
      <c r="M1146" s="21">
        <v>0.32588815689086914</v>
      </c>
      <c r="N1146">
        <v>0</v>
      </c>
    </row>
    <row r="1147" spans="2:14" x14ac:dyDescent="0.25">
      <c r="B1147" t="s">
        <v>2416</v>
      </c>
      <c r="C1147" s="55" t="s">
        <v>5234</v>
      </c>
      <c r="D1147" s="3" t="s">
        <v>6036</v>
      </c>
      <c r="E1147" s="45">
        <v>44.056900024414063</v>
      </c>
      <c r="F1147" s="45">
        <v>-121.28500366210938</v>
      </c>
      <c r="G1147" s="22">
        <v>1115.5999755859375</v>
      </c>
      <c r="H1147" s="3" t="s">
        <v>5985</v>
      </c>
      <c r="J1147" s="4">
        <v>46.400001525878906</v>
      </c>
      <c r="K1147" s="4">
        <v>47.280181884765625</v>
      </c>
      <c r="L1147" s="4">
        <v>-0.88018190860748291</v>
      </c>
      <c r="M1147" s="21">
        <v>0.42288050055503845</v>
      </c>
      <c r="N1147">
        <v>0</v>
      </c>
    </row>
    <row r="1148" spans="2:14" x14ac:dyDescent="0.25">
      <c r="B1148" t="s">
        <v>2417</v>
      </c>
      <c r="C1148" s="55" t="s">
        <v>5235</v>
      </c>
      <c r="D1148" s="3" t="s">
        <v>6036</v>
      </c>
      <c r="E1148" s="45">
        <v>45.635299682617188</v>
      </c>
      <c r="F1148" s="45">
        <v>-121.95220184326172</v>
      </c>
      <c r="G1148" s="22">
        <v>18.899999618530273</v>
      </c>
      <c r="H1148" s="3" t="s">
        <v>5985</v>
      </c>
      <c r="J1148" s="4">
        <v>55.220001220703125</v>
      </c>
      <c r="K1148" s="4">
        <v>57.524494171142578</v>
      </c>
      <c r="L1148" s="4">
        <v>-2.3044922351837158</v>
      </c>
      <c r="M1148" s="21">
        <v>0.35416269302368164</v>
      </c>
      <c r="N1148">
        <v>0</v>
      </c>
    </row>
    <row r="1149" spans="2:14" x14ac:dyDescent="0.25">
      <c r="B1149" t="s">
        <v>2418</v>
      </c>
      <c r="C1149" s="55" t="s">
        <v>5236</v>
      </c>
      <c r="D1149" s="3" t="s">
        <v>6036</v>
      </c>
      <c r="E1149" s="45">
        <v>42.896701812744141</v>
      </c>
      <c r="F1149" s="45">
        <v>-122.13279724121094</v>
      </c>
      <c r="G1149" s="22">
        <v>1973.5999755859375</v>
      </c>
      <c r="H1149" s="3" t="s">
        <v>5985</v>
      </c>
      <c r="J1149" s="4">
        <v>41.61199951171875</v>
      </c>
      <c r="K1149" s="4">
        <v>41.582542419433594</v>
      </c>
      <c r="L1149" s="4">
        <v>2.945861779153347E-2</v>
      </c>
      <c r="M1149" s="21">
        <v>0.46828097105026245</v>
      </c>
      <c r="N1149">
        <v>0</v>
      </c>
    </row>
    <row r="1150" spans="2:14" x14ac:dyDescent="0.25">
      <c r="B1150" t="s">
        <v>2419</v>
      </c>
      <c r="C1150" s="55" t="s">
        <v>5237</v>
      </c>
      <c r="D1150" s="3" t="s">
        <v>6036</v>
      </c>
      <c r="E1150" s="45">
        <v>45.268600463867188</v>
      </c>
      <c r="F1150" s="45">
        <v>-122.31670379638672</v>
      </c>
      <c r="G1150" s="22">
        <v>137.19999694824219</v>
      </c>
      <c r="H1150" s="3" t="s">
        <v>5985</v>
      </c>
      <c r="J1150" s="4">
        <v>50.791999816894531</v>
      </c>
      <c r="K1150" s="4">
        <v>53.241626739501953</v>
      </c>
      <c r="L1150" s="4">
        <v>-2.4496245384216309</v>
      </c>
      <c r="M1150" s="21">
        <v>0.28363883495330811</v>
      </c>
      <c r="N1150">
        <v>0</v>
      </c>
    </row>
    <row r="1151" spans="2:14" x14ac:dyDescent="0.25">
      <c r="B1151" t="s">
        <v>2420</v>
      </c>
      <c r="C1151" s="55" t="s">
        <v>5238</v>
      </c>
      <c r="D1151" s="3" t="s">
        <v>6036</v>
      </c>
      <c r="E1151" s="45">
        <v>44.517501831054688</v>
      </c>
      <c r="F1151" s="45">
        <v>-120.93890380859375</v>
      </c>
      <c r="G1151" s="22">
        <v>1107.9000244140625</v>
      </c>
      <c r="H1151" s="3" t="s">
        <v>5985</v>
      </c>
      <c r="J1151" s="4">
        <v>38.155998229980469</v>
      </c>
      <c r="K1151" s="4">
        <v>42.802524566650391</v>
      </c>
      <c r="L1151" s="4">
        <v>-4.6465272903442383</v>
      </c>
      <c r="M1151" s="21">
        <v>0.25600400567054749</v>
      </c>
      <c r="N1151">
        <v>0</v>
      </c>
    </row>
    <row r="1152" spans="2:14" x14ac:dyDescent="0.25">
      <c r="B1152" t="s">
        <v>2422</v>
      </c>
      <c r="C1152" s="55" t="s">
        <v>5239</v>
      </c>
      <c r="D1152" s="3" t="s">
        <v>6036</v>
      </c>
      <c r="E1152" s="45">
        <v>45.365299224853516</v>
      </c>
      <c r="F1152" s="45">
        <v>-119.56390380859375</v>
      </c>
      <c r="G1152" s="22">
        <v>574.5</v>
      </c>
      <c r="H1152" s="3" t="s">
        <v>5985</v>
      </c>
      <c r="J1152" s="4">
        <v>52.159996032714844</v>
      </c>
      <c r="K1152" s="4">
        <v>54.214942932128906</v>
      </c>
      <c r="L1152" s="4">
        <v>-2.0549437999725342</v>
      </c>
      <c r="M1152" s="21">
        <v>0.38513174653053284</v>
      </c>
      <c r="N1152">
        <v>0</v>
      </c>
    </row>
    <row r="1153" spans="2:14" x14ac:dyDescent="0.25">
      <c r="B1153" t="s">
        <v>2423</v>
      </c>
      <c r="C1153" s="55" t="s">
        <v>5240</v>
      </c>
      <c r="D1153" s="3" t="s">
        <v>6036</v>
      </c>
      <c r="E1153" s="45">
        <v>42.229198455810547</v>
      </c>
      <c r="F1153" s="45">
        <v>-122.38140106201172</v>
      </c>
      <c r="G1153" s="22">
        <v>1392</v>
      </c>
      <c r="H1153" s="3" t="s">
        <v>5985</v>
      </c>
      <c r="J1153" s="4">
        <v>46.400001525878906</v>
      </c>
      <c r="K1153" s="4">
        <v>46.076076507568359</v>
      </c>
      <c r="L1153" s="4">
        <v>0.32392272353172302</v>
      </c>
      <c r="M1153" s="21">
        <v>0.48143482208251953</v>
      </c>
      <c r="N1153">
        <v>0</v>
      </c>
    </row>
    <row r="1154" spans="2:14" x14ac:dyDescent="0.25">
      <c r="B1154" t="s">
        <v>2424</v>
      </c>
      <c r="C1154" s="55" t="s">
        <v>5241</v>
      </c>
      <c r="D1154" s="3" t="s">
        <v>6036</v>
      </c>
      <c r="E1154" s="45">
        <v>44.423301696777344</v>
      </c>
      <c r="F1154" s="45">
        <v>-118.95939636230469</v>
      </c>
      <c r="G1154" s="22">
        <v>933.5999755859375</v>
      </c>
      <c r="H1154" s="3" t="s">
        <v>5985</v>
      </c>
      <c r="J1154" s="4">
        <v>47.192001342773438</v>
      </c>
      <c r="K1154" s="4">
        <v>49.574081420898438</v>
      </c>
      <c r="L1154" s="4">
        <v>-2.382080078125</v>
      </c>
      <c r="M1154" s="21">
        <v>0.35618239641189575</v>
      </c>
      <c r="N1154">
        <v>0</v>
      </c>
    </row>
    <row r="1155" spans="2:14" x14ac:dyDescent="0.25">
      <c r="B1155" t="s">
        <v>2425</v>
      </c>
      <c r="C1155" s="55" t="s">
        <v>3630</v>
      </c>
      <c r="D1155" s="3" t="s">
        <v>6036</v>
      </c>
      <c r="E1155" s="45">
        <v>45.316699981689453</v>
      </c>
      <c r="F1155" s="45">
        <v>-118.07469940185547</v>
      </c>
      <c r="G1155" s="22">
        <v>839.70001220703125</v>
      </c>
      <c r="H1155" s="3" t="s">
        <v>5985</v>
      </c>
      <c r="J1155" s="4">
        <v>48.200000762939453</v>
      </c>
      <c r="K1155" s="4">
        <v>54.2725830078125</v>
      </c>
      <c r="L1155" s="4">
        <v>-6.0725831985473633</v>
      </c>
      <c r="M1155" s="21">
        <v>0.21090979874134064</v>
      </c>
      <c r="N1155">
        <v>0</v>
      </c>
    </row>
    <row r="1156" spans="2:14" x14ac:dyDescent="0.25">
      <c r="B1156" t="s">
        <v>2426</v>
      </c>
      <c r="C1156" s="55" t="s">
        <v>5242</v>
      </c>
      <c r="D1156" s="3" t="s">
        <v>6036</v>
      </c>
      <c r="E1156" s="45">
        <v>44.101398468017578</v>
      </c>
      <c r="F1156" s="45">
        <v>-122.6885986328125</v>
      </c>
      <c r="G1156" s="22">
        <v>205.69999694824219</v>
      </c>
      <c r="H1156" s="3" t="s">
        <v>5985</v>
      </c>
      <c r="J1156" s="4">
        <v>51.007999420166016</v>
      </c>
      <c r="K1156" s="4">
        <v>51.177906036376953</v>
      </c>
      <c r="L1156" s="4">
        <v>-0.1699066162109375</v>
      </c>
      <c r="M1156" s="21">
        <v>0.44417276978492737</v>
      </c>
      <c r="N1156">
        <v>0</v>
      </c>
    </row>
    <row r="1157" spans="2:14" x14ac:dyDescent="0.25">
      <c r="B1157" t="s">
        <v>2427</v>
      </c>
      <c r="C1157" s="55" t="s">
        <v>5243</v>
      </c>
      <c r="D1157" s="3" t="s">
        <v>6036</v>
      </c>
      <c r="E1157" s="45">
        <v>42.672199249267578</v>
      </c>
      <c r="F1157" s="45">
        <v>-122.67500305175781</v>
      </c>
      <c r="G1157" s="22">
        <v>481.60000610351563</v>
      </c>
      <c r="H1157" s="3" t="s">
        <v>5985</v>
      </c>
      <c r="J1157" s="4">
        <v>48.16400146484375</v>
      </c>
      <c r="K1157" s="4">
        <v>51.257728576660156</v>
      </c>
      <c r="L1157" s="4">
        <v>-3.0937256813049316</v>
      </c>
      <c r="M1157" s="21">
        <v>0.23323614895343781</v>
      </c>
      <c r="N1157">
        <v>0</v>
      </c>
    </row>
    <row r="1158" spans="2:14" x14ac:dyDescent="0.25">
      <c r="B1158" t="s">
        <v>2428</v>
      </c>
      <c r="C1158" s="55" t="s">
        <v>5244</v>
      </c>
      <c r="D1158" s="3" t="s">
        <v>6036</v>
      </c>
      <c r="E1158" s="45">
        <v>43.979400634765625</v>
      </c>
      <c r="F1158" s="45">
        <v>-117.02469635009766</v>
      </c>
      <c r="G1158" s="22">
        <v>688.79998779296875</v>
      </c>
      <c r="H1158" s="3" t="s">
        <v>5985</v>
      </c>
      <c r="J1158" s="4">
        <v>58.784004211425781</v>
      </c>
      <c r="K1158" s="4">
        <v>59.345130920410156</v>
      </c>
      <c r="L1158" s="4">
        <v>-0.561126708984375</v>
      </c>
      <c r="M1158" s="21">
        <v>0.4170074462890625</v>
      </c>
      <c r="N1158">
        <v>0</v>
      </c>
    </row>
    <row r="1159" spans="2:14" x14ac:dyDescent="0.25">
      <c r="B1159" t="s">
        <v>2429</v>
      </c>
      <c r="C1159" s="55" t="s">
        <v>5245</v>
      </c>
      <c r="D1159" s="3" t="s">
        <v>6036</v>
      </c>
      <c r="E1159" s="45">
        <v>43.650001525878906</v>
      </c>
      <c r="F1159" s="45">
        <v>-117.24669647216797</v>
      </c>
      <c r="G1159" s="22">
        <v>731.5</v>
      </c>
      <c r="H1159" s="3" t="s">
        <v>5985</v>
      </c>
      <c r="J1159" s="4">
        <v>46.795997619628906</v>
      </c>
      <c r="K1159" s="4">
        <v>55.635021209716797</v>
      </c>
      <c r="L1159" s="4">
        <v>-8.8390254974365234</v>
      </c>
      <c r="M1159" s="21">
        <v>8.4602914750576019E-2</v>
      </c>
      <c r="N1159">
        <v>0</v>
      </c>
    </row>
    <row r="1160" spans="2:14" x14ac:dyDescent="0.25">
      <c r="B1160" t="s">
        <v>2430</v>
      </c>
      <c r="C1160" s="55" t="s">
        <v>5246</v>
      </c>
      <c r="D1160" s="3" t="s">
        <v>6036</v>
      </c>
      <c r="E1160" s="45">
        <v>44.727500915527344</v>
      </c>
      <c r="F1160" s="45">
        <v>-121.25060272216797</v>
      </c>
      <c r="G1160" s="22">
        <v>429.79998779296875</v>
      </c>
      <c r="H1160" s="3" t="s">
        <v>5985</v>
      </c>
      <c r="J1160" s="4">
        <v>52.555992126464844</v>
      </c>
      <c r="K1160" s="4">
        <v>52.244712829589844</v>
      </c>
      <c r="L1160" s="4">
        <v>0.311279296875</v>
      </c>
      <c r="M1160" s="21">
        <v>0.48952722549438477</v>
      </c>
      <c r="N1160">
        <v>0</v>
      </c>
    </row>
    <row r="1161" spans="2:14" x14ac:dyDescent="0.25">
      <c r="B1161" t="s">
        <v>2431</v>
      </c>
      <c r="C1161" s="55" t="s">
        <v>5247</v>
      </c>
      <c r="D1161" s="3" t="s">
        <v>6036</v>
      </c>
      <c r="E1161" s="45">
        <v>44.30059814453125</v>
      </c>
      <c r="F1161" s="45">
        <v>-120.84059906005859</v>
      </c>
      <c r="G1161" s="22">
        <v>876.5999755859375</v>
      </c>
      <c r="H1161" s="3" t="s">
        <v>5985</v>
      </c>
      <c r="J1161" s="4">
        <v>48.200000762939453</v>
      </c>
      <c r="K1161" s="4">
        <v>45.477199554443359</v>
      </c>
      <c r="L1161" s="4">
        <v>2.7227997779846191</v>
      </c>
      <c r="M1161" s="21">
        <v>0.58571797609329224</v>
      </c>
      <c r="N1161">
        <v>0</v>
      </c>
    </row>
    <row r="1162" spans="2:14" x14ac:dyDescent="0.25">
      <c r="B1162" t="s">
        <v>2433</v>
      </c>
      <c r="C1162" s="55" t="s">
        <v>5248</v>
      </c>
      <c r="D1162" s="3" t="s">
        <v>6036</v>
      </c>
      <c r="E1162" s="45">
        <v>44.284198760986328</v>
      </c>
      <c r="F1162" s="45">
        <v>-121.54859924316406</v>
      </c>
      <c r="G1162" s="22">
        <v>969.29998779296875</v>
      </c>
      <c r="H1162" s="3" t="s">
        <v>5985</v>
      </c>
      <c r="J1162" s="4">
        <v>40.604000091552734</v>
      </c>
      <c r="K1162" s="4">
        <v>43.270633697509766</v>
      </c>
      <c r="L1162" s="4">
        <v>-2.6666321754455566</v>
      </c>
      <c r="M1162" s="21">
        <v>0.34154024720191956</v>
      </c>
      <c r="N1162">
        <v>0</v>
      </c>
    </row>
    <row r="1163" spans="2:14" x14ac:dyDescent="0.25">
      <c r="B1163" t="s">
        <v>2434</v>
      </c>
      <c r="C1163" s="55" t="s">
        <v>5249</v>
      </c>
      <c r="D1163" s="3" t="s">
        <v>6036</v>
      </c>
      <c r="E1163" s="45">
        <v>42.959201812744141</v>
      </c>
      <c r="F1163" s="45">
        <v>-120.78970336914063</v>
      </c>
      <c r="G1163" s="22">
        <v>1277.699951171875</v>
      </c>
      <c r="H1163" s="3" t="s">
        <v>5985</v>
      </c>
      <c r="J1163" s="4">
        <v>51.008003234863281</v>
      </c>
      <c r="K1163" s="4">
        <v>52.257072448730469</v>
      </c>
      <c r="L1163" s="4">
        <v>-1.2490723133087158</v>
      </c>
      <c r="M1163" s="21">
        <v>0.39599588513374329</v>
      </c>
      <c r="N1163">
        <v>0</v>
      </c>
    </row>
    <row r="1164" spans="2:14" x14ac:dyDescent="0.25">
      <c r="B1164" t="s">
        <v>2435</v>
      </c>
      <c r="C1164" s="55" t="s">
        <v>5250</v>
      </c>
      <c r="D1164" s="3" t="s">
        <v>6036</v>
      </c>
      <c r="E1164" s="45">
        <v>45.121898651123047</v>
      </c>
      <c r="F1164" s="45">
        <v>-122.06999969482422</v>
      </c>
      <c r="G1164" s="22">
        <v>341.39999389648438</v>
      </c>
      <c r="H1164" s="3" t="s">
        <v>5985</v>
      </c>
      <c r="J1164" s="4">
        <v>50.61199951171875</v>
      </c>
      <c r="K1164" s="4">
        <v>51.332908630371094</v>
      </c>
      <c r="L1164" s="4">
        <v>-0.72091066837310791</v>
      </c>
      <c r="M1164" s="21">
        <v>0.42335781455039978</v>
      </c>
      <c r="N1164">
        <v>0</v>
      </c>
    </row>
    <row r="1165" spans="2:14" x14ac:dyDescent="0.25">
      <c r="B1165" t="s">
        <v>2436</v>
      </c>
      <c r="C1165" s="55" t="s">
        <v>5251</v>
      </c>
      <c r="D1165" s="3" t="s">
        <v>6036</v>
      </c>
      <c r="E1165" s="45">
        <v>45.453899383544922</v>
      </c>
      <c r="F1165" s="45">
        <v>-123.85189819335938</v>
      </c>
      <c r="G1165" s="22">
        <v>3.7000000476837158</v>
      </c>
      <c r="H1165" s="3" t="s">
        <v>5985</v>
      </c>
      <c r="J1165" s="4">
        <v>49.568000793457031</v>
      </c>
      <c r="K1165" s="4">
        <v>49.973121643066406</v>
      </c>
      <c r="L1165" s="4">
        <v>-0.405120849609375</v>
      </c>
      <c r="M1165" s="21">
        <v>0.43914476037025452</v>
      </c>
      <c r="N1165">
        <v>0</v>
      </c>
    </row>
    <row r="1166" spans="2:14" x14ac:dyDescent="0.25">
      <c r="B1166" t="s">
        <v>2438</v>
      </c>
      <c r="C1166" s="55" t="s">
        <v>5253</v>
      </c>
      <c r="D1166" s="3" t="s">
        <v>6036</v>
      </c>
      <c r="E1166" s="45">
        <v>45.553298950195313</v>
      </c>
      <c r="F1166" s="45">
        <v>-122.38860321044922</v>
      </c>
      <c r="G1166" s="22">
        <v>10.100000381469727</v>
      </c>
      <c r="H1166" s="3" t="s">
        <v>5985</v>
      </c>
      <c r="J1166" s="4">
        <v>54.859996795654297</v>
      </c>
      <c r="K1166" s="4">
        <v>54.749824523925781</v>
      </c>
      <c r="L1166" s="4">
        <v>0.11017455905675888</v>
      </c>
      <c r="M1166" s="21">
        <v>0.45957580208778381</v>
      </c>
      <c r="N1166">
        <v>0</v>
      </c>
    </row>
    <row r="1167" spans="2:14" x14ac:dyDescent="0.25">
      <c r="B1167" t="s">
        <v>2439</v>
      </c>
      <c r="C1167" s="55" t="s">
        <v>5254</v>
      </c>
      <c r="D1167" s="3" t="s">
        <v>6036</v>
      </c>
      <c r="E1167" s="45">
        <v>43.682498931884766</v>
      </c>
      <c r="F1167" s="45">
        <v>-121.6875</v>
      </c>
      <c r="G1167" s="22">
        <v>1328.300048828125</v>
      </c>
      <c r="H1167" s="3" t="s">
        <v>5985</v>
      </c>
      <c r="J1167" s="4">
        <v>43.016002655029297</v>
      </c>
      <c r="K1167" s="4">
        <v>45.544929504394531</v>
      </c>
      <c r="L1167" s="4">
        <v>-2.5289244651794434</v>
      </c>
      <c r="M1167" s="21">
        <v>0.28579211235046387</v>
      </c>
      <c r="N1167">
        <v>0</v>
      </c>
    </row>
    <row r="1168" spans="2:14" x14ac:dyDescent="0.25">
      <c r="B1168" t="s">
        <v>2445</v>
      </c>
      <c r="C1168" s="55" t="s">
        <v>3334</v>
      </c>
      <c r="D1168" s="3" t="s">
        <v>6037</v>
      </c>
      <c r="E1168" s="45">
        <v>41.400299072265625</v>
      </c>
      <c r="F1168" s="45">
        <v>-79.830596923828125</v>
      </c>
      <c r="G1168" s="22">
        <v>309.39999389648438</v>
      </c>
      <c r="H1168" s="3" t="s">
        <v>5985</v>
      </c>
      <c r="J1168" s="4">
        <v>66.55999755859375</v>
      </c>
      <c r="K1168" s="4">
        <v>58.800048828125</v>
      </c>
      <c r="L1168" s="4">
        <v>7.75994873046875</v>
      </c>
      <c r="M1168" s="21">
        <v>0.86194026470184326</v>
      </c>
      <c r="N1168">
        <v>0</v>
      </c>
    </row>
    <row r="1169" spans="2:14" x14ac:dyDescent="0.25">
      <c r="B1169" t="s">
        <v>2459</v>
      </c>
      <c r="C1169" s="55" t="s">
        <v>5272</v>
      </c>
      <c r="D1169" s="3" t="s">
        <v>6037</v>
      </c>
      <c r="E1169" s="45">
        <v>41.630001068115234</v>
      </c>
      <c r="F1169" s="45">
        <v>-79.693099975585938</v>
      </c>
      <c r="G1169" s="22">
        <v>371.89999389648438</v>
      </c>
      <c r="H1169" s="3" t="s">
        <v>5985</v>
      </c>
      <c r="J1169" s="4">
        <v>63.427997589111328</v>
      </c>
      <c r="K1169" s="4">
        <v>55.795623779296875</v>
      </c>
      <c r="L1169" s="4">
        <v>7.6323728561401367</v>
      </c>
      <c r="M1169" s="21">
        <v>0.82098466157913208</v>
      </c>
      <c r="N1169">
        <v>0</v>
      </c>
    </row>
    <row r="1170" spans="2:14" x14ac:dyDescent="0.25">
      <c r="B1170" t="s">
        <v>2463</v>
      </c>
      <c r="C1170" s="55" t="s">
        <v>5153</v>
      </c>
      <c r="D1170" s="3" t="s">
        <v>6039</v>
      </c>
      <c r="E1170" s="45">
        <v>33.440799713134766</v>
      </c>
      <c r="F1170" s="45">
        <v>-79.56719970703125</v>
      </c>
      <c r="G1170" s="22">
        <v>10.699999809265137</v>
      </c>
      <c r="H1170" s="3" t="s">
        <v>5985</v>
      </c>
      <c r="J1170" s="4">
        <v>72.607994079589844</v>
      </c>
      <c r="K1170" s="4">
        <v>71.204833984375</v>
      </c>
      <c r="L1170" s="4">
        <v>1.4031616449356079</v>
      </c>
      <c r="M1170" s="21">
        <v>0.5763700008392334</v>
      </c>
      <c r="N1170">
        <v>0</v>
      </c>
    </row>
    <row r="1171" spans="2:14" x14ac:dyDescent="0.25">
      <c r="B1171" t="s">
        <v>2464</v>
      </c>
      <c r="C1171" s="55" t="s">
        <v>3568</v>
      </c>
      <c r="D1171" s="3" t="s">
        <v>6039</v>
      </c>
      <c r="E1171" s="45">
        <v>33.302200317382813</v>
      </c>
      <c r="F1171" s="45">
        <v>-81.029701232910156</v>
      </c>
      <c r="G1171" s="22">
        <v>50.299999237060547</v>
      </c>
      <c r="H1171" s="3" t="s">
        <v>5985</v>
      </c>
      <c r="J1171" s="4">
        <v>72.608001708984375</v>
      </c>
      <c r="K1171" s="4">
        <v>70.763053894042969</v>
      </c>
      <c r="L1171" s="4">
        <v>1.8449462652206421</v>
      </c>
      <c r="M1171" s="21">
        <v>0.63974744081497192</v>
      </c>
      <c r="N1171">
        <v>0</v>
      </c>
    </row>
    <row r="1172" spans="2:14" x14ac:dyDescent="0.25">
      <c r="B1172" t="s">
        <v>2465</v>
      </c>
      <c r="C1172" s="55" t="s">
        <v>5276</v>
      </c>
      <c r="D1172" s="3" t="s">
        <v>6039</v>
      </c>
      <c r="E1172" s="45">
        <v>35.107200622558594</v>
      </c>
      <c r="F1172" s="45">
        <v>-82.625602722167969</v>
      </c>
      <c r="G1172" s="22">
        <v>975.4000244140625</v>
      </c>
      <c r="H1172" s="3" t="s">
        <v>5985</v>
      </c>
      <c r="J1172" s="4">
        <v>67.38800048828125</v>
      </c>
      <c r="K1172" s="4">
        <v>64.092666625976563</v>
      </c>
      <c r="L1172" s="4">
        <v>3.2953369617462158</v>
      </c>
      <c r="M1172" s="21">
        <v>0.80014199018478394</v>
      </c>
      <c r="N1172">
        <v>0</v>
      </c>
    </row>
    <row r="1173" spans="2:14" x14ac:dyDescent="0.25">
      <c r="B1173" t="s">
        <v>2466</v>
      </c>
      <c r="C1173" s="55" t="s">
        <v>5277</v>
      </c>
      <c r="D1173" s="3" t="s">
        <v>6039</v>
      </c>
      <c r="E1173" s="45">
        <v>34.684398651123047</v>
      </c>
      <c r="F1173" s="45">
        <v>-81.195602416992188</v>
      </c>
      <c r="G1173" s="22">
        <v>170.69999694824219</v>
      </c>
      <c r="H1173" s="3" t="s">
        <v>5985</v>
      </c>
      <c r="J1173" s="4">
        <v>71.599990844726563</v>
      </c>
      <c r="K1173" s="4">
        <v>68.400848388671875</v>
      </c>
      <c r="L1173" s="4">
        <v>3.1991455554962158</v>
      </c>
      <c r="M1173" s="21">
        <v>0.8071025013923645</v>
      </c>
      <c r="N1173">
        <v>0</v>
      </c>
    </row>
    <row r="1174" spans="2:14" x14ac:dyDescent="0.25">
      <c r="B1174" t="s">
        <v>2467</v>
      </c>
      <c r="C1174" s="55" t="s">
        <v>5278</v>
      </c>
      <c r="D1174" s="3" t="s">
        <v>6039</v>
      </c>
      <c r="E1174" s="45">
        <v>33.991401672363281</v>
      </c>
      <c r="F1174" s="45">
        <v>-81.024200439453125</v>
      </c>
      <c r="G1174" s="22">
        <v>74.400001525878906</v>
      </c>
      <c r="H1174" s="3" t="s">
        <v>5985</v>
      </c>
      <c r="J1174" s="4">
        <v>74.407997131347656</v>
      </c>
      <c r="K1174" s="4">
        <v>72.070884704589844</v>
      </c>
      <c r="L1174" s="4">
        <v>2.3371093273162842</v>
      </c>
      <c r="M1174" s="21">
        <v>0.71660786867141724</v>
      </c>
      <c r="N1174">
        <v>0</v>
      </c>
    </row>
    <row r="1175" spans="2:14" x14ac:dyDescent="0.25">
      <c r="B1175" t="s">
        <v>2468</v>
      </c>
      <c r="C1175" s="55" t="s">
        <v>5279</v>
      </c>
      <c r="D1175" s="3" t="s">
        <v>6039</v>
      </c>
      <c r="E1175" s="45">
        <v>33.777500152587891</v>
      </c>
      <c r="F1175" s="45">
        <v>-81.846702575683594</v>
      </c>
      <c r="G1175" s="22">
        <v>189</v>
      </c>
      <c r="H1175" s="3" t="s">
        <v>5985</v>
      </c>
      <c r="J1175" s="4">
        <v>70.376007080078125</v>
      </c>
      <c r="K1175" s="4">
        <v>68.1663818359375</v>
      </c>
      <c r="L1175" s="4">
        <v>2.209625244140625</v>
      </c>
      <c r="M1175" s="21">
        <v>0.66340750455856323</v>
      </c>
      <c r="N1175">
        <v>0</v>
      </c>
    </row>
    <row r="1176" spans="2:14" x14ac:dyDescent="0.25">
      <c r="B1176" t="s">
        <v>2469</v>
      </c>
      <c r="C1176" s="55" t="s">
        <v>5280</v>
      </c>
      <c r="D1176" s="3" t="s">
        <v>6039</v>
      </c>
      <c r="E1176" s="45">
        <v>34.4989013671875</v>
      </c>
      <c r="F1176" s="45">
        <v>-82.021896362304688</v>
      </c>
      <c r="G1176" s="22">
        <v>179.5</v>
      </c>
      <c r="H1176" s="3" t="s">
        <v>5985</v>
      </c>
      <c r="J1176" s="4">
        <v>72.608001708984375</v>
      </c>
      <c r="K1176" s="4">
        <v>68.017288208007813</v>
      </c>
      <c r="L1176" s="4">
        <v>4.5907106399536133</v>
      </c>
      <c r="M1176" s="21">
        <v>0.89849883317947388</v>
      </c>
      <c r="N1176">
        <v>0</v>
      </c>
    </row>
    <row r="1177" spans="2:14" x14ac:dyDescent="0.25">
      <c r="B1177" t="s">
        <v>2470</v>
      </c>
      <c r="C1177" s="55" t="s">
        <v>5281</v>
      </c>
      <c r="D1177" s="3" t="s">
        <v>6039</v>
      </c>
      <c r="E1177" s="45">
        <v>34.19940185546875</v>
      </c>
      <c r="F1177" s="45">
        <v>-81.414398193359375</v>
      </c>
      <c r="G1177" s="22">
        <v>216.69999694824219</v>
      </c>
      <c r="H1177" s="3" t="s">
        <v>5985</v>
      </c>
      <c r="J1177" s="4">
        <v>72.608001708984375</v>
      </c>
      <c r="K1177" s="4">
        <v>69.848556518554688</v>
      </c>
      <c r="L1177" s="4">
        <v>2.7594482898712158</v>
      </c>
      <c r="M1177" s="21">
        <v>0.7609323263168335</v>
      </c>
      <c r="N1177">
        <v>0</v>
      </c>
    </row>
    <row r="1178" spans="2:14" x14ac:dyDescent="0.25">
      <c r="B1178" t="s">
        <v>2471</v>
      </c>
      <c r="C1178" s="55" t="s">
        <v>4702</v>
      </c>
      <c r="D1178" s="3" t="s">
        <v>6039</v>
      </c>
      <c r="E1178" s="45">
        <v>34.291698455810547</v>
      </c>
      <c r="F1178" s="45">
        <v>-81.620796203613281</v>
      </c>
      <c r="G1178" s="22">
        <v>156.39999389648438</v>
      </c>
      <c r="H1178" s="3" t="s">
        <v>5985</v>
      </c>
      <c r="J1178" s="4">
        <v>71.599998474121094</v>
      </c>
      <c r="K1178" s="4">
        <v>69.469970703125</v>
      </c>
      <c r="L1178" s="4">
        <v>2.1300292015075684</v>
      </c>
      <c r="M1178" s="21">
        <v>0.68807590007781982</v>
      </c>
      <c r="N1178">
        <v>0</v>
      </c>
    </row>
    <row r="1179" spans="2:14" x14ac:dyDescent="0.25">
      <c r="B1179" t="s">
        <v>2473</v>
      </c>
      <c r="C1179" s="55" t="s">
        <v>5283</v>
      </c>
      <c r="D1179" s="3" t="s">
        <v>6039</v>
      </c>
      <c r="E1179" s="45">
        <v>33.771701812744141</v>
      </c>
      <c r="F1179" s="45">
        <v>-81.258102416992188</v>
      </c>
      <c r="G1179" s="22">
        <v>137.5</v>
      </c>
      <c r="H1179" s="3" t="s">
        <v>5985</v>
      </c>
      <c r="J1179" s="4">
        <v>72.608001708984375</v>
      </c>
      <c r="K1179" s="4">
        <v>69.500259399414063</v>
      </c>
      <c r="L1179" s="4">
        <v>3.1077454090118408</v>
      </c>
      <c r="M1179" s="21">
        <v>0.77122282981872559</v>
      </c>
      <c r="N1179">
        <v>0</v>
      </c>
    </row>
    <row r="1180" spans="2:14" x14ac:dyDescent="0.25">
      <c r="B1180" t="s">
        <v>2474</v>
      </c>
      <c r="C1180" s="55" t="s">
        <v>5284</v>
      </c>
      <c r="D1180" s="3" t="s">
        <v>6039</v>
      </c>
      <c r="E1180" s="45">
        <v>33.991901397705078</v>
      </c>
      <c r="F1180" s="45">
        <v>-81.771400451660156</v>
      </c>
      <c r="G1180" s="22">
        <v>146.30000305175781</v>
      </c>
      <c r="H1180" s="3" t="s">
        <v>5985</v>
      </c>
      <c r="J1180" s="4">
        <v>72.788002014160156</v>
      </c>
      <c r="K1180" s="4">
        <v>69.037918090820313</v>
      </c>
      <c r="L1180" s="4">
        <v>3.7500793933868408</v>
      </c>
      <c r="M1180" s="21">
        <v>0.81876784563064575</v>
      </c>
      <c r="N1180">
        <v>0</v>
      </c>
    </row>
    <row r="1181" spans="2:14" x14ac:dyDescent="0.25">
      <c r="B1181" t="s">
        <v>2476</v>
      </c>
      <c r="C1181" s="55" t="s">
        <v>3318</v>
      </c>
      <c r="D1181" s="3" t="s">
        <v>6039</v>
      </c>
      <c r="E1181" s="45">
        <v>34.754398345947266</v>
      </c>
      <c r="F1181" s="45">
        <v>-83.074996948242188</v>
      </c>
      <c r="G1181" s="22">
        <v>298.70001220703125</v>
      </c>
      <c r="H1181" s="3" t="s">
        <v>5985</v>
      </c>
      <c r="J1181" s="4">
        <v>68.792007446289063</v>
      </c>
      <c r="K1181" s="4">
        <v>65.831718444824219</v>
      </c>
      <c r="L1181" s="4">
        <v>2.9602844715118408</v>
      </c>
      <c r="M1181" s="21">
        <v>0.75593221187591553</v>
      </c>
      <c r="N1181">
        <v>0</v>
      </c>
    </row>
    <row r="1182" spans="2:14" x14ac:dyDescent="0.25">
      <c r="B1182" t="s">
        <v>2477</v>
      </c>
      <c r="C1182" s="55" t="s">
        <v>5286</v>
      </c>
      <c r="D1182" s="3" t="s">
        <v>6039</v>
      </c>
      <c r="E1182" s="45">
        <v>34.370601654052734</v>
      </c>
      <c r="F1182" s="45">
        <v>-81.082496643066406</v>
      </c>
      <c r="G1182" s="22">
        <v>161.5</v>
      </c>
      <c r="H1182" s="3" t="s">
        <v>5985</v>
      </c>
      <c r="J1182" s="4">
        <v>72.391998291015625</v>
      </c>
      <c r="K1182" s="4">
        <v>69.678085327148438</v>
      </c>
      <c r="L1182" s="4">
        <v>2.7139098644256592</v>
      </c>
      <c r="M1182" s="21">
        <v>0.72575926780700684</v>
      </c>
      <c r="N1182">
        <v>0</v>
      </c>
    </row>
    <row r="1183" spans="2:14" x14ac:dyDescent="0.25">
      <c r="B1183" t="s">
        <v>2479</v>
      </c>
      <c r="C1183" s="55" t="s">
        <v>3288</v>
      </c>
      <c r="D1183" s="3" t="s">
        <v>6000</v>
      </c>
      <c r="E1183" s="45">
        <v>43.651401519775391</v>
      </c>
      <c r="F1183" s="45">
        <v>-97.798103332519531</v>
      </c>
      <c r="G1183" s="22">
        <v>416.10000610351563</v>
      </c>
      <c r="H1183" s="3" t="s">
        <v>5985</v>
      </c>
      <c r="J1183" s="4">
        <v>62.816001892089844</v>
      </c>
      <c r="K1183" s="4">
        <v>63.336467742919922</v>
      </c>
      <c r="L1183" s="4">
        <v>-0.52046507596969604</v>
      </c>
      <c r="M1183" s="21">
        <v>0.43340915441513062</v>
      </c>
      <c r="N1183">
        <v>0</v>
      </c>
    </row>
    <row r="1184" spans="2:14" x14ac:dyDescent="0.25">
      <c r="B1184" t="s">
        <v>2481</v>
      </c>
      <c r="C1184" s="55" t="s">
        <v>5288</v>
      </c>
      <c r="D1184" s="3" t="s">
        <v>6000</v>
      </c>
      <c r="E1184" s="45">
        <v>45.788600921630859</v>
      </c>
      <c r="F1184" s="45">
        <v>-97.7489013671875</v>
      </c>
      <c r="G1184" s="22">
        <v>413</v>
      </c>
      <c r="H1184" s="3" t="s">
        <v>5985</v>
      </c>
      <c r="J1184" s="4">
        <v>59.036003112792969</v>
      </c>
      <c r="K1184" s="4">
        <v>60.314800262451172</v>
      </c>
      <c r="L1184" s="4">
        <v>-1.2787964344024658</v>
      </c>
      <c r="M1184" s="21">
        <v>0.40567722916603088</v>
      </c>
      <c r="N1184">
        <v>0</v>
      </c>
    </row>
    <row r="1185" spans="2:14" x14ac:dyDescent="0.25">
      <c r="B1185" t="s">
        <v>2485</v>
      </c>
      <c r="C1185" s="55" t="s">
        <v>5291</v>
      </c>
      <c r="D1185" s="3" t="s">
        <v>6000</v>
      </c>
      <c r="E1185" s="45">
        <v>43.961101531982422</v>
      </c>
      <c r="F1185" s="45">
        <v>-101.86060333251953</v>
      </c>
      <c r="G1185" s="22">
        <v>723.29998779296875</v>
      </c>
      <c r="H1185" s="3" t="s">
        <v>5985</v>
      </c>
      <c r="J1185" s="4">
        <v>59.791999816894531</v>
      </c>
      <c r="K1185" s="4">
        <v>59.208507537841797</v>
      </c>
      <c r="L1185" s="4">
        <v>0.58349001407623291</v>
      </c>
      <c r="M1185" s="21">
        <v>0.50114983320236206</v>
      </c>
      <c r="N1185">
        <v>0</v>
      </c>
    </row>
    <row r="1186" spans="2:14" x14ac:dyDescent="0.25">
      <c r="B1186" t="s">
        <v>2486</v>
      </c>
      <c r="C1186" s="55" t="s">
        <v>5292</v>
      </c>
      <c r="D1186" s="3" t="s">
        <v>6000</v>
      </c>
      <c r="E1186" s="45">
        <v>45.046901702880859</v>
      </c>
      <c r="F1186" s="45">
        <v>-101.60500335693359</v>
      </c>
      <c r="G1186" s="22">
        <v>722.70001220703125</v>
      </c>
      <c r="H1186" s="3" t="s">
        <v>5985</v>
      </c>
      <c r="J1186" s="4">
        <v>57.812004089355469</v>
      </c>
      <c r="K1186" s="4">
        <v>59.420463562011719</v>
      </c>
      <c r="L1186" s="4">
        <v>-1.60845947265625</v>
      </c>
      <c r="M1186" s="21">
        <v>0.384834885597229</v>
      </c>
      <c r="N1186">
        <v>0</v>
      </c>
    </row>
    <row r="1187" spans="2:14" x14ac:dyDescent="0.25">
      <c r="B1187" t="s">
        <v>2487</v>
      </c>
      <c r="C1187" s="55" t="s">
        <v>3367</v>
      </c>
      <c r="D1187" s="3" t="s">
        <v>6000</v>
      </c>
      <c r="E1187" s="45">
        <v>45.765598297119141</v>
      </c>
      <c r="F1187" s="45">
        <v>-99.622200012207031</v>
      </c>
      <c r="G1187" s="22">
        <v>570.29998779296875</v>
      </c>
      <c r="H1187" s="3" t="s">
        <v>5985</v>
      </c>
      <c r="J1187" s="4">
        <v>59.180000305175781</v>
      </c>
      <c r="K1187" s="4">
        <v>58.589763641357422</v>
      </c>
      <c r="L1187" s="4">
        <v>0.59023439884185791</v>
      </c>
      <c r="M1187" s="21">
        <v>0.49862790107727051</v>
      </c>
      <c r="N1187">
        <v>0</v>
      </c>
    </row>
    <row r="1188" spans="2:14" x14ac:dyDescent="0.25">
      <c r="B1188" t="s">
        <v>2488</v>
      </c>
      <c r="C1188" s="55" t="s">
        <v>5293</v>
      </c>
      <c r="D1188" s="3" t="s">
        <v>6000</v>
      </c>
      <c r="E1188" s="45">
        <v>45.036399841308594</v>
      </c>
      <c r="F1188" s="45">
        <v>-99.134201049804688</v>
      </c>
      <c r="G1188" s="22">
        <v>486.79998779296875</v>
      </c>
      <c r="H1188" s="3" t="s">
        <v>5985</v>
      </c>
      <c r="J1188" s="4">
        <v>59.8280029296875</v>
      </c>
      <c r="K1188" s="4">
        <v>59.55194091796875</v>
      </c>
      <c r="L1188" s="4">
        <v>0.27606201171875</v>
      </c>
      <c r="M1188" s="21">
        <v>0.49101820588111877</v>
      </c>
      <c r="N1188">
        <v>0</v>
      </c>
    </row>
    <row r="1189" spans="2:14" x14ac:dyDescent="0.25">
      <c r="B1189" t="s">
        <v>2489</v>
      </c>
      <c r="C1189" s="55" t="s">
        <v>5294</v>
      </c>
      <c r="D1189" s="3" t="s">
        <v>6000</v>
      </c>
      <c r="E1189" s="45">
        <v>44.068599700927734</v>
      </c>
      <c r="F1189" s="45">
        <v>-98.083297729492188</v>
      </c>
      <c r="G1189" s="22">
        <v>397.79998779296875</v>
      </c>
      <c r="H1189" s="3" t="s">
        <v>5985</v>
      </c>
      <c r="J1189" s="4">
        <v>62.635997772216797</v>
      </c>
      <c r="K1189" s="4">
        <v>61.47723388671875</v>
      </c>
      <c r="L1189" s="4">
        <v>1.1587646007537842</v>
      </c>
      <c r="M1189" s="21">
        <v>0.51999342441558838</v>
      </c>
      <c r="N1189">
        <v>0</v>
      </c>
    </row>
    <row r="1190" spans="2:14" x14ac:dyDescent="0.25">
      <c r="B1190" t="s">
        <v>2491</v>
      </c>
      <c r="C1190" s="55" t="s">
        <v>5260</v>
      </c>
      <c r="D1190" s="3" t="s">
        <v>6000</v>
      </c>
      <c r="E1190" s="45">
        <v>45.019401550292969</v>
      </c>
      <c r="F1190" s="45">
        <v>-99.940299987792969</v>
      </c>
      <c r="G1190" s="22">
        <v>635.20001220703125</v>
      </c>
      <c r="H1190" s="3" t="s">
        <v>5985</v>
      </c>
      <c r="J1190" s="4">
        <v>59.576000213623047</v>
      </c>
      <c r="K1190" s="4">
        <v>59.330150604248047</v>
      </c>
      <c r="L1190" s="4">
        <v>0.245849609375</v>
      </c>
      <c r="M1190" s="21">
        <v>0.48403412103652954</v>
      </c>
      <c r="N1190">
        <v>0</v>
      </c>
    </row>
    <row r="1191" spans="2:14" x14ac:dyDescent="0.25">
      <c r="B1191" t="s">
        <v>2492</v>
      </c>
      <c r="C1191" s="55" t="s">
        <v>4633</v>
      </c>
      <c r="D1191" s="3" t="s">
        <v>6000</v>
      </c>
      <c r="E1191" s="45">
        <v>43.437801361083984</v>
      </c>
      <c r="F1191" s="45">
        <v>-103.47389984130859</v>
      </c>
      <c r="G1191" s="22">
        <v>1085.0999755859375</v>
      </c>
      <c r="H1191" s="3" t="s">
        <v>5985</v>
      </c>
      <c r="J1191" s="4">
        <v>58.78399658203125</v>
      </c>
      <c r="K1191" s="4">
        <v>57.408546447753906</v>
      </c>
      <c r="L1191" s="4">
        <v>1.3754516839981079</v>
      </c>
      <c r="M1191" s="21">
        <v>0.5883793830871582</v>
      </c>
      <c r="N1191">
        <v>0</v>
      </c>
    </row>
    <row r="1192" spans="2:14" x14ac:dyDescent="0.25">
      <c r="B1192" t="s">
        <v>2494</v>
      </c>
      <c r="C1192" s="55" t="s">
        <v>3306</v>
      </c>
      <c r="D1192" s="3" t="s">
        <v>6000</v>
      </c>
      <c r="E1192" s="45">
        <v>45.447799682617188</v>
      </c>
      <c r="F1192" s="45">
        <v>-99.038299560546875</v>
      </c>
      <c r="G1192" s="22">
        <v>471.5</v>
      </c>
      <c r="H1192" s="3" t="s">
        <v>5985</v>
      </c>
      <c r="J1192" s="4">
        <v>60.008003234863281</v>
      </c>
      <c r="K1192" s="4">
        <v>58.57220458984375</v>
      </c>
      <c r="L1192" s="4">
        <v>1.4357970952987671</v>
      </c>
      <c r="M1192" s="21">
        <v>0.53959912061691284</v>
      </c>
      <c r="N1192">
        <v>0</v>
      </c>
    </row>
    <row r="1193" spans="2:14" x14ac:dyDescent="0.25">
      <c r="B1193" t="s">
        <v>2496</v>
      </c>
      <c r="C1193" s="55" t="s">
        <v>5296</v>
      </c>
      <c r="D1193" s="3" t="s">
        <v>6000</v>
      </c>
      <c r="E1193" s="45">
        <v>44.354400634765625</v>
      </c>
      <c r="F1193" s="45">
        <v>-103.74299621582031</v>
      </c>
      <c r="G1193" s="22">
        <v>1630.699951171875</v>
      </c>
      <c r="H1193" s="3" t="s">
        <v>5985</v>
      </c>
      <c r="J1193" s="4">
        <v>56.012004852294922</v>
      </c>
      <c r="K1193" s="4">
        <v>56.171092987060547</v>
      </c>
      <c r="L1193" s="4">
        <v>-0.159088134765625</v>
      </c>
      <c r="M1193" s="21">
        <v>0.46967548131942749</v>
      </c>
      <c r="N1193">
        <v>0</v>
      </c>
    </row>
    <row r="1194" spans="2:14" x14ac:dyDescent="0.25">
      <c r="B1194" t="s">
        <v>2497</v>
      </c>
      <c r="C1194" s="55" t="s">
        <v>5297</v>
      </c>
      <c r="D1194" s="3" t="s">
        <v>6000</v>
      </c>
      <c r="E1194" s="45">
        <v>45.939701080322266</v>
      </c>
      <c r="F1194" s="45">
        <v>-102.15750122070313</v>
      </c>
      <c r="G1194" s="22">
        <v>782.4000244140625</v>
      </c>
      <c r="H1194" s="3" t="s">
        <v>5985</v>
      </c>
      <c r="J1194" s="4">
        <v>58.423999786376953</v>
      </c>
      <c r="K1194" s="4">
        <v>58.359916687011719</v>
      </c>
      <c r="L1194" s="4">
        <v>6.4080812036991119E-2</v>
      </c>
      <c r="M1194" s="21">
        <v>0.46937698125839233</v>
      </c>
      <c r="N1194">
        <v>0</v>
      </c>
    </row>
    <row r="1195" spans="2:14" x14ac:dyDescent="0.25">
      <c r="B1195" t="s">
        <v>2498</v>
      </c>
      <c r="C1195" s="55" t="s">
        <v>5298</v>
      </c>
      <c r="D1195" s="3" t="s">
        <v>6000</v>
      </c>
      <c r="E1195" s="45">
        <v>43.9906005859375</v>
      </c>
      <c r="F1195" s="45">
        <v>-97.092498779296875</v>
      </c>
      <c r="G1195" s="22">
        <v>501.10000610351563</v>
      </c>
      <c r="H1195" s="3" t="s">
        <v>5985</v>
      </c>
      <c r="J1195" s="4">
        <v>61.411998748779297</v>
      </c>
      <c r="K1195" s="4">
        <v>61.042083740234375</v>
      </c>
      <c r="L1195" s="4">
        <v>0.36991578340530396</v>
      </c>
      <c r="M1195" s="21">
        <v>0.48590388894081116</v>
      </c>
      <c r="N1195">
        <v>0</v>
      </c>
    </row>
    <row r="1196" spans="2:14" x14ac:dyDescent="0.25">
      <c r="B1196" t="s">
        <v>2499</v>
      </c>
      <c r="C1196" s="55" t="s">
        <v>5299</v>
      </c>
      <c r="D1196" s="3" t="s">
        <v>6000</v>
      </c>
      <c r="E1196" s="45">
        <v>44.520801544189453</v>
      </c>
      <c r="F1196" s="45">
        <v>-101.61920166015625</v>
      </c>
      <c r="G1196" s="22">
        <v>681.79998779296875</v>
      </c>
      <c r="H1196" s="3" t="s">
        <v>5985</v>
      </c>
      <c r="J1196" s="4">
        <v>59.971996307373047</v>
      </c>
      <c r="K1196" s="4">
        <v>61.1776123046875</v>
      </c>
      <c r="L1196" s="4">
        <v>-1.2056152820587158</v>
      </c>
      <c r="M1196" s="21">
        <v>0.41144904494285583</v>
      </c>
      <c r="N1196">
        <v>0</v>
      </c>
    </row>
    <row r="1197" spans="2:14" x14ac:dyDescent="0.25">
      <c r="B1197" t="s">
        <v>2500</v>
      </c>
      <c r="C1197" s="55" t="s">
        <v>5300</v>
      </c>
      <c r="D1197" s="3" t="s">
        <v>6000</v>
      </c>
      <c r="E1197" s="45">
        <v>43.112201690673828</v>
      </c>
      <c r="F1197" s="45">
        <v>-100.61109924316406</v>
      </c>
      <c r="G1197" s="22">
        <v>856.5</v>
      </c>
      <c r="H1197" s="3" t="s">
        <v>5985</v>
      </c>
      <c r="J1197" s="4">
        <v>59.972003936767578</v>
      </c>
      <c r="K1197" s="4">
        <v>59.799480438232422</v>
      </c>
      <c r="L1197" s="4">
        <v>0.17252197861671448</v>
      </c>
      <c r="M1197" s="21">
        <v>0.47490197420120239</v>
      </c>
      <c r="N1197">
        <v>0</v>
      </c>
    </row>
    <row r="1198" spans="2:14" x14ac:dyDescent="0.25">
      <c r="B1198" t="s">
        <v>2501</v>
      </c>
      <c r="C1198" s="55" t="s">
        <v>5301</v>
      </c>
      <c r="D1198" s="3" t="s">
        <v>6000</v>
      </c>
      <c r="E1198" s="45">
        <v>43.876899719238281</v>
      </c>
      <c r="F1198" s="45">
        <v>-103.45780181884766</v>
      </c>
      <c r="G1198" s="22">
        <v>1600.199951171875</v>
      </c>
      <c r="H1198" s="3" t="s">
        <v>5985</v>
      </c>
      <c r="J1198" s="4">
        <v>58.423999786376953</v>
      </c>
      <c r="K1198" s="4">
        <v>59.559314727783203</v>
      </c>
      <c r="L1198" s="4">
        <v>-1.13531494140625</v>
      </c>
      <c r="M1198" s="21">
        <v>0.42303943634033203</v>
      </c>
      <c r="N1198">
        <v>0</v>
      </c>
    </row>
    <row r="1199" spans="2:14" x14ac:dyDescent="0.25">
      <c r="B1199" t="s">
        <v>2502</v>
      </c>
      <c r="C1199" s="55" t="s">
        <v>5302</v>
      </c>
      <c r="D1199" s="3" t="s">
        <v>6000</v>
      </c>
      <c r="E1199" s="45">
        <v>43.887798309326172</v>
      </c>
      <c r="F1199" s="45">
        <v>-100.70749664306641</v>
      </c>
      <c r="G1199" s="22">
        <v>705.9000244140625</v>
      </c>
      <c r="H1199" s="3" t="s">
        <v>5985</v>
      </c>
      <c r="J1199" s="4">
        <v>61.771995544433594</v>
      </c>
      <c r="K1199" s="4">
        <v>62.075080871582031</v>
      </c>
      <c r="L1199" s="4">
        <v>-0.30308228731155396</v>
      </c>
      <c r="M1199" s="21">
        <v>0.43590670824050903</v>
      </c>
      <c r="N1199">
        <v>0</v>
      </c>
    </row>
    <row r="1200" spans="2:14" x14ac:dyDescent="0.25">
      <c r="B1200" t="s">
        <v>2504</v>
      </c>
      <c r="C1200" s="55" t="s">
        <v>5304</v>
      </c>
      <c r="D1200" s="3" t="s">
        <v>6000</v>
      </c>
      <c r="E1200" s="45">
        <v>45.904201507568359</v>
      </c>
      <c r="F1200" s="45">
        <v>-100.28749847412109</v>
      </c>
      <c r="G1200" s="22">
        <v>498.29998779296875</v>
      </c>
      <c r="H1200" s="3" t="s">
        <v>5985</v>
      </c>
      <c r="J1200" s="4">
        <v>60.799999237060547</v>
      </c>
      <c r="K1200" s="4">
        <v>59.699207305908203</v>
      </c>
      <c r="L1200" s="4">
        <v>1.1007934808731079</v>
      </c>
      <c r="M1200" s="21">
        <v>0.53519141674041748</v>
      </c>
      <c r="N1200">
        <v>0</v>
      </c>
    </row>
    <row r="1201" spans="2:14" x14ac:dyDescent="0.25">
      <c r="B1201" t="s">
        <v>2505</v>
      </c>
      <c r="C1201" s="55" t="s">
        <v>5305</v>
      </c>
      <c r="D1201" s="3" t="s">
        <v>6000</v>
      </c>
      <c r="E1201" s="45">
        <v>45.509998321533203</v>
      </c>
      <c r="F1201" s="45">
        <v>-100.03559875488281</v>
      </c>
      <c r="G1201" s="22">
        <v>579.70001220703125</v>
      </c>
      <c r="H1201" s="3" t="s">
        <v>5985</v>
      </c>
      <c r="J1201" s="4">
        <v>59.61199951171875</v>
      </c>
      <c r="K1201" s="4">
        <v>59.50946044921875</v>
      </c>
      <c r="L1201" s="4">
        <v>0.1025390625</v>
      </c>
      <c r="M1201" s="21">
        <v>0.47260937094688416</v>
      </c>
      <c r="N1201">
        <v>0</v>
      </c>
    </row>
    <row r="1202" spans="2:14" x14ac:dyDescent="0.25">
      <c r="B1202" t="s">
        <v>2506</v>
      </c>
      <c r="C1202" s="55" t="s">
        <v>5306</v>
      </c>
      <c r="D1202" s="3" t="s">
        <v>6000</v>
      </c>
      <c r="E1202" s="45">
        <v>44.497501373291016</v>
      </c>
      <c r="F1202" s="45">
        <v>-103.87169647216797</v>
      </c>
      <c r="G1202" s="22">
        <v>1107.300048828125</v>
      </c>
      <c r="H1202" s="3" t="s">
        <v>5985</v>
      </c>
      <c r="J1202" s="4">
        <v>56.588001251220703</v>
      </c>
      <c r="K1202" s="4">
        <v>59.231090545654297</v>
      </c>
      <c r="L1202" s="4">
        <v>-2.6430907249450684</v>
      </c>
      <c r="M1202" s="21">
        <v>0.3219318687915802</v>
      </c>
      <c r="N1202">
        <v>0</v>
      </c>
    </row>
    <row r="1203" spans="2:14" x14ac:dyDescent="0.25">
      <c r="B1203" t="s">
        <v>2507</v>
      </c>
      <c r="C1203" s="55" t="s">
        <v>5307</v>
      </c>
      <c r="D1203" s="3" t="s">
        <v>6000</v>
      </c>
      <c r="E1203" s="45">
        <v>45.428298950195313</v>
      </c>
      <c r="F1203" s="45">
        <v>-101.07640075683594</v>
      </c>
      <c r="G1203" s="22">
        <v>662.29998779296875</v>
      </c>
      <c r="H1203" s="3" t="s">
        <v>5985</v>
      </c>
      <c r="J1203" s="4">
        <v>58.38800048828125</v>
      </c>
      <c r="K1203" s="4">
        <v>59.8372802734375</v>
      </c>
      <c r="L1203" s="4">
        <v>-1.44927978515625</v>
      </c>
      <c r="M1203" s="21">
        <v>0.39809474349021912</v>
      </c>
      <c r="N1203">
        <v>0</v>
      </c>
    </row>
    <row r="1204" spans="2:14" x14ac:dyDescent="0.25">
      <c r="B1204" t="s">
        <v>2509</v>
      </c>
      <c r="C1204" s="55" t="s">
        <v>5309</v>
      </c>
      <c r="D1204" s="3" t="s">
        <v>6000</v>
      </c>
      <c r="E1204" s="45">
        <v>42.762500762939453</v>
      </c>
      <c r="F1204" s="45">
        <v>-96.919403076171875</v>
      </c>
      <c r="G1204" s="22">
        <v>346.60000610351563</v>
      </c>
      <c r="H1204" s="3" t="s">
        <v>5985</v>
      </c>
      <c r="J1204" s="4">
        <v>65.012001037597656</v>
      </c>
      <c r="K1204" s="4">
        <v>63.599769592285156</v>
      </c>
      <c r="L1204" s="4">
        <v>1.4122314453125</v>
      </c>
      <c r="M1204" s="21">
        <v>0.53860825300216675</v>
      </c>
      <c r="N1204">
        <v>0</v>
      </c>
    </row>
    <row r="1205" spans="2:14" x14ac:dyDescent="0.25">
      <c r="B1205" t="s">
        <v>2510</v>
      </c>
      <c r="C1205" s="55" t="s">
        <v>5310</v>
      </c>
      <c r="D1205" s="3" t="s">
        <v>6000</v>
      </c>
      <c r="E1205" s="45">
        <v>44.068099975585938</v>
      </c>
      <c r="F1205" s="45">
        <v>-102.44969940185547</v>
      </c>
      <c r="G1205" s="22">
        <v>709.5999755859375</v>
      </c>
      <c r="H1205" s="3" t="s">
        <v>5985</v>
      </c>
      <c r="J1205" s="4">
        <v>60.403999328613281</v>
      </c>
      <c r="K1205" s="4">
        <v>60.432323455810547</v>
      </c>
      <c r="L1205" s="4">
        <v>-2.832641638815403E-2</v>
      </c>
      <c r="M1205" s="21">
        <v>0.48074927926063538</v>
      </c>
      <c r="N1205">
        <v>0</v>
      </c>
    </row>
    <row r="1206" spans="2:14" x14ac:dyDescent="0.25">
      <c r="B1206" t="s">
        <v>2511</v>
      </c>
      <c r="C1206" s="55" t="s">
        <v>4890</v>
      </c>
      <c r="D1206" s="3" t="s">
        <v>6000</v>
      </c>
      <c r="E1206" s="45">
        <v>45.333099365234375</v>
      </c>
      <c r="F1206" s="45">
        <v>-97.522796630859375</v>
      </c>
      <c r="G1206" s="22">
        <v>567.20001220703125</v>
      </c>
      <c r="H1206" s="3" t="s">
        <v>5985</v>
      </c>
      <c r="J1206" s="4">
        <v>62.239997863769531</v>
      </c>
      <c r="K1206" s="4">
        <v>60.668315887451172</v>
      </c>
      <c r="L1206" s="4">
        <v>1.5716797113418579</v>
      </c>
      <c r="M1206" s="21">
        <v>0.54558652639389038</v>
      </c>
      <c r="N1206">
        <v>0</v>
      </c>
    </row>
    <row r="1207" spans="2:14" x14ac:dyDescent="0.25">
      <c r="B1207" t="s">
        <v>2518</v>
      </c>
      <c r="C1207" s="55" t="s">
        <v>3756</v>
      </c>
      <c r="D1207" s="3" t="s">
        <v>6007</v>
      </c>
      <c r="E1207" s="45">
        <v>36.245601654052734</v>
      </c>
      <c r="F1207" s="45">
        <v>-85.944999694824219</v>
      </c>
      <c r="G1207" s="22">
        <v>157</v>
      </c>
      <c r="H1207" s="3" t="s">
        <v>5985</v>
      </c>
      <c r="J1207" s="4">
        <v>68.61199951171875</v>
      </c>
      <c r="K1207" s="4">
        <v>67.13616943359375</v>
      </c>
      <c r="L1207" s="4">
        <v>1.475830078125</v>
      </c>
      <c r="M1207" s="21">
        <v>0.62498438358306885</v>
      </c>
      <c r="N1207">
        <v>0</v>
      </c>
    </row>
    <row r="1208" spans="2:14" x14ac:dyDescent="0.25">
      <c r="B1208" t="s">
        <v>2522</v>
      </c>
      <c r="C1208" s="55" t="s">
        <v>5318</v>
      </c>
      <c r="D1208" s="3" t="s">
        <v>6007</v>
      </c>
      <c r="E1208" s="45">
        <v>35.638099670410156</v>
      </c>
      <c r="F1208" s="45">
        <v>-87.086402893066406</v>
      </c>
      <c r="G1208" s="22">
        <v>198.10000610351563</v>
      </c>
      <c r="H1208" s="3" t="s">
        <v>5985</v>
      </c>
      <c r="J1208" s="4">
        <v>69.656005859375</v>
      </c>
      <c r="K1208" s="4">
        <v>66.708961486816406</v>
      </c>
      <c r="L1208" s="4">
        <v>2.9470458030700684</v>
      </c>
      <c r="M1208" s="21">
        <v>0.66160851716995239</v>
      </c>
      <c r="N1208">
        <v>0</v>
      </c>
    </row>
    <row r="1209" spans="2:14" x14ac:dyDescent="0.25">
      <c r="B1209" t="s">
        <v>2528</v>
      </c>
      <c r="C1209" s="55" t="s">
        <v>5323</v>
      </c>
      <c r="D1209" s="3" t="s">
        <v>6007</v>
      </c>
      <c r="E1209" s="45">
        <v>35.134201049804688</v>
      </c>
      <c r="F1209" s="45">
        <v>-86.541900634765625</v>
      </c>
      <c r="G1209" s="22">
        <v>226.19999694824219</v>
      </c>
      <c r="H1209" s="3" t="s">
        <v>5985</v>
      </c>
      <c r="J1209" s="4">
        <v>70.807998657226563</v>
      </c>
      <c r="K1209" s="4">
        <v>66.492660522460938</v>
      </c>
      <c r="L1209" s="4">
        <v>4.3153319358825684</v>
      </c>
      <c r="M1209" s="21">
        <v>0.80406510829925537</v>
      </c>
      <c r="N1209">
        <v>0</v>
      </c>
    </row>
    <row r="1210" spans="2:14" x14ac:dyDescent="0.25">
      <c r="B1210" t="s">
        <v>2529</v>
      </c>
      <c r="C1210" s="55" t="s">
        <v>5324</v>
      </c>
      <c r="D1210" s="3" t="s">
        <v>6007</v>
      </c>
      <c r="E1210" s="45">
        <v>35.941699981689453</v>
      </c>
      <c r="F1210" s="45">
        <v>-86.868598937988281</v>
      </c>
      <c r="G1210" s="22">
        <v>199.60000610351563</v>
      </c>
      <c r="H1210" s="3" t="s">
        <v>5985</v>
      </c>
      <c r="J1210" s="4">
        <v>71.024002075195313</v>
      </c>
      <c r="K1210" s="4">
        <v>66.858314514160156</v>
      </c>
      <c r="L1210" s="4">
        <v>4.1656861305236816</v>
      </c>
      <c r="M1210" s="21">
        <v>0.7783011794090271</v>
      </c>
      <c r="N1210">
        <v>0</v>
      </c>
    </row>
    <row r="1211" spans="2:14" x14ac:dyDescent="0.25">
      <c r="B1211" t="s">
        <v>2530</v>
      </c>
      <c r="C1211" s="55" t="s">
        <v>5325</v>
      </c>
      <c r="D1211" s="3" t="s">
        <v>6007</v>
      </c>
      <c r="E1211" s="45">
        <v>35.687801361083984</v>
      </c>
      <c r="F1211" s="45">
        <v>-83.537200927734375</v>
      </c>
      <c r="G1211" s="22">
        <v>443.20001220703125</v>
      </c>
      <c r="H1211" s="3" t="s">
        <v>5985</v>
      </c>
      <c r="J1211" s="4">
        <v>66.775993347167969</v>
      </c>
      <c r="K1211" s="4">
        <v>62.286338806152344</v>
      </c>
      <c r="L1211" s="4">
        <v>4.489654541015625</v>
      </c>
      <c r="M1211" s="21">
        <v>0.84984219074249268</v>
      </c>
      <c r="N1211">
        <v>0</v>
      </c>
    </row>
    <row r="1212" spans="2:14" x14ac:dyDescent="0.25">
      <c r="B1212" t="s">
        <v>2533</v>
      </c>
      <c r="C1212" s="55" t="s">
        <v>5328</v>
      </c>
      <c r="D1212" s="3" t="s">
        <v>6007</v>
      </c>
      <c r="E1212" s="45">
        <v>35.62139892578125</v>
      </c>
      <c r="F1212" s="45">
        <v>-88.845596313476563</v>
      </c>
      <c r="G1212" s="22">
        <v>121.90000152587891</v>
      </c>
      <c r="H1212" s="3" t="s">
        <v>5985</v>
      </c>
      <c r="J1212" s="4">
        <v>73.975997924804688</v>
      </c>
      <c r="K1212" s="4">
        <v>69.732681274414063</v>
      </c>
      <c r="L1212" s="4">
        <v>4.2433228492736816</v>
      </c>
      <c r="M1212" s="21">
        <v>0.8059464693069458</v>
      </c>
      <c r="N1212">
        <v>0</v>
      </c>
    </row>
    <row r="1213" spans="2:14" x14ac:dyDescent="0.25">
      <c r="B1213" t="s">
        <v>2536</v>
      </c>
      <c r="C1213" s="55" t="s">
        <v>5331</v>
      </c>
      <c r="D1213" s="3" t="s">
        <v>6007</v>
      </c>
      <c r="E1213" s="45">
        <v>35.413898468017578</v>
      </c>
      <c r="F1213" s="45">
        <v>-86.808601379394531</v>
      </c>
      <c r="G1213" s="22">
        <v>239.89999389648438</v>
      </c>
      <c r="H1213" s="3" t="s">
        <v>5985</v>
      </c>
      <c r="J1213" s="4">
        <v>70.628005981445313</v>
      </c>
      <c r="K1213" s="4">
        <v>65.797286987304688</v>
      </c>
      <c r="L1213" s="4">
        <v>4.8307127952575684</v>
      </c>
      <c r="M1213" s="21">
        <v>0.82874667644500732</v>
      </c>
      <c r="N1213">
        <v>0</v>
      </c>
    </row>
    <row r="1214" spans="2:14" x14ac:dyDescent="0.25">
      <c r="B1214" t="s">
        <v>2537</v>
      </c>
      <c r="C1214" s="55" t="s">
        <v>4619</v>
      </c>
      <c r="D1214" s="3" t="s">
        <v>6007</v>
      </c>
      <c r="E1214" s="45">
        <v>35.650299072265625</v>
      </c>
      <c r="F1214" s="45">
        <v>-88.390296936035156</v>
      </c>
      <c r="G1214" s="22">
        <v>164.60000610351563</v>
      </c>
      <c r="H1214" s="3" t="s">
        <v>5985</v>
      </c>
      <c r="J1214" s="4">
        <v>73.220008850097656</v>
      </c>
      <c r="K1214" s="4">
        <v>68.853271484375</v>
      </c>
      <c r="L1214" s="4">
        <v>4.3667359352111816</v>
      </c>
      <c r="M1214" s="21">
        <v>0.8311995267868042</v>
      </c>
      <c r="N1214">
        <v>0</v>
      </c>
    </row>
    <row r="1215" spans="2:14" x14ac:dyDescent="0.25">
      <c r="B1215" t="s">
        <v>2539</v>
      </c>
      <c r="C1215" s="55" t="s">
        <v>5333</v>
      </c>
      <c r="D1215" s="3" t="s">
        <v>6007</v>
      </c>
      <c r="E1215" s="45">
        <v>36.344398498535156</v>
      </c>
      <c r="F1215" s="45">
        <v>-88.863601684570313</v>
      </c>
      <c r="G1215" s="22">
        <v>103.59999847412109</v>
      </c>
      <c r="H1215" s="3" t="s">
        <v>5985</v>
      </c>
      <c r="J1215" s="4">
        <v>72.788002014160156</v>
      </c>
      <c r="K1215" s="4">
        <v>68.843536376953125</v>
      </c>
      <c r="L1215" s="4">
        <v>3.9444642066955566</v>
      </c>
      <c r="M1215" s="21">
        <v>0.74183857440948486</v>
      </c>
      <c r="N1215">
        <v>0</v>
      </c>
    </row>
    <row r="1216" spans="2:14" x14ac:dyDescent="0.25">
      <c r="B1216" t="s">
        <v>2541</v>
      </c>
      <c r="C1216" s="55" t="s">
        <v>5335</v>
      </c>
      <c r="D1216" s="3" t="s">
        <v>6007</v>
      </c>
      <c r="E1216" s="45">
        <v>35.93280029296875</v>
      </c>
      <c r="F1216" s="45">
        <v>-88.726699829101563</v>
      </c>
      <c r="G1216" s="22">
        <v>126.5</v>
      </c>
      <c r="H1216" s="3" t="s">
        <v>5985</v>
      </c>
      <c r="J1216" s="4">
        <v>71.852005004882813</v>
      </c>
      <c r="K1216" s="4">
        <v>67.87689208984375</v>
      </c>
      <c r="L1216" s="4">
        <v>3.9751160144805908</v>
      </c>
      <c r="M1216" s="21">
        <v>0.73470163345336914</v>
      </c>
      <c r="N1216">
        <v>0</v>
      </c>
    </row>
    <row r="1217" spans="2:14" x14ac:dyDescent="0.25">
      <c r="B1217" t="s">
        <v>2542</v>
      </c>
      <c r="C1217" s="55" t="s">
        <v>5336</v>
      </c>
      <c r="D1217" s="3" t="s">
        <v>6007</v>
      </c>
      <c r="E1217" s="45">
        <v>35.224201202392578</v>
      </c>
      <c r="F1217" s="45">
        <v>-85.841400146484375</v>
      </c>
      <c r="G1217" s="22">
        <v>563.9000244140625</v>
      </c>
      <c r="H1217" s="3" t="s">
        <v>5985</v>
      </c>
      <c r="J1217" s="4">
        <v>68.396003723144531</v>
      </c>
      <c r="K1217" s="4">
        <v>65.523635864257813</v>
      </c>
      <c r="L1217" s="4">
        <v>2.8723633289337158</v>
      </c>
      <c r="M1217" s="21">
        <v>0.72475391626358032</v>
      </c>
      <c r="N1217">
        <v>0</v>
      </c>
    </row>
    <row r="1218" spans="2:14" x14ac:dyDescent="0.25">
      <c r="B1218" t="s">
        <v>2543</v>
      </c>
      <c r="C1218" s="55" t="s">
        <v>5337</v>
      </c>
      <c r="D1218" s="3" t="s">
        <v>6007</v>
      </c>
      <c r="E1218" s="45">
        <v>35.557201385498047</v>
      </c>
      <c r="F1218" s="45">
        <v>-87.201896667480469</v>
      </c>
      <c r="G1218" s="22">
        <v>237.10000610351563</v>
      </c>
      <c r="H1218" s="3" t="s">
        <v>5985</v>
      </c>
      <c r="J1218" s="4">
        <v>72.787994384765625</v>
      </c>
      <c r="K1218" s="4">
        <v>67.828628540039063</v>
      </c>
      <c r="L1218" s="4">
        <v>4.9593629837036133</v>
      </c>
      <c r="M1218" s="21">
        <v>0.79627782106399536</v>
      </c>
      <c r="N1218">
        <v>0</v>
      </c>
    </row>
    <row r="1219" spans="2:14" x14ac:dyDescent="0.25">
      <c r="B1219" t="s">
        <v>2545</v>
      </c>
      <c r="C1219" s="55" t="s">
        <v>5339</v>
      </c>
      <c r="D1219" s="3" t="s">
        <v>6007</v>
      </c>
      <c r="E1219" s="45">
        <v>36.213100433349609</v>
      </c>
      <c r="F1219" s="45">
        <v>-84.060302734375</v>
      </c>
      <c r="G1219" s="22">
        <v>338.29998779296875</v>
      </c>
      <c r="H1219" s="3" t="s">
        <v>5985</v>
      </c>
      <c r="J1219" s="4">
        <v>69.44000244140625</v>
      </c>
      <c r="K1219" s="4">
        <v>64.267333984375</v>
      </c>
      <c r="L1219" s="4">
        <v>5.17266845703125</v>
      </c>
      <c r="M1219" s="21">
        <v>0.88874185085296631</v>
      </c>
      <c r="N1219">
        <v>0</v>
      </c>
    </row>
    <row r="1220" spans="2:14" x14ac:dyDescent="0.25">
      <c r="B1220" t="s">
        <v>2547</v>
      </c>
      <c r="C1220" s="55" t="s">
        <v>5340</v>
      </c>
      <c r="D1220" s="3" t="s">
        <v>6007</v>
      </c>
      <c r="E1220" s="45">
        <v>36.587799072265625</v>
      </c>
      <c r="F1220" s="45">
        <v>-86.525802612304688</v>
      </c>
      <c r="G1220" s="22">
        <v>242</v>
      </c>
      <c r="H1220" s="3" t="s">
        <v>5985</v>
      </c>
      <c r="J1220" s="4">
        <v>72.031997680664063</v>
      </c>
      <c r="K1220" s="4">
        <v>67.765792846679688</v>
      </c>
      <c r="L1220" s="4">
        <v>4.2662110328674316</v>
      </c>
      <c r="M1220" s="21">
        <v>0.76035994291305542</v>
      </c>
      <c r="N1220">
        <v>0</v>
      </c>
    </row>
    <row r="1221" spans="2:14" x14ac:dyDescent="0.25">
      <c r="B1221" t="s">
        <v>2548</v>
      </c>
      <c r="C1221" s="55" t="s">
        <v>5341</v>
      </c>
      <c r="D1221" s="3" t="s">
        <v>6007</v>
      </c>
      <c r="E1221" s="45">
        <v>35.184200286865234</v>
      </c>
      <c r="F1221" s="45">
        <v>-87.042198181152344</v>
      </c>
      <c r="G1221" s="22">
        <v>196.30000305175781</v>
      </c>
      <c r="H1221" s="3" t="s">
        <v>5985</v>
      </c>
      <c r="J1221" s="4">
        <v>68.396003723144531</v>
      </c>
      <c r="K1221" s="4">
        <v>67.383781433105469</v>
      </c>
      <c r="L1221" s="4">
        <v>1.0122191905975342</v>
      </c>
      <c r="M1221" s="21">
        <v>0.47924456000328064</v>
      </c>
      <c r="N1221">
        <v>0</v>
      </c>
    </row>
    <row r="1222" spans="2:14" x14ac:dyDescent="0.25">
      <c r="B1222" t="s">
        <v>2558</v>
      </c>
      <c r="C1222" s="55" t="s">
        <v>3281</v>
      </c>
      <c r="D1222" s="3" t="s">
        <v>6040</v>
      </c>
      <c r="E1222" s="45">
        <v>32.704700469970703</v>
      </c>
      <c r="F1222" s="45">
        <v>-99.301101684570313</v>
      </c>
      <c r="G1222" s="22">
        <v>441.39999389648438</v>
      </c>
      <c r="H1222" s="3" t="s">
        <v>5985</v>
      </c>
      <c r="J1222" s="4">
        <v>73.580001831054688</v>
      </c>
      <c r="K1222" s="4">
        <v>70.894737243652344</v>
      </c>
      <c r="L1222" s="4">
        <v>2.6852660179138184</v>
      </c>
      <c r="M1222" s="21">
        <v>0.6880151629447937</v>
      </c>
      <c r="N1222">
        <v>0</v>
      </c>
    </row>
    <row r="1223" spans="2:14" x14ac:dyDescent="0.25">
      <c r="B1223" t="s">
        <v>2560</v>
      </c>
      <c r="C1223" s="55" t="s">
        <v>5351</v>
      </c>
      <c r="D1223" s="3" t="s">
        <v>6040</v>
      </c>
      <c r="E1223" s="45">
        <v>32.766700744628906</v>
      </c>
      <c r="F1223" s="45">
        <v>-99.889999389648438</v>
      </c>
      <c r="G1223" s="22">
        <v>523.29998779296875</v>
      </c>
      <c r="H1223" s="3" t="s">
        <v>5985</v>
      </c>
      <c r="J1223" s="4">
        <v>75.163993835449219</v>
      </c>
      <c r="K1223" s="4">
        <v>72.4422607421875</v>
      </c>
      <c r="L1223" s="4">
        <v>2.7217345237731934</v>
      </c>
      <c r="M1223" s="21">
        <v>0.69886595010757446</v>
      </c>
      <c r="N1223">
        <v>0</v>
      </c>
    </row>
    <row r="1224" spans="2:14" x14ac:dyDescent="0.25">
      <c r="B1224" t="s">
        <v>2563</v>
      </c>
      <c r="C1224" s="55" t="s">
        <v>5353</v>
      </c>
      <c r="D1224" s="3" t="s">
        <v>6040</v>
      </c>
      <c r="E1224" s="45">
        <v>31.741399765014648</v>
      </c>
      <c r="F1224" s="45">
        <v>-99.976402282714844</v>
      </c>
      <c r="G1224" s="22">
        <v>534.9000244140625</v>
      </c>
      <c r="H1224" s="3" t="s">
        <v>5985</v>
      </c>
      <c r="J1224" s="4">
        <v>73.183998107910156</v>
      </c>
      <c r="K1224" s="4">
        <v>70.935523986816406</v>
      </c>
      <c r="L1224" s="4">
        <v>2.24847412109375</v>
      </c>
      <c r="M1224" s="21">
        <v>0.6811026930809021</v>
      </c>
      <c r="N1224">
        <v>0</v>
      </c>
    </row>
    <row r="1225" spans="2:14" x14ac:dyDescent="0.25">
      <c r="B1225" t="s">
        <v>2564</v>
      </c>
      <c r="C1225" s="55" t="s">
        <v>5354</v>
      </c>
      <c r="D1225" s="3" t="s">
        <v>6040</v>
      </c>
      <c r="E1225" s="45">
        <v>28.457500457763672</v>
      </c>
      <c r="F1225" s="45">
        <v>-97.706100463867188</v>
      </c>
      <c r="G1225" s="22">
        <v>77.699996948242188</v>
      </c>
      <c r="H1225" s="3" t="s">
        <v>5985</v>
      </c>
      <c r="J1225" s="4">
        <v>72.571998596191406</v>
      </c>
      <c r="K1225" s="4">
        <v>72.859573364257813</v>
      </c>
      <c r="L1225" s="4">
        <v>-0.28757935762405396</v>
      </c>
      <c r="M1225" s="21">
        <v>0.37817037105560303</v>
      </c>
      <c r="N1225">
        <v>0</v>
      </c>
    </row>
    <row r="1226" spans="2:14" x14ac:dyDescent="0.25">
      <c r="B1226" t="s">
        <v>2566</v>
      </c>
      <c r="C1226" s="55" t="s">
        <v>5356</v>
      </c>
      <c r="D1226" s="3" t="s">
        <v>6040</v>
      </c>
      <c r="E1226" s="45">
        <v>30.094999313354492</v>
      </c>
      <c r="F1226" s="45">
        <v>-98.414199829101563</v>
      </c>
      <c r="G1226" s="22">
        <v>399.29998779296875</v>
      </c>
      <c r="H1226" s="3" t="s">
        <v>5985</v>
      </c>
      <c r="J1226" s="4">
        <v>70.807998657226563</v>
      </c>
      <c r="K1226" s="4">
        <v>70.230575561523438</v>
      </c>
      <c r="L1226" s="4">
        <v>0.57742917537689209</v>
      </c>
      <c r="M1226" s="21">
        <v>0.48138341307640076</v>
      </c>
      <c r="N1226">
        <v>0</v>
      </c>
    </row>
    <row r="1227" spans="2:14" x14ac:dyDescent="0.25">
      <c r="B1227" t="s">
        <v>2567</v>
      </c>
      <c r="C1227" s="55" t="s">
        <v>5357</v>
      </c>
      <c r="D1227" s="3" t="s">
        <v>6040</v>
      </c>
      <c r="E1227" s="45">
        <v>29.798599243164063</v>
      </c>
      <c r="F1227" s="45">
        <v>-98.735298156738281</v>
      </c>
      <c r="G1227" s="22">
        <v>440.39999389648438</v>
      </c>
      <c r="H1227" s="3" t="s">
        <v>5985</v>
      </c>
      <c r="J1227" s="4">
        <v>73.147994995117188</v>
      </c>
      <c r="K1227" s="4">
        <v>69.783538818359375</v>
      </c>
      <c r="L1227" s="4">
        <v>3.3644592761993408</v>
      </c>
      <c r="M1227" s="21">
        <v>0.83585661649703979</v>
      </c>
      <c r="N1227">
        <v>0</v>
      </c>
    </row>
    <row r="1228" spans="2:14" x14ac:dyDescent="0.25">
      <c r="B1228" t="s">
        <v>2569</v>
      </c>
      <c r="C1228" s="55" t="s">
        <v>5359</v>
      </c>
      <c r="D1228" s="3" t="s">
        <v>6040</v>
      </c>
      <c r="E1228" s="45">
        <v>30.159200668334961</v>
      </c>
      <c r="F1228" s="45">
        <v>-96.397201538085938</v>
      </c>
      <c r="G1228" s="22">
        <v>95.400001525878906</v>
      </c>
      <c r="H1228" s="3" t="s">
        <v>5985</v>
      </c>
      <c r="J1228" s="4">
        <v>74.587997436523438</v>
      </c>
      <c r="K1228" s="4">
        <v>73.431159973144531</v>
      </c>
      <c r="L1228" s="4">
        <v>1.1568419933319092</v>
      </c>
      <c r="M1228" s="21">
        <v>0.57575219869613647</v>
      </c>
      <c r="N1228">
        <v>0</v>
      </c>
    </row>
    <row r="1229" spans="2:14" x14ac:dyDescent="0.25">
      <c r="B1229" t="s">
        <v>2571</v>
      </c>
      <c r="C1229" s="55" t="s">
        <v>5361</v>
      </c>
      <c r="D1229" s="3" t="s">
        <v>6040</v>
      </c>
      <c r="E1229" s="45">
        <v>30.758600234985352</v>
      </c>
      <c r="F1229" s="45">
        <v>-98.233901977539063</v>
      </c>
      <c r="G1229" s="22">
        <v>391.70001220703125</v>
      </c>
      <c r="H1229" s="3" t="s">
        <v>5985</v>
      </c>
      <c r="J1229" s="4">
        <v>72.968002319335938</v>
      </c>
      <c r="K1229" s="4">
        <v>70.972671508789063</v>
      </c>
      <c r="L1229" s="4">
        <v>1.9953247308731079</v>
      </c>
      <c r="M1229" s="21">
        <v>0.65667217969894409</v>
      </c>
      <c r="N1229">
        <v>0</v>
      </c>
    </row>
    <row r="1230" spans="2:14" x14ac:dyDescent="0.25">
      <c r="B1230" t="s">
        <v>2572</v>
      </c>
      <c r="C1230" s="55" t="s">
        <v>4507</v>
      </c>
      <c r="D1230" s="3" t="s">
        <v>6040</v>
      </c>
      <c r="E1230" s="45">
        <v>29.860799789428711</v>
      </c>
      <c r="F1230" s="45">
        <v>-98.19580078125</v>
      </c>
      <c r="G1230" s="22">
        <v>304.79998779296875</v>
      </c>
      <c r="H1230" s="3" t="s">
        <v>5985</v>
      </c>
      <c r="J1230" s="4">
        <v>74.804000854492188</v>
      </c>
      <c r="K1230" s="4">
        <v>72.302177429199219</v>
      </c>
      <c r="L1230" s="4">
        <v>2.5018188953399658</v>
      </c>
      <c r="M1230" s="21">
        <v>0.76579755544662476</v>
      </c>
      <c r="N1230">
        <v>0</v>
      </c>
    </row>
    <row r="1231" spans="2:14" x14ac:dyDescent="0.25">
      <c r="B1231" t="s">
        <v>2574</v>
      </c>
      <c r="C1231" s="55" t="s">
        <v>5363</v>
      </c>
      <c r="D1231" s="3" t="s">
        <v>6040</v>
      </c>
      <c r="E1231" s="45">
        <v>28.489400863647461</v>
      </c>
      <c r="F1231" s="45">
        <v>-99.873298645019531</v>
      </c>
      <c r="G1231" s="22">
        <v>186.80000305175781</v>
      </c>
      <c r="H1231" s="3" t="s">
        <v>5985</v>
      </c>
      <c r="J1231" s="4">
        <v>75.163993835449219</v>
      </c>
      <c r="K1231" s="4">
        <v>74.067520141601563</v>
      </c>
      <c r="L1231" s="4">
        <v>1.0964782238006592</v>
      </c>
      <c r="M1231" s="21">
        <v>0.58616781234741211</v>
      </c>
      <c r="N1231">
        <v>0</v>
      </c>
    </row>
    <row r="1232" spans="2:14" x14ac:dyDescent="0.25">
      <c r="B1232" t="s">
        <v>2576</v>
      </c>
      <c r="C1232" s="55" t="s">
        <v>5364</v>
      </c>
      <c r="D1232" s="3" t="s">
        <v>6040</v>
      </c>
      <c r="E1232" s="45">
        <v>31.807500839233398</v>
      </c>
      <c r="F1232" s="45">
        <v>-94.164199829101563</v>
      </c>
      <c r="G1232" s="22">
        <v>99.099998474121094</v>
      </c>
      <c r="H1232" s="3" t="s">
        <v>5985</v>
      </c>
      <c r="J1232" s="4">
        <v>74.767997741699219</v>
      </c>
      <c r="K1232" s="4">
        <v>71.187240600585938</v>
      </c>
      <c r="L1232" s="4">
        <v>3.5807616710662842</v>
      </c>
      <c r="M1232" s="21">
        <v>0.79322034120559692</v>
      </c>
      <c r="N1232">
        <v>0</v>
      </c>
    </row>
    <row r="1233" spans="2:14" x14ac:dyDescent="0.25">
      <c r="B1233" t="s">
        <v>2578</v>
      </c>
      <c r="C1233" s="55" t="s">
        <v>5367</v>
      </c>
      <c r="D1233" s="3" t="s">
        <v>6040</v>
      </c>
      <c r="E1233" s="45">
        <v>32.122501373291016</v>
      </c>
      <c r="F1233" s="45">
        <v>-96.486701965332031</v>
      </c>
      <c r="G1233" s="22">
        <v>136.89999389648438</v>
      </c>
      <c r="H1233" s="3" t="s">
        <v>5985</v>
      </c>
      <c r="J1233" s="4">
        <v>75.775993347167969</v>
      </c>
      <c r="K1233" s="4">
        <v>73.460128784179688</v>
      </c>
      <c r="L1233" s="4">
        <v>2.3158631324768066</v>
      </c>
      <c r="M1233" s="21">
        <v>0.68874424695968628</v>
      </c>
      <c r="N1233">
        <v>0</v>
      </c>
    </row>
    <row r="1234" spans="2:14" x14ac:dyDescent="0.25">
      <c r="B1234" t="s">
        <v>2579</v>
      </c>
      <c r="C1234" s="55" t="s">
        <v>5368</v>
      </c>
      <c r="D1234" s="3" t="s">
        <v>6040</v>
      </c>
      <c r="E1234" s="45">
        <v>31.407199859619141</v>
      </c>
      <c r="F1234" s="45">
        <v>-102.35780334472656</v>
      </c>
      <c r="G1234" s="22">
        <v>778.5</v>
      </c>
      <c r="H1234" s="3" t="s">
        <v>5985</v>
      </c>
      <c r="J1234" s="4">
        <v>77.431999206542969</v>
      </c>
      <c r="K1234" s="4">
        <v>71.314414978027344</v>
      </c>
      <c r="L1234" s="4">
        <v>6.117584228515625</v>
      </c>
      <c r="M1234" s="21">
        <v>0.91209745407104492</v>
      </c>
      <c r="N1234">
        <v>0</v>
      </c>
    </row>
    <row r="1235" spans="2:14" x14ac:dyDescent="0.25">
      <c r="B1235" t="s">
        <v>2580</v>
      </c>
      <c r="C1235" s="55" t="s">
        <v>4508</v>
      </c>
      <c r="D1235" s="3" t="s">
        <v>6040</v>
      </c>
      <c r="E1235" s="45">
        <v>31.307199478149414</v>
      </c>
      <c r="F1235" s="45">
        <v>-95.450798034667969</v>
      </c>
      <c r="G1235" s="22">
        <v>105.80000305175781</v>
      </c>
      <c r="H1235" s="3" t="s">
        <v>5985</v>
      </c>
      <c r="J1235" s="4">
        <v>73.975997924804688</v>
      </c>
      <c r="K1235" s="4">
        <v>72.085342407226563</v>
      </c>
      <c r="L1235" s="4">
        <v>1.8906615972518921</v>
      </c>
      <c r="M1235" s="21">
        <v>0.68812268972396851</v>
      </c>
      <c r="N1235">
        <v>0</v>
      </c>
    </row>
    <row r="1236" spans="2:14" x14ac:dyDescent="0.25">
      <c r="B1236" t="s">
        <v>2582</v>
      </c>
      <c r="C1236" s="55" t="s">
        <v>5370</v>
      </c>
      <c r="D1236" s="3" t="s">
        <v>6040</v>
      </c>
      <c r="E1236" s="45">
        <v>29.056699752807617</v>
      </c>
      <c r="F1236" s="45">
        <v>-96.231903076171875</v>
      </c>
      <c r="G1236" s="22">
        <v>21.299999237060547</v>
      </c>
      <c r="H1236" s="3" t="s">
        <v>5985</v>
      </c>
      <c r="J1236" s="4">
        <v>75.199996948242188</v>
      </c>
      <c r="K1236" s="4">
        <v>72.71453857421875</v>
      </c>
      <c r="L1236" s="4">
        <v>2.4854614734649658</v>
      </c>
      <c r="M1236" s="21">
        <v>0.83735382556915283</v>
      </c>
      <c r="N1236">
        <v>0</v>
      </c>
    </row>
    <row r="1237" spans="2:14" x14ac:dyDescent="0.25">
      <c r="B1237" t="s">
        <v>2583</v>
      </c>
      <c r="C1237" s="55" t="s">
        <v>5371</v>
      </c>
      <c r="D1237" s="3" t="s">
        <v>6040</v>
      </c>
      <c r="E1237" s="45">
        <v>33.199199676513672</v>
      </c>
      <c r="F1237" s="45">
        <v>-97.105003356933594</v>
      </c>
      <c r="G1237" s="22">
        <v>192</v>
      </c>
      <c r="H1237" s="3" t="s">
        <v>5985</v>
      </c>
      <c r="J1237" s="4">
        <v>77.863998413085938</v>
      </c>
      <c r="K1237" s="4">
        <v>74.011032104492188</v>
      </c>
      <c r="L1237" s="4">
        <v>3.8529725074768066</v>
      </c>
      <c r="M1237" s="21">
        <v>0.77536946535110474</v>
      </c>
      <c r="N1237">
        <v>0</v>
      </c>
    </row>
    <row r="1238" spans="2:14" x14ac:dyDescent="0.25">
      <c r="B1238" t="s">
        <v>2584</v>
      </c>
      <c r="C1238" s="55" t="s">
        <v>5372</v>
      </c>
      <c r="D1238" s="3" t="s">
        <v>6040</v>
      </c>
      <c r="E1238" s="45">
        <v>30.364200592041016</v>
      </c>
      <c r="F1238" s="45">
        <v>-97.370002746582031</v>
      </c>
      <c r="G1238" s="22">
        <v>181.10000610351563</v>
      </c>
      <c r="H1238" s="3" t="s">
        <v>5985</v>
      </c>
      <c r="J1238" s="4">
        <v>76.387992858886719</v>
      </c>
      <c r="K1238" s="4">
        <v>73.177558898925781</v>
      </c>
      <c r="L1238" s="4">
        <v>3.2104370594024658</v>
      </c>
      <c r="M1238" s="21">
        <v>0.87189799547195435</v>
      </c>
      <c r="N1238">
        <v>0</v>
      </c>
    </row>
    <row r="1239" spans="2:14" x14ac:dyDescent="0.25">
      <c r="B1239" t="s">
        <v>2585</v>
      </c>
      <c r="C1239" s="55" t="s">
        <v>5373</v>
      </c>
      <c r="D1239" s="3" t="s">
        <v>6040</v>
      </c>
      <c r="E1239" s="45">
        <v>29.633899688720703</v>
      </c>
      <c r="F1239" s="45">
        <v>-97.064399719238281</v>
      </c>
      <c r="G1239" s="22">
        <v>143.30000305175781</v>
      </c>
      <c r="H1239" s="3" t="s">
        <v>5985</v>
      </c>
      <c r="J1239" s="4">
        <v>73.400001525878906</v>
      </c>
      <c r="K1239" s="4">
        <v>73.223373413085938</v>
      </c>
      <c r="L1239" s="4">
        <v>0.17662963271141052</v>
      </c>
      <c r="M1239" s="21">
        <v>0.43456012010574341</v>
      </c>
      <c r="N1239">
        <v>0</v>
      </c>
    </row>
    <row r="1240" spans="2:14" x14ac:dyDescent="0.25">
      <c r="B1240" t="s">
        <v>2587</v>
      </c>
      <c r="C1240" s="55" t="s">
        <v>5375</v>
      </c>
      <c r="D1240" s="3" t="s">
        <v>6040</v>
      </c>
      <c r="E1240" s="45">
        <v>30.907199859619141</v>
      </c>
      <c r="F1240" s="45">
        <v>-102.91529846191406</v>
      </c>
      <c r="G1240" s="22">
        <v>926</v>
      </c>
      <c r="H1240" s="3" t="s">
        <v>5985</v>
      </c>
      <c r="J1240" s="4">
        <v>72.608001708984375</v>
      </c>
      <c r="K1240" s="4">
        <v>68.789535522460938</v>
      </c>
      <c r="L1240" s="4">
        <v>3.8184630870819092</v>
      </c>
      <c r="M1240" s="21">
        <v>0.80633199214935303</v>
      </c>
      <c r="N1240">
        <v>0</v>
      </c>
    </row>
    <row r="1241" spans="2:14" x14ac:dyDescent="0.25">
      <c r="B1241" t="s">
        <v>2590</v>
      </c>
      <c r="C1241" s="55" t="s">
        <v>5160</v>
      </c>
      <c r="D1241" s="3" t="s">
        <v>6040</v>
      </c>
      <c r="E1241" s="45">
        <v>31.414400100708008</v>
      </c>
      <c r="F1241" s="45">
        <v>-97.701896667480469</v>
      </c>
      <c r="G1241" s="22">
        <v>251.80000305175781</v>
      </c>
      <c r="H1241" s="3" t="s">
        <v>5985</v>
      </c>
      <c r="J1241" s="4">
        <v>73.94000244140625</v>
      </c>
      <c r="K1241" s="4">
        <v>71.826805114746094</v>
      </c>
      <c r="L1241" s="4">
        <v>2.1131958961486816</v>
      </c>
      <c r="M1241" s="21">
        <v>0.66683882474899292</v>
      </c>
      <c r="N1241">
        <v>0</v>
      </c>
    </row>
    <row r="1242" spans="2:14" x14ac:dyDescent="0.25">
      <c r="B1242" t="s">
        <v>2591</v>
      </c>
      <c r="C1242" s="55" t="s">
        <v>5378</v>
      </c>
      <c r="D1242" s="3" t="s">
        <v>6040</v>
      </c>
      <c r="E1242" s="45">
        <v>31.44059944152832</v>
      </c>
      <c r="F1242" s="45">
        <v>-98.590301513671875</v>
      </c>
      <c r="G1242" s="22">
        <v>459.29998779296875</v>
      </c>
      <c r="H1242" s="3" t="s">
        <v>5985</v>
      </c>
      <c r="J1242" s="4">
        <v>71.815994262695313</v>
      </c>
      <c r="K1242" s="4">
        <v>71.409141540527344</v>
      </c>
      <c r="L1242" s="4">
        <v>0.40685424208641052</v>
      </c>
      <c r="M1242" s="21">
        <v>0.45968061685562134</v>
      </c>
      <c r="N1242">
        <v>0</v>
      </c>
    </row>
    <row r="1243" spans="2:14" x14ac:dyDescent="0.25">
      <c r="B1243" t="s">
        <v>2592</v>
      </c>
      <c r="C1243" s="55" t="s">
        <v>5379</v>
      </c>
      <c r="D1243" s="3" t="s">
        <v>6040</v>
      </c>
      <c r="E1243" s="45">
        <v>33.167800903320313</v>
      </c>
      <c r="F1243" s="45">
        <v>-96.098297119140625</v>
      </c>
      <c r="G1243" s="22">
        <v>166.10000610351563</v>
      </c>
      <c r="H1243" s="3" t="s">
        <v>5985</v>
      </c>
      <c r="J1243" s="4">
        <v>78.188003540039063</v>
      </c>
      <c r="K1243" s="4">
        <v>72.436965942382813</v>
      </c>
      <c r="L1243" s="4">
        <v>5.75103759765625</v>
      </c>
      <c r="M1243" s="21">
        <v>0.89602088928222656</v>
      </c>
      <c r="N1243">
        <v>0</v>
      </c>
    </row>
    <row r="1244" spans="2:14" x14ac:dyDescent="0.25">
      <c r="B1244" t="s">
        <v>2596</v>
      </c>
      <c r="C1244" s="55" t="s">
        <v>5382</v>
      </c>
      <c r="D1244" s="3" t="s">
        <v>6040</v>
      </c>
      <c r="E1244" s="45">
        <v>32.180801391601563</v>
      </c>
      <c r="F1244" s="45">
        <v>-94.796401977539063</v>
      </c>
      <c r="G1244" s="22">
        <v>128</v>
      </c>
      <c r="H1244" s="3" t="s">
        <v>5985</v>
      </c>
      <c r="J1244" s="4">
        <v>75.379997253417969</v>
      </c>
      <c r="K1244" s="4">
        <v>71.5076904296875</v>
      </c>
      <c r="L1244" s="4">
        <v>3.8723082542419434</v>
      </c>
      <c r="M1244" s="21">
        <v>0.86811697483062744</v>
      </c>
      <c r="N1244">
        <v>0</v>
      </c>
    </row>
    <row r="1245" spans="2:14" x14ac:dyDescent="0.25">
      <c r="B1245" t="s">
        <v>2597</v>
      </c>
      <c r="C1245" s="55" t="s">
        <v>4661</v>
      </c>
      <c r="D1245" s="3" t="s">
        <v>6040</v>
      </c>
      <c r="E1245" s="45">
        <v>32.016101837158203</v>
      </c>
      <c r="F1245" s="45">
        <v>-97.109397888183594</v>
      </c>
      <c r="G1245" s="22">
        <v>167.60000610351563</v>
      </c>
      <c r="H1245" s="3" t="s">
        <v>5985</v>
      </c>
      <c r="J1245" s="4">
        <v>75.55999755859375</v>
      </c>
      <c r="K1245" s="4">
        <v>73.384109497070313</v>
      </c>
      <c r="L1245" s="4">
        <v>2.1758911609649658</v>
      </c>
      <c r="M1245" s="21">
        <v>0.69541579484939575</v>
      </c>
      <c r="N1245">
        <v>0</v>
      </c>
    </row>
    <row r="1246" spans="2:14" x14ac:dyDescent="0.25">
      <c r="B1246" t="s">
        <v>2598</v>
      </c>
      <c r="C1246" s="55" t="s">
        <v>5383</v>
      </c>
      <c r="D1246" s="3" t="s">
        <v>6040</v>
      </c>
      <c r="E1246" s="45">
        <v>31.845600128173828</v>
      </c>
      <c r="F1246" s="45">
        <v>-99.560600280761719</v>
      </c>
      <c r="G1246" s="22">
        <v>594.0999755859375</v>
      </c>
      <c r="H1246" s="3" t="s">
        <v>5985</v>
      </c>
      <c r="J1246" s="4">
        <v>71.815994262695313</v>
      </c>
      <c r="K1246" s="4">
        <v>69.650703430175781</v>
      </c>
      <c r="L1246" s="4">
        <v>2.1652953624725342</v>
      </c>
      <c r="M1246" s="21">
        <v>0.6624072790145874</v>
      </c>
      <c r="N1246">
        <v>0</v>
      </c>
    </row>
    <row r="1247" spans="2:14" x14ac:dyDescent="0.25">
      <c r="B1247" t="s">
        <v>2599</v>
      </c>
      <c r="C1247" s="55" t="s">
        <v>3419</v>
      </c>
      <c r="D1247" s="3" t="s">
        <v>6040</v>
      </c>
      <c r="E1247" s="45">
        <v>30.706399917602539</v>
      </c>
      <c r="F1247" s="45">
        <v>-95.542198181152344</v>
      </c>
      <c r="G1247" s="22">
        <v>150.60000610351563</v>
      </c>
      <c r="H1247" s="3" t="s">
        <v>5985</v>
      </c>
      <c r="J1247" s="4">
        <v>75.343994140625</v>
      </c>
      <c r="K1247" s="4">
        <v>72.870223999023438</v>
      </c>
      <c r="L1247" s="4">
        <v>2.4737670421600342</v>
      </c>
      <c r="M1247" s="21">
        <v>0.75381016731262207</v>
      </c>
      <c r="N1247">
        <v>0</v>
      </c>
    </row>
    <row r="1248" spans="2:14" x14ac:dyDescent="0.25">
      <c r="B1248" t="s">
        <v>2600</v>
      </c>
      <c r="C1248" s="55" t="s">
        <v>5384</v>
      </c>
      <c r="D1248" s="3" t="s">
        <v>6040</v>
      </c>
      <c r="E1248" s="45">
        <v>33.206401824951172</v>
      </c>
      <c r="F1248" s="45">
        <v>-98.168899536132813</v>
      </c>
      <c r="G1248" s="22">
        <v>329.5</v>
      </c>
      <c r="H1248" s="3" t="s">
        <v>5985</v>
      </c>
      <c r="J1248" s="4">
        <v>75.739997863769531</v>
      </c>
      <c r="K1248" s="4">
        <v>73.085853576660156</v>
      </c>
      <c r="L1248" s="4">
        <v>2.654144287109375</v>
      </c>
      <c r="M1248" s="21">
        <v>0.70078563690185547</v>
      </c>
      <c r="N1248">
        <v>0</v>
      </c>
    </row>
    <row r="1249" spans="2:14" x14ac:dyDescent="0.25">
      <c r="B1249" t="s">
        <v>2601</v>
      </c>
      <c r="C1249" s="55" t="s">
        <v>5385</v>
      </c>
      <c r="D1249" s="3" t="s">
        <v>6040</v>
      </c>
      <c r="E1249" s="45">
        <v>30.299999237060547</v>
      </c>
      <c r="F1249" s="45">
        <v>-98.409400939941406</v>
      </c>
      <c r="G1249" s="22">
        <v>346.60000610351563</v>
      </c>
      <c r="H1249" s="3" t="s">
        <v>5985</v>
      </c>
      <c r="J1249" s="4">
        <v>72.572006225585938</v>
      </c>
      <c r="K1249" s="4">
        <v>71.212287902832031</v>
      </c>
      <c r="L1249" s="4">
        <v>1.3597167730331421</v>
      </c>
      <c r="M1249" s="21">
        <v>0.59286284446716309</v>
      </c>
      <c r="N1249">
        <v>0</v>
      </c>
    </row>
    <row r="1250" spans="2:14" x14ac:dyDescent="0.25">
      <c r="B1250" t="s">
        <v>2602</v>
      </c>
      <c r="C1250" s="55" t="s">
        <v>5014</v>
      </c>
      <c r="D1250" s="3" t="s">
        <v>6040</v>
      </c>
      <c r="E1250" s="45">
        <v>27.531099319458008</v>
      </c>
      <c r="F1250" s="45">
        <v>-97.849700927734375</v>
      </c>
      <c r="G1250" s="22">
        <v>17.399999618530273</v>
      </c>
      <c r="H1250" s="3" t="s">
        <v>5985</v>
      </c>
      <c r="J1250" s="4">
        <v>76.60400390625</v>
      </c>
      <c r="K1250" s="4">
        <v>74.557838439941406</v>
      </c>
      <c r="L1250" s="4">
        <v>2.0461668968200684</v>
      </c>
      <c r="M1250" s="21">
        <v>0.69494253396987915</v>
      </c>
      <c r="N1250">
        <v>0</v>
      </c>
    </row>
    <row r="1251" spans="2:14" x14ac:dyDescent="0.25">
      <c r="B1251" t="s">
        <v>2603</v>
      </c>
      <c r="C1251" s="55" t="s">
        <v>5386</v>
      </c>
      <c r="D1251" s="3" t="s">
        <v>6040</v>
      </c>
      <c r="E1251" s="45">
        <v>29.809700012207031</v>
      </c>
      <c r="F1251" s="45">
        <v>-101.560302734375</v>
      </c>
      <c r="G1251" s="22">
        <v>393.20001220703125</v>
      </c>
      <c r="H1251" s="3" t="s">
        <v>5985</v>
      </c>
      <c r="J1251" s="4">
        <v>77.8280029296875</v>
      </c>
      <c r="K1251" s="4">
        <v>75.408737182617188</v>
      </c>
      <c r="L1251" s="4">
        <v>2.4192626476287842</v>
      </c>
      <c r="M1251" s="21">
        <v>0.65830087661743164</v>
      </c>
      <c r="N1251">
        <v>0</v>
      </c>
    </row>
    <row r="1252" spans="2:14" x14ac:dyDescent="0.25">
      <c r="B1252" t="s">
        <v>2606</v>
      </c>
      <c r="C1252" s="55" t="s">
        <v>4814</v>
      </c>
      <c r="D1252" s="3" t="s">
        <v>6040</v>
      </c>
      <c r="E1252" s="45">
        <v>30.939199447631836</v>
      </c>
      <c r="F1252" s="45">
        <v>-95.920303344726563</v>
      </c>
      <c r="G1252" s="22">
        <v>76.800003051757813</v>
      </c>
      <c r="H1252" s="3" t="s">
        <v>5985</v>
      </c>
      <c r="J1252" s="4">
        <v>73.760002136230469</v>
      </c>
      <c r="K1252" s="4">
        <v>72.639678955078125</v>
      </c>
      <c r="L1252" s="4">
        <v>1.1203247308731079</v>
      </c>
      <c r="M1252" s="21">
        <v>0.5650324821472168</v>
      </c>
      <c r="N1252">
        <v>0</v>
      </c>
    </row>
    <row r="1253" spans="2:14" x14ac:dyDescent="0.25">
      <c r="B1253" t="s">
        <v>2607</v>
      </c>
      <c r="C1253" s="55" t="s">
        <v>3328</v>
      </c>
      <c r="D1253" s="3" t="s">
        <v>6040</v>
      </c>
      <c r="E1253" s="45">
        <v>32.489200592041016</v>
      </c>
      <c r="F1253" s="45">
        <v>-94.328903198242188</v>
      </c>
      <c r="G1253" s="22">
        <v>92</v>
      </c>
      <c r="H1253" s="3" t="s">
        <v>5985</v>
      </c>
      <c r="J1253" s="4">
        <v>72.571998596191406</v>
      </c>
      <c r="K1253" s="4">
        <v>72.0467529296875</v>
      </c>
      <c r="L1253" s="4">
        <v>0.52524411678314209</v>
      </c>
      <c r="M1253" s="21">
        <v>0.47950729727745056</v>
      </c>
      <c r="N1253">
        <v>0</v>
      </c>
    </row>
    <row r="1254" spans="2:14" x14ac:dyDescent="0.25">
      <c r="B1254" t="s">
        <v>2608</v>
      </c>
      <c r="C1254" s="55" t="s">
        <v>5111</v>
      </c>
      <c r="D1254" s="3" t="s">
        <v>6040</v>
      </c>
      <c r="E1254" s="45">
        <v>30.747800827026367</v>
      </c>
      <c r="F1254" s="45">
        <v>-99.230598449707031</v>
      </c>
      <c r="G1254" s="22">
        <v>466.60000610351563</v>
      </c>
      <c r="H1254" s="3" t="s">
        <v>5985</v>
      </c>
      <c r="J1254" s="4">
        <v>70.987998962402344</v>
      </c>
      <c r="K1254" s="4">
        <v>69.375526428222656</v>
      </c>
      <c r="L1254" s="4">
        <v>1.6124756336212158</v>
      </c>
      <c r="M1254" s="21">
        <v>0.61126720905303955</v>
      </c>
      <c r="N1254">
        <v>0</v>
      </c>
    </row>
    <row r="1255" spans="2:14" x14ac:dyDescent="0.25">
      <c r="B1255" t="s">
        <v>2609</v>
      </c>
      <c r="C1255" s="55" t="s">
        <v>3397</v>
      </c>
      <c r="D1255" s="3" t="s">
        <v>6040</v>
      </c>
      <c r="E1255" s="45">
        <v>34.025001525878906</v>
      </c>
      <c r="F1255" s="45">
        <v>-100.81169891357422</v>
      </c>
      <c r="G1255" s="22">
        <v>719.29998779296875</v>
      </c>
      <c r="H1255" s="3" t="s">
        <v>5985</v>
      </c>
      <c r="J1255" s="4">
        <v>73.183998107910156</v>
      </c>
      <c r="K1255" s="4">
        <v>70.068565368652344</v>
      </c>
      <c r="L1255" s="4">
        <v>3.1154296398162842</v>
      </c>
      <c r="M1255" s="21">
        <v>0.70072424411773682</v>
      </c>
      <c r="N1255">
        <v>0</v>
      </c>
    </row>
    <row r="1256" spans="2:14" x14ac:dyDescent="0.25">
      <c r="B1256" t="s">
        <v>2610</v>
      </c>
      <c r="C1256" s="55" t="s">
        <v>5389</v>
      </c>
      <c r="D1256" s="3" t="s">
        <v>6040</v>
      </c>
      <c r="E1256" s="45">
        <v>28.037200927734375</v>
      </c>
      <c r="F1256" s="45">
        <v>-97.87249755859375</v>
      </c>
      <c r="G1256" s="22">
        <v>42.099998474121094</v>
      </c>
      <c r="H1256" s="3" t="s">
        <v>5985</v>
      </c>
      <c r="J1256" s="4">
        <v>73.615997314453125</v>
      </c>
      <c r="K1256" s="4">
        <v>73.06378173828125</v>
      </c>
      <c r="L1256" s="4">
        <v>0.552215576171875</v>
      </c>
      <c r="M1256" s="21">
        <v>0.49100533127784729</v>
      </c>
      <c r="N1256">
        <v>0</v>
      </c>
    </row>
    <row r="1257" spans="2:14" x14ac:dyDescent="0.25">
      <c r="B1257" t="s">
        <v>2611</v>
      </c>
      <c r="C1257" s="55" t="s">
        <v>5390</v>
      </c>
      <c r="D1257" s="3" t="s">
        <v>6040</v>
      </c>
      <c r="E1257" s="45">
        <v>26.191699981689453</v>
      </c>
      <c r="F1257" s="45">
        <v>-98.2510986328125</v>
      </c>
      <c r="G1257" s="22">
        <v>30.5</v>
      </c>
      <c r="H1257" s="3" t="s">
        <v>5985</v>
      </c>
      <c r="J1257" s="4">
        <v>78.836006164550781</v>
      </c>
      <c r="K1257" s="4">
        <v>75.362770080566406</v>
      </c>
      <c r="L1257" s="4">
        <v>3.473236083984375</v>
      </c>
      <c r="M1257" s="21">
        <v>0.84076005220413208</v>
      </c>
      <c r="N1257">
        <v>0</v>
      </c>
    </row>
    <row r="1258" spans="2:14" x14ac:dyDescent="0.25">
      <c r="B1258" t="s">
        <v>2612</v>
      </c>
      <c r="C1258" s="55" t="s">
        <v>5391</v>
      </c>
      <c r="D1258" s="3" t="s">
        <v>6040</v>
      </c>
      <c r="E1258" s="45">
        <v>31.133100509643555</v>
      </c>
      <c r="F1258" s="45">
        <v>-102.22170257568359</v>
      </c>
      <c r="G1258" s="22">
        <v>750.0999755859375</v>
      </c>
      <c r="H1258" s="3" t="s">
        <v>5985</v>
      </c>
      <c r="J1258" s="4">
        <v>76.136001586914063</v>
      </c>
      <c r="K1258" s="4">
        <v>72.523719787597656</v>
      </c>
      <c r="L1258" s="4">
        <v>3.6122803688049316</v>
      </c>
      <c r="M1258" s="21">
        <v>0.80067217350006104</v>
      </c>
      <c r="N1258">
        <v>0</v>
      </c>
    </row>
    <row r="1259" spans="2:14" x14ac:dyDescent="0.25">
      <c r="B1259" t="s">
        <v>2613</v>
      </c>
      <c r="C1259" s="55" t="s">
        <v>5021</v>
      </c>
      <c r="D1259" s="3" t="s">
        <v>6040</v>
      </c>
      <c r="E1259" s="45">
        <v>34.726100921630859</v>
      </c>
      <c r="F1259" s="45">
        <v>-100.53720092773438</v>
      </c>
      <c r="G1259" s="22">
        <v>637</v>
      </c>
      <c r="H1259" s="3" t="s">
        <v>5985</v>
      </c>
      <c r="J1259" s="4">
        <v>73.795997619628906</v>
      </c>
      <c r="K1259" s="4">
        <v>69.715034484863281</v>
      </c>
      <c r="L1259" s="4">
        <v>4.080963134765625</v>
      </c>
      <c r="M1259" s="21">
        <v>0.82515799999237061</v>
      </c>
      <c r="N1259">
        <v>0</v>
      </c>
    </row>
    <row r="1260" spans="2:14" x14ac:dyDescent="0.25">
      <c r="B1260" t="s">
        <v>2614</v>
      </c>
      <c r="C1260" s="55" t="s">
        <v>4669</v>
      </c>
      <c r="D1260" s="3" t="s">
        <v>6040</v>
      </c>
      <c r="E1260" s="45">
        <v>33.718601226806641</v>
      </c>
      <c r="F1260" s="45">
        <v>-102.75859832763672</v>
      </c>
      <c r="G1260" s="22">
        <v>1147.9000244140625</v>
      </c>
      <c r="H1260" s="3" t="s">
        <v>5985</v>
      </c>
      <c r="J1260" s="4">
        <v>68.61199951171875</v>
      </c>
      <c r="K1260" s="4">
        <v>64.526191711425781</v>
      </c>
      <c r="L1260" s="4">
        <v>4.0858092308044434</v>
      </c>
      <c r="M1260" s="21">
        <v>0.86887568235397339</v>
      </c>
      <c r="N1260">
        <v>0</v>
      </c>
    </row>
    <row r="1261" spans="2:14" x14ac:dyDescent="0.25">
      <c r="B1261" t="s">
        <v>2615</v>
      </c>
      <c r="C1261" s="55" t="s">
        <v>5392</v>
      </c>
      <c r="D1261" s="3" t="s">
        <v>6040</v>
      </c>
      <c r="E1261" s="45">
        <v>30.705299377441406</v>
      </c>
      <c r="F1261" s="45">
        <v>-104.02330017089844</v>
      </c>
      <c r="G1261" s="22">
        <v>2069.60009765625</v>
      </c>
      <c r="H1261" s="3" t="s">
        <v>5985</v>
      </c>
      <c r="J1261" s="4">
        <v>62.203998565673828</v>
      </c>
      <c r="K1261" s="4">
        <v>59.194053649902344</v>
      </c>
      <c r="L1261" s="4">
        <v>3.0099425315856934</v>
      </c>
      <c r="M1261" s="21">
        <v>0.73924529552459717</v>
      </c>
      <c r="N1261">
        <v>0</v>
      </c>
    </row>
    <row r="1262" spans="2:14" x14ac:dyDescent="0.25">
      <c r="B1262" t="s">
        <v>2617</v>
      </c>
      <c r="C1262" s="55" t="s">
        <v>5393</v>
      </c>
      <c r="D1262" s="3" t="s">
        <v>6040</v>
      </c>
      <c r="E1262" s="45">
        <v>31.961099624633789</v>
      </c>
      <c r="F1262" s="45">
        <v>-96.688102722167969</v>
      </c>
      <c r="G1262" s="22">
        <v>138.39999389648438</v>
      </c>
      <c r="H1262" s="3" t="s">
        <v>5985</v>
      </c>
      <c r="J1262" s="4">
        <v>75.16400146484375</v>
      </c>
      <c r="K1262" s="4">
        <v>72.919540405273438</v>
      </c>
      <c r="L1262" s="4">
        <v>2.2444579601287842</v>
      </c>
      <c r="M1262" s="21">
        <v>0.69625675678253174</v>
      </c>
      <c r="N1262">
        <v>0</v>
      </c>
    </row>
    <row r="1263" spans="2:14" x14ac:dyDescent="0.25">
      <c r="B1263" t="s">
        <v>2621</v>
      </c>
      <c r="C1263" s="55" t="s">
        <v>5397</v>
      </c>
      <c r="D1263" s="3" t="s">
        <v>6040</v>
      </c>
      <c r="E1263" s="45">
        <v>29.327199935913086</v>
      </c>
      <c r="F1263" s="45">
        <v>-103.20610046386719</v>
      </c>
      <c r="G1263" s="22">
        <v>1140</v>
      </c>
      <c r="H1263" s="3" t="s">
        <v>5985</v>
      </c>
      <c r="J1263" s="4">
        <v>71.204002380371094</v>
      </c>
      <c r="K1263" s="4">
        <v>69.162620544433594</v>
      </c>
      <c r="L1263" s="4">
        <v>2.0413818359375</v>
      </c>
      <c r="M1263" s="21">
        <v>0.62366211414337158</v>
      </c>
      <c r="N1263">
        <v>0</v>
      </c>
    </row>
    <row r="1264" spans="2:14" x14ac:dyDescent="0.25">
      <c r="B1264" t="s">
        <v>2622</v>
      </c>
      <c r="C1264" s="55" t="s">
        <v>3429</v>
      </c>
      <c r="D1264" s="3" t="s">
        <v>6040</v>
      </c>
      <c r="E1264" s="45">
        <v>33.674400329589844</v>
      </c>
      <c r="F1264" s="45">
        <v>-95.558601379394531</v>
      </c>
      <c r="G1264" s="22">
        <v>165.19999694824219</v>
      </c>
      <c r="H1264" s="3" t="s">
        <v>5985</v>
      </c>
      <c r="J1264" s="4">
        <v>77.792007446289063</v>
      </c>
      <c r="K1264" s="4">
        <v>73.929847717285156</v>
      </c>
      <c r="L1264" s="4">
        <v>3.8621582984924316</v>
      </c>
      <c r="M1264" s="21">
        <v>0.78724604845046997</v>
      </c>
      <c r="N1264">
        <v>0</v>
      </c>
    </row>
    <row r="1265" spans="2:14" x14ac:dyDescent="0.25">
      <c r="B1265" t="s">
        <v>2626</v>
      </c>
      <c r="C1265" s="55" t="s">
        <v>4580</v>
      </c>
      <c r="D1265" s="3" t="s">
        <v>6040</v>
      </c>
      <c r="E1265" s="45">
        <v>32.366401672363281</v>
      </c>
      <c r="F1265" s="45">
        <v>-99.192497253417969</v>
      </c>
      <c r="G1265" s="22">
        <v>494.10000610351563</v>
      </c>
      <c r="H1265" s="3" t="s">
        <v>5985</v>
      </c>
      <c r="J1265" s="4">
        <v>74.767997741699219</v>
      </c>
      <c r="K1265" s="4">
        <v>72.021141052246094</v>
      </c>
      <c r="L1265" s="4">
        <v>2.746856689453125</v>
      </c>
      <c r="M1265" s="21">
        <v>0.6964690089225769</v>
      </c>
      <c r="N1265">
        <v>0</v>
      </c>
    </row>
    <row r="1266" spans="2:14" x14ac:dyDescent="0.25">
      <c r="B1266" t="s">
        <v>2628</v>
      </c>
      <c r="C1266" s="55" t="s">
        <v>5070</v>
      </c>
      <c r="D1266" s="3" t="s">
        <v>6040</v>
      </c>
      <c r="E1266" s="45">
        <v>32.448101043701172</v>
      </c>
      <c r="F1266" s="45">
        <v>-100.52639770507813</v>
      </c>
      <c r="G1266" s="22">
        <v>725.4000244140625</v>
      </c>
      <c r="H1266" s="3" t="s">
        <v>5985</v>
      </c>
      <c r="J1266" s="4">
        <v>73.975997924804688</v>
      </c>
      <c r="K1266" s="4">
        <v>70.095314025878906</v>
      </c>
      <c r="L1266" s="4">
        <v>3.8806884288787842</v>
      </c>
      <c r="M1266" s="21">
        <v>0.82290732860565186</v>
      </c>
      <c r="N1266">
        <v>0</v>
      </c>
    </row>
    <row r="1267" spans="2:14" x14ac:dyDescent="0.25">
      <c r="B1267" t="s">
        <v>2631</v>
      </c>
      <c r="C1267" s="55" t="s">
        <v>5401</v>
      </c>
      <c r="D1267" s="3" t="s">
        <v>6040</v>
      </c>
      <c r="E1267" s="45">
        <v>30.336700439453125</v>
      </c>
      <c r="F1267" s="45">
        <v>-96.540298461914063</v>
      </c>
      <c r="G1267" s="22">
        <v>80.199996948242188</v>
      </c>
      <c r="H1267" s="3" t="s">
        <v>5985</v>
      </c>
      <c r="J1267" s="4">
        <v>69.2239990234375</v>
      </c>
      <c r="K1267" s="4">
        <v>72.97882080078125</v>
      </c>
      <c r="L1267" s="4">
        <v>-3.75482177734375</v>
      </c>
      <c r="M1267" s="21">
        <v>0.11244343221187592</v>
      </c>
      <c r="N1267">
        <v>0</v>
      </c>
    </row>
    <row r="1268" spans="2:14" x14ac:dyDescent="0.25">
      <c r="B1268" t="s">
        <v>2635</v>
      </c>
      <c r="C1268" s="55" t="s">
        <v>5405</v>
      </c>
      <c r="D1268" s="3" t="s">
        <v>6040</v>
      </c>
      <c r="E1268" s="45">
        <v>31.04170036315918</v>
      </c>
      <c r="F1268" s="45">
        <v>-104.83719635009766</v>
      </c>
      <c r="G1268" s="22">
        <v>1239</v>
      </c>
      <c r="H1268" s="3" t="s">
        <v>5985</v>
      </c>
      <c r="J1268" s="4">
        <v>71.599990844726563</v>
      </c>
      <c r="K1268" s="4">
        <v>66.477653503417969</v>
      </c>
      <c r="L1268" s="4">
        <v>5.1223387718200684</v>
      </c>
      <c r="M1268" s="21">
        <v>0.9126051664352417</v>
      </c>
      <c r="N1268">
        <v>0</v>
      </c>
    </row>
    <row r="1269" spans="2:14" x14ac:dyDescent="0.25">
      <c r="B1269" t="s">
        <v>2637</v>
      </c>
      <c r="C1269" s="55" t="s">
        <v>5232</v>
      </c>
      <c r="D1269" s="3" t="s">
        <v>6040</v>
      </c>
      <c r="E1269" s="45">
        <v>32.748298645019531</v>
      </c>
      <c r="F1269" s="45">
        <v>-97.769996643066406</v>
      </c>
      <c r="G1269" s="22">
        <v>291.10000610351563</v>
      </c>
      <c r="H1269" s="3" t="s">
        <v>5985</v>
      </c>
      <c r="J1269" s="4">
        <v>74.983993530273438</v>
      </c>
      <c r="K1269" s="4">
        <v>71.772079467773438</v>
      </c>
      <c r="L1269" s="4">
        <v>3.2119202613830566</v>
      </c>
      <c r="M1269" s="21">
        <v>0.73395740985870361</v>
      </c>
      <c r="N1269">
        <v>0</v>
      </c>
    </row>
    <row r="1270" spans="2:14" x14ac:dyDescent="0.25">
      <c r="B1270" t="s">
        <v>2638</v>
      </c>
      <c r="C1270" s="55" t="s">
        <v>5407</v>
      </c>
      <c r="D1270" s="3" t="s">
        <v>6040</v>
      </c>
      <c r="E1270" s="45">
        <v>32.701900482177734</v>
      </c>
      <c r="F1270" s="45">
        <v>-96.014999389648438</v>
      </c>
      <c r="G1270" s="22">
        <v>158.5</v>
      </c>
      <c r="H1270" s="3" t="s">
        <v>5985</v>
      </c>
      <c r="J1270" s="4">
        <v>74.33599853515625</v>
      </c>
      <c r="K1270" s="4">
        <v>72.60699462890625</v>
      </c>
      <c r="L1270" s="4">
        <v>1.72900390625</v>
      </c>
      <c r="M1270" s="21">
        <v>0.62778753042221069</v>
      </c>
      <c r="N1270">
        <v>0</v>
      </c>
    </row>
    <row r="1271" spans="2:14" x14ac:dyDescent="0.25">
      <c r="B1271" t="s">
        <v>2639</v>
      </c>
      <c r="C1271" s="55" t="s">
        <v>5408</v>
      </c>
      <c r="D1271" s="3" t="s">
        <v>6040</v>
      </c>
      <c r="E1271" s="45">
        <v>32.044399261474609</v>
      </c>
      <c r="F1271" s="45">
        <v>-100.10780334472656</v>
      </c>
      <c r="G1271" s="22">
        <v>611.70001220703125</v>
      </c>
      <c r="H1271" s="3" t="s">
        <v>5985</v>
      </c>
      <c r="J1271" s="4">
        <v>71.204002380371094</v>
      </c>
      <c r="K1271" s="4">
        <v>70.342094421386719</v>
      </c>
      <c r="L1271" s="4">
        <v>0.861907958984375</v>
      </c>
      <c r="M1271" s="21">
        <v>0.54377138614654541</v>
      </c>
      <c r="N1271">
        <v>0</v>
      </c>
    </row>
    <row r="1272" spans="2:14" x14ac:dyDescent="0.25">
      <c r="B1272" t="s">
        <v>2640</v>
      </c>
      <c r="C1272" s="55" t="s">
        <v>5409</v>
      </c>
      <c r="D1272" s="3" t="s">
        <v>6040</v>
      </c>
      <c r="E1272" s="45">
        <v>29.273899078369141</v>
      </c>
      <c r="F1272" s="45">
        <v>-97.155601501464844</v>
      </c>
      <c r="G1272" s="22">
        <v>89.900001525878906</v>
      </c>
      <c r="H1272" s="3" t="s">
        <v>5985</v>
      </c>
      <c r="J1272" s="4">
        <v>74.192001342773438</v>
      </c>
      <c r="K1272" s="4">
        <v>72.69171142578125</v>
      </c>
      <c r="L1272" s="4">
        <v>1.5002930164337158</v>
      </c>
      <c r="M1272" s="21">
        <v>0.63229292631149292</v>
      </c>
      <c r="N1272">
        <v>0</v>
      </c>
    </row>
    <row r="1273" spans="2:14" x14ac:dyDescent="0.25">
      <c r="B1273" t="s">
        <v>2641</v>
      </c>
      <c r="C1273" s="55" t="s">
        <v>4767</v>
      </c>
      <c r="D1273" s="3" t="s">
        <v>6041</v>
      </c>
      <c r="E1273" s="45">
        <v>40.366901397705078</v>
      </c>
      <c r="F1273" s="45">
        <v>-110.29859924316406</v>
      </c>
      <c r="G1273" s="22">
        <v>1967.800048828125</v>
      </c>
      <c r="H1273" s="3" t="s">
        <v>5985</v>
      </c>
      <c r="J1273" s="4">
        <v>51.404003143310547</v>
      </c>
      <c r="K1273" s="4">
        <v>53.211250305175781</v>
      </c>
      <c r="L1273" s="4">
        <v>-1.8072448968887329</v>
      </c>
      <c r="M1273" s="21">
        <v>0.35018569231033325</v>
      </c>
      <c r="N1273">
        <v>0</v>
      </c>
    </row>
    <row r="1274" spans="2:14" x14ac:dyDescent="0.25">
      <c r="B1274" t="s">
        <v>2642</v>
      </c>
      <c r="C1274" s="55" t="s">
        <v>5410</v>
      </c>
      <c r="D1274" s="3" t="s">
        <v>6041</v>
      </c>
      <c r="E1274" s="45">
        <v>37.61309814453125</v>
      </c>
      <c r="F1274" s="45">
        <v>-109.48470306396484</v>
      </c>
      <c r="G1274" s="22">
        <v>1838.5999755859375</v>
      </c>
      <c r="H1274" s="3" t="s">
        <v>5985</v>
      </c>
      <c r="J1274" s="4">
        <v>65.947998046875</v>
      </c>
      <c r="K1274" s="4">
        <v>59.986427307128906</v>
      </c>
      <c r="L1274" s="4">
        <v>5.9615721702575684</v>
      </c>
      <c r="M1274" s="21">
        <v>0.88949090242385864</v>
      </c>
      <c r="N1274">
        <v>0</v>
      </c>
    </row>
    <row r="1275" spans="2:14" x14ac:dyDescent="0.25">
      <c r="B1275" t="s">
        <v>2643</v>
      </c>
      <c r="C1275" s="55" t="s">
        <v>5154</v>
      </c>
      <c r="D1275" s="3" t="s">
        <v>6041</v>
      </c>
      <c r="E1275" s="45">
        <v>37.282501220703125</v>
      </c>
      <c r="F1275" s="45">
        <v>-109.55750274658203</v>
      </c>
      <c r="G1275" s="22">
        <v>1316.4000244140625</v>
      </c>
      <c r="H1275" s="3" t="s">
        <v>5985</v>
      </c>
      <c r="J1275" s="4">
        <v>60.187999725341797</v>
      </c>
      <c r="K1275" s="4">
        <v>62.353809356689453</v>
      </c>
      <c r="L1275" s="4">
        <v>-2.1658082008361816</v>
      </c>
      <c r="M1275" s="21">
        <v>0.34502962231636047</v>
      </c>
      <c r="N1275">
        <v>0</v>
      </c>
    </row>
    <row r="1276" spans="2:14" x14ac:dyDescent="0.25">
      <c r="B1276" t="s">
        <v>2644</v>
      </c>
      <c r="C1276" s="55" t="s">
        <v>5411</v>
      </c>
      <c r="D1276" s="3" t="s">
        <v>6041</v>
      </c>
      <c r="E1276" s="45">
        <v>39.899700164794922</v>
      </c>
      <c r="F1276" s="45">
        <v>-113.71279907226563</v>
      </c>
      <c r="G1276" s="22">
        <v>1323.4000244140625</v>
      </c>
      <c r="H1276" s="3" t="s">
        <v>5985</v>
      </c>
      <c r="J1276" s="4">
        <v>57.991996765136719</v>
      </c>
      <c r="K1276" s="4">
        <v>58.248706817626953</v>
      </c>
      <c r="L1276" s="4">
        <v>-0.25670775771141052</v>
      </c>
      <c r="M1276" s="21">
        <v>0.44095110893249512</v>
      </c>
      <c r="N1276">
        <v>0</v>
      </c>
    </row>
    <row r="1277" spans="2:14" x14ac:dyDescent="0.25">
      <c r="B1277" t="s">
        <v>2646</v>
      </c>
      <c r="C1277" s="55" t="s">
        <v>5413</v>
      </c>
      <c r="D1277" s="3" t="s">
        <v>6041</v>
      </c>
      <c r="E1277" s="45">
        <v>38.291698455810547</v>
      </c>
      <c r="F1277" s="45">
        <v>-111.26219940185547</v>
      </c>
      <c r="G1277" s="22">
        <v>1676.4000244140625</v>
      </c>
      <c r="H1277" s="3" t="s">
        <v>5985</v>
      </c>
      <c r="J1277" s="4">
        <v>68.215995788574219</v>
      </c>
      <c r="K1277" s="4">
        <v>64.665428161621094</v>
      </c>
      <c r="L1277" s="4">
        <v>3.550567626953125</v>
      </c>
      <c r="M1277" s="21">
        <v>0.73273718357086182</v>
      </c>
      <c r="N1277">
        <v>0</v>
      </c>
    </row>
    <row r="1278" spans="2:14" x14ac:dyDescent="0.25">
      <c r="B1278" t="s">
        <v>2647</v>
      </c>
      <c r="C1278" s="55" t="s">
        <v>5414</v>
      </c>
      <c r="D1278" s="3" t="s">
        <v>6041</v>
      </c>
      <c r="E1278" s="45">
        <v>40.404399871826172</v>
      </c>
      <c r="F1278" s="45">
        <v>-111.52890014648438</v>
      </c>
      <c r="G1278" s="22">
        <v>1606.300048828125</v>
      </c>
      <c r="H1278" s="3" t="s">
        <v>5985</v>
      </c>
      <c r="J1278" s="4">
        <v>48.739997863769531</v>
      </c>
      <c r="K1278" s="4">
        <v>48.709609985351563</v>
      </c>
      <c r="L1278" s="4">
        <v>3.038940392434597E-2</v>
      </c>
      <c r="M1278" s="21">
        <v>0.47424668073654175</v>
      </c>
      <c r="N1278">
        <v>0</v>
      </c>
    </row>
    <row r="1279" spans="2:14" x14ac:dyDescent="0.25">
      <c r="B1279" t="s">
        <v>2648</v>
      </c>
      <c r="C1279" s="55" t="s">
        <v>5415</v>
      </c>
      <c r="D1279" s="3" t="s">
        <v>6041</v>
      </c>
      <c r="E1279" s="45">
        <v>39.287200927734375</v>
      </c>
      <c r="F1279" s="45">
        <v>-112.65190124511719</v>
      </c>
      <c r="G1279" s="22">
        <v>1399</v>
      </c>
      <c r="H1279" s="3" t="s">
        <v>5985</v>
      </c>
      <c r="J1279" s="4">
        <v>59.8280029296875</v>
      </c>
      <c r="K1279" s="4">
        <v>57.026374816894531</v>
      </c>
      <c r="L1279" s="4">
        <v>2.8016295433044434</v>
      </c>
      <c r="M1279" s="21">
        <v>0.62611502408981323</v>
      </c>
      <c r="N1279">
        <v>0</v>
      </c>
    </row>
    <row r="1280" spans="2:14" x14ac:dyDescent="0.25">
      <c r="B1280" t="s">
        <v>2649</v>
      </c>
      <c r="C1280" s="55" t="s">
        <v>5416</v>
      </c>
      <c r="D1280" s="3" t="s">
        <v>6041</v>
      </c>
      <c r="E1280" s="45">
        <v>40.438301086425781</v>
      </c>
      <c r="F1280" s="45">
        <v>-109.30690002441406</v>
      </c>
      <c r="G1280" s="22">
        <v>1463.5999755859375</v>
      </c>
      <c r="H1280" s="3" t="s">
        <v>5985</v>
      </c>
      <c r="J1280" s="4">
        <v>59.39599609375</v>
      </c>
      <c r="K1280" s="4">
        <v>56.715293884277344</v>
      </c>
      <c r="L1280" s="4">
        <v>2.6807007789611816</v>
      </c>
      <c r="M1280" s="21">
        <v>0.63591223955154419</v>
      </c>
      <c r="N1280">
        <v>0</v>
      </c>
    </row>
    <row r="1281" spans="2:14" x14ac:dyDescent="0.25">
      <c r="B1281" t="s">
        <v>2650</v>
      </c>
      <c r="C1281" s="55" t="s">
        <v>5417</v>
      </c>
      <c r="D1281" s="3" t="s">
        <v>6041</v>
      </c>
      <c r="E1281" s="45">
        <v>37.768600463867188</v>
      </c>
      <c r="F1281" s="45">
        <v>-111.59780120849609</v>
      </c>
      <c r="G1281" s="22">
        <v>1770.9000244140625</v>
      </c>
      <c r="H1281" s="3" t="s">
        <v>5985</v>
      </c>
      <c r="J1281" s="4">
        <v>55.004005432128906</v>
      </c>
      <c r="K1281" s="4">
        <v>56.478889465332031</v>
      </c>
      <c r="L1281" s="4">
        <v>-1.474884033203125</v>
      </c>
      <c r="M1281" s="21">
        <v>0.33483925461769104</v>
      </c>
      <c r="N1281">
        <v>0</v>
      </c>
    </row>
    <row r="1282" spans="2:14" x14ac:dyDescent="0.25">
      <c r="B1282" t="s">
        <v>2651</v>
      </c>
      <c r="C1282" s="55" t="s">
        <v>5418</v>
      </c>
      <c r="D1282" s="3" t="s">
        <v>6041</v>
      </c>
      <c r="E1282" s="45">
        <v>37.385799407958984</v>
      </c>
      <c r="F1282" s="45">
        <v>-109.07499694824219</v>
      </c>
      <c r="G1282" s="22">
        <v>1597.199951171875</v>
      </c>
      <c r="H1282" s="3" t="s">
        <v>5985</v>
      </c>
      <c r="J1282" s="4">
        <v>57.020000457763672</v>
      </c>
      <c r="K1282" s="4">
        <v>59.557544708251953</v>
      </c>
      <c r="L1282" s="4">
        <v>-2.5375428199768066</v>
      </c>
      <c r="M1282" s="21">
        <v>0.29203712940216064</v>
      </c>
      <c r="N1282">
        <v>0</v>
      </c>
    </row>
    <row r="1283" spans="2:14" x14ac:dyDescent="0.25">
      <c r="B1283" t="s">
        <v>2652</v>
      </c>
      <c r="C1283" s="55" t="s">
        <v>5419</v>
      </c>
      <c r="D1283" s="3" t="s">
        <v>6041</v>
      </c>
      <c r="E1283" s="45">
        <v>40.361099243164063</v>
      </c>
      <c r="F1283" s="45">
        <v>-109.34639739990234</v>
      </c>
      <c r="G1283" s="22">
        <v>1443.5</v>
      </c>
      <c r="H1283" s="3" t="s">
        <v>5985</v>
      </c>
      <c r="J1283" s="4">
        <v>52.196002960205078</v>
      </c>
      <c r="K1283" s="4">
        <v>54.134754180908203</v>
      </c>
      <c r="L1283" s="4">
        <v>-1.938751220703125</v>
      </c>
      <c r="M1283" s="21">
        <v>0.34652867913246155</v>
      </c>
      <c r="N1283">
        <v>0</v>
      </c>
    </row>
    <row r="1284" spans="2:14" x14ac:dyDescent="0.25">
      <c r="B1284" t="s">
        <v>2653</v>
      </c>
      <c r="C1284" s="55" t="s">
        <v>5420</v>
      </c>
      <c r="D1284" s="3" t="s">
        <v>6041</v>
      </c>
      <c r="E1284" s="45">
        <v>37.028598785400391</v>
      </c>
      <c r="F1284" s="45">
        <v>-112.53610229492188</v>
      </c>
      <c r="G1284" s="22">
        <v>1493.5</v>
      </c>
      <c r="H1284" s="3" t="s">
        <v>5985</v>
      </c>
      <c r="J1284" s="4">
        <v>57.740001678466797</v>
      </c>
      <c r="K1284" s="4">
        <v>59.962287902832031</v>
      </c>
      <c r="L1284" s="4">
        <v>-2.2222838401794434</v>
      </c>
      <c r="M1284" s="21">
        <v>0.28640356659889221</v>
      </c>
      <c r="N1284">
        <v>0</v>
      </c>
    </row>
    <row r="1285" spans="2:14" x14ac:dyDescent="0.25">
      <c r="B1285" t="s">
        <v>2654</v>
      </c>
      <c r="C1285" s="55" t="s">
        <v>5421</v>
      </c>
      <c r="D1285" s="3" t="s">
        <v>6041</v>
      </c>
      <c r="E1285" s="45">
        <v>41.825298309326172</v>
      </c>
      <c r="F1285" s="45">
        <v>-111.32060241699219</v>
      </c>
      <c r="G1285" s="22">
        <v>1822.699951171875</v>
      </c>
      <c r="H1285" s="3" t="s">
        <v>5985</v>
      </c>
      <c r="J1285" s="4">
        <v>51.2239990234375</v>
      </c>
      <c r="K1285" s="4">
        <v>49.702659606933594</v>
      </c>
      <c r="L1285" s="4">
        <v>1.5213409662246704</v>
      </c>
      <c r="M1285" s="21">
        <v>0.56247866153717041</v>
      </c>
      <c r="N1285">
        <v>0</v>
      </c>
    </row>
    <row r="1286" spans="2:14" x14ac:dyDescent="0.25">
      <c r="B1286" t="s">
        <v>2655</v>
      </c>
      <c r="C1286" s="55" t="s">
        <v>5422</v>
      </c>
      <c r="D1286" s="3" t="s">
        <v>6041</v>
      </c>
      <c r="E1286" s="45">
        <v>37.200801849365234</v>
      </c>
      <c r="F1286" s="45">
        <v>-113.26860046386719</v>
      </c>
      <c r="G1286" s="22">
        <v>973.5</v>
      </c>
      <c r="H1286" s="3" t="s">
        <v>5985</v>
      </c>
      <c r="J1286" s="4">
        <v>67.568008422851563</v>
      </c>
      <c r="K1286" s="4">
        <v>66.778228759765625</v>
      </c>
      <c r="L1286" s="4">
        <v>0.78977662324905396</v>
      </c>
      <c r="M1286" s="21">
        <v>0.51487064361572266</v>
      </c>
      <c r="N1286">
        <v>0</v>
      </c>
    </row>
    <row r="1287" spans="2:14" x14ac:dyDescent="0.25">
      <c r="B1287" t="s">
        <v>2656</v>
      </c>
      <c r="C1287" s="55" t="s">
        <v>5423</v>
      </c>
      <c r="D1287" s="3" t="s">
        <v>6041</v>
      </c>
      <c r="E1287" s="45">
        <v>39.560798645019531</v>
      </c>
      <c r="F1287" s="45">
        <v>-111.86530303955078</v>
      </c>
      <c r="G1287" s="22">
        <v>1614.800048828125</v>
      </c>
      <c r="H1287" s="3" t="s">
        <v>5985</v>
      </c>
      <c r="J1287" s="4">
        <v>58.568000793457031</v>
      </c>
      <c r="K1287" s="4">
        <v>57.624839782714844</v>
      </c>
      <c r="L1287" s="4">
        <v>0.94315797090530396</v>
      </c>
      <c r="M1287" s="21">
        <v>0.53060233592987061</v>
      </c>
      <c r="N1287">
        <v>0</v>
      </c>
    </row>
    <row r="1288" spans="2:14" x14ac:dyDescent="0.25">
      <c r="B1288" t="s">
        <v>2657</v>
      </c>
      <c r="C1288" s="55" t="s">
        <v>5424</v>
      </c>
      <c r="D1288" s="3" t="s">
        <v>6041</v>
      </c>
      <c r="E1288" s="45">
        <v>41.735000610351563</v>
      </c>
      <c r="F1288" s="45">
        <v>-111.85639953613281</v>
      </c>
      <c r="G1288" s="22">
        <v>1364</v>
      </c>
      <c r="H1288" s="3" t="s">
        <v>5985</v>
      </c>
      <c r="J1288" s="4">
        <v>57.379997253417969</v>
      </c>
      <c r="K1288" s="4">
        <v>55.604045867919922</v>
      </c>
      <c r="L1288" s="4">
        <v>1.7759521007537842</v>
      </c>
      <c r="M1288" s="21">
        <v>0.59237641096115112</v>
      </c>
      <c r="N1288">
        <v>0</v>
      </c>
    </row>
    <row r="1289" spans="2:14" x14ac:dyDescent="0.25">
      <c r="B1289" t="s">
        <v>2658</v>
      </c>
      <c r="C1289" s="55" t="s">
        <v>5425</v>
      </c>
      <c r="D1289" s="3" t="s">
        <v>6041</v>
      </c>
      <c r="E1289" s="45">
        <v>38.57440185546875</v>
      </c>
      <c r="F1289" s="45">
        <v>-109.54579925537109</v>
      </c>
      <c r="G1289" s="22">
        <v>1235.4000244140625</v>
      </c>
      <c r="H1289" s="3" t="s">
        <v>5985</v>
      </c>
      <c r="J1289" s="4">
        <v>63.211997985839844</v>
      </c>
      <c r="K1289" s="4">
        <v>65.864028930664063</v>
      </c>
      <c r="L1289" s="4">
        <v>-2.6520323753356934</v>
      </c>
      <c r="M1289" s="21">
        <v>0.30991417169570923</v>
      </c>
      <c r="N1289">
        <v>0</v>
      </c>
    </row>
    <row r="1290" spans="2:14" x14ac:dyDescent="0.25">
      <c r="B1290" t="s">
        <v>2659</v>
      </c>
      <c r="C1290" s="55" t="s">
        <v>4942</v>
      </c>
      <c r="D1290" s="3" t="s">
        <v>6041</v>
      </c>
      <c r="E1290" s="45">
        <v>41.057498931884766</v>
      </c>
      <c r="F1290" s="45">
        <v>-111.68939971923828</v>
      </c>
      <c r="G1290" s="22">
        <v>1554.5</v>
      </c>
      <c r="H1290" s="3" t="s">
        <v>5985</v>
      </c>
      <c r="J1290" s="4">
        <v>51.008003234863281</v>
      </c>
      <c r="K1290" s="4">
        <v>51.793079376220703</v>
      </c>
      <c r="L1290" s="4">
        <v>-0.78507691621780396</v>
      </c>
      <c r="M1290" s="21">
        <v>0.41520977020263672</v>
      </c>
      <c r="N1290">
        <v>0</v>
      </c>
    </row>
    <row r="1291" spans="2:14" x14ac:dyDescent="0.25">
      <c r="B1291" t="s">
        <v>2660</v>
      </c>
      <c r="C1291" s="55" t="s">
        <v>4704</v>
      </c>
      <c r="D1291" s="3" t="s">
        <v>6041</v>
      </c>
      <c r="E1291" s="45">
        <v>37.463600158691406</v>
      </c>
      <c r="F1291" s="45">
        <v>-113.28970336914063</v>
      </c>
      <c r="G1291" s="22">
        <v>1574.9000244140625</v>
      </c>
      <c r="H1291" s="3" t="s">
        <v>5985</v>
      </c>
      <c r="J1291" s="4">
        <v>53.599998474121094</v>
      </c>
      <c r="K1291" s="4">
        <v>59.148426055908203</v>
      </c>
      <c r="L1291" s="4">
        <v>-5.5484251976013184</v>
      </c>
      <c r="M1291" s="21">
        <v>8.9501291513442993E-2</v>
      </c>
      <c r="N1291">
        <v>0</v>
      </c>
    </row>
    <row r="1292" spans="2:14" x14ac:dyDescent="0.25">
      <c r="B1292" t="s">
        <v>2661</v>
      </c>
      <c r="C1292" s="55" t="s">
        <v>5426</v>
      </c>
      <c r="D1292" s="3" t="s">
        <v>6041</v>
      </c>
      <c r="E1292" s="45">
        <v>37.815601348876953</v>
      </c>
      <c r="F1292" s="45">
        <v>-112.43890380859375</v>
      </c>
      <c r="G1292" s="22">
        <v>2026</v>
      </c>
      <c r="H1292" s="3" t="s">
        <v>5985</v>
      </c>
      <c r="J1292" s="4">
        <v>40.963996887207031</v>
      </c>
      <c r="K1292" s="4">
        <v>47.593254089355469</v>
      </c>
      <c r="L1292" s="4">
        <v>-6.6292572021484375</v>
      </c>
      <c r="M1292" s="21">
        <v>9.7286440432071686E-2</v>
      </c>
      <c r="N1292">
        <v>0</v>
      </c>
    </row>
    <row r="1293" spans="2:14" x14ac:dyDescent="0.25">
      <c r="B1293" t="s">
        <v>2662</v>
      </c>
      <c r="C1293" s="55" t="s">
        <v>5427</v>
      </c>
      <c r="D1293" s="3" t="s">
        <v>6041</v>
      </c>
      <c r="E1293" s="45">
        <v>41.257801055908203</v>
      </c>
      <c r="F1293" s="45">
        <v>-111.83779907226563</v>
      </c>
      <c r="G1293" s="22">
        <v>1505.699951171875</v>
      </c>
      <c r="H1293" s="3" t="s">
        <v>5985</v>
      </c>
      <c r="J1293" s="4">
        <v>52.267997741699219</v>
      </c>
      <c r="K1293" s="4">
        <v>51.264568328857422</v>
      </c>
      <c r="L1293" s="4">
        <v>1.0034301280975342</v>
      </c>
      <c r="M1293" s="21">
        <v>0.55456370115280151</v>
      </c>
      <c r="N1293">
        <v>0</v>
      </c>
    </row>
    <row r="1294" spans="2:14" x14ac:dyDescent="0.25">
      <c r="B1294" t="s">
        <v>2663</v>
      </c>
      <c r="C1294" s="55" t="s">
        <v>3297</v>
      </c>
      <c r="D1294" s="3" t="s">
        <v>6041</v>
      </c>
      <c r="E1294" s="45">
        <v>37.118900299072266</v>
      </c>
      <c r="F1294" s="45">
        <v>-113.60669708251953</v>
      </c>
      <c r="G1294" s="22">
        <v>870.79998779296875</v>
      </c>
      <c r="H1294" s="3" t="s">
        <v>5985</v>
      </c>
      <c r="J1294" s="4">
        <v>68.791999816894531</v>
      </c>
      <c r="K1294" s="4">
        <v>71.67596435546875</v>
      </c>
      <c r="L1294" s="4">
        <v>-2.8839659690856934</v>
      </c>
      <c r="M1294" s="21">
        <v>0.27732646465301514</v>
      </c>
      <c r="N1294">
        <v>0</v>
      </c>
    </row>
    <row r="1295" spans="2:14" x14ac:dyDescent="0.25">
      <c r="B1295" t="s">
        <v>2664</v>
      </c>
      <c r="C1295" s="55" t="s">
        <v>5428</v>
      </c>
      <c r="D1295" s="3" t="s">
        <v>6041</v>
      </c>
      <c r="E1295" s="45">
        <v>39.957801818847656</v>
      </c>
      <c r="F1295" s="45">
        <v>-111.77940368652344</v>
      </c>
      <c r="G1295" s="22">
        <v>1572.800048828125</v>
      </c>
      <c r="H1295" s="3" t="s">
        <v>5985</v>
      </c>
      <c r="J1295" s="4">
        <v>65.408004760742188</v>
      </c>
      <c r="K1295" s="4">
        <v>61.477333068847656</v>
      </c>
      <c r="L1295" s="4">
        <v>3.9306702613830566</v>
      </c>
      <c r="M1295" s="21">
        <v>0.6975780725479126</v>
      </c>
      <c r="N1295">
        <v>0</v>
      </c>
    </row>
    <row r="1296" spans="2:14" x14ac:dyDescent="0.25">
      <c r="B1296" t="s">
        <v>2665</v>
      </c>
      <c r="C1296" s="55" t="s">
        <v>5429</v>
      </c>
      <c r="D1296" s="3" t="s">
        <v>6041</v>
      </c>
      <c r="E1296" s="45">
        <v>40.080001831054688</v>
      </c>
      <c r="F1296" s="45">
        <v>-111.60469818115234</v>
      </c>
      <c r="G1296" s="22">
        <v>1438.699951171875</v>
      </c>
      <c r="H1296" s="3" t="s">
        <v>5985</v>
      </c>
      <c r="J1296" s="4">
        <v>63.608001708984375</v>
      </c>
      <c r="K1296" s="4">
        <v>60.842853546142578</v>
      </c>
      <c r="L1296" s="4">
        <v>2.7651488780975342</v>
      </c>
      <c r="M1296" s="21">
        <v>0.66943156719207764</v>
      </c>
      <c r="N1296">
        <v>0</v>
      </c>
    </row>
    <row r="1297" spans="2:14" x14ac:dyDescent="0.25">
      <c r="B1297" t="s">
        <v>2666</v>
      </c>
      <c r="C1297" s="55" t="s">
        <v>5431</v>
      </c>
      <c r="D1297" s="3" t="s">
        <v>6041</v>
      </c>
      <c r="E1297" s="45">
        <v>40.535301208496094</v>
      </c>
      <c r="F1297" s="45">
        <v>-112.32170104980469</v>
      </c>
      <c r="G1297" s="22">
        <v>1506.9000244140625</v>
      </c>
      <c r="H1297" s="3" t="s">
        <v>5985</v>
      </c>
      <c r="J1297" s="4">
        <v>64.616004943847656</v>
      </c>
      <c r="K1297" s="4">
        <v>64.318313598632813</v>
      </c>
      <c r="L1297" s="4">
        <v>0.29768675565719604</v>
      </c>
      <c r="M1297" s="21">
        <v>0.46406674385070801</v>
      </c>
      <c r="N1297">
        <v>0</v>
      </c>
    </row>
    <row r="1298" spans="2:14" x14ac:dyDescent="0.25">
      <c r="B1298" t="s">
        <v>2667</v>
      </c>
      <c r="C1298" s="55" t="s">
        <v>5432</v>
      </c>
      <c r="D1298" s="3" t="s">
        <v>6041</v>
      </c>
      <c r="E1298" s="45">
        <v>37.209201812744141</v>
      </c>
      <c r="F1298" s="45">
        <v>-112.98139953613281</v>
      </c>
      <c r="G1298" s="22">
        <v>1230.800048828125</v>
      </c>
      <c r="H1298" s="3" t="s">
        <v>5985</v>
      </c>
      <c r="J1298" s="4">
        <v>69.04400634765625</v>
      </c>
      <c r="K1298" s="4">
        <v>69.54962158203125</v>
      </c>
      <c r="L1298" s="4">
        <v>-0.505615234375</v>
      </c>
      <c r="M1298" s="21">
        <v>0.40696105360984802</v>
      </c>
      <c r="N1298">
        <v>0</v>
      </c>
    </row>
    <row r="1299" spans="2:14" x14ac:dyDescent="0.25">
      <c r="B1299" t="s">
        <v>2676</v>
      </c>
      <c r="C1299" s="55" t="s">
        <v>5438</v>
      </c>
      <c r="D1299" s="3" t="s">
        <v>6042</v>
      </c>
      <c r="E1299" s="45">
        <v>37.090801239013672</v>
      </c>
      <c r="F1299" s="45">
        <v>-81.336402893066406</v>
      </c>
      <c r="G1299" s="22">
        <v>935.0999755859375</v>
      </c>
      <c r="H1299" s="3" t="s">
        <v>5985</v>
      </c>
      <c r="J1299" s="4">
        <v>61.808002471923828</v>
      </c>
      <c r="K1299" s="4">
        <v>57.142616271972656</v>
      </c>
      <c r="L1299" s="4">
        <v>4.6653871536254883</v>
      </c>
      <c r="M1299" s="21">
        <v>0.75797104835510254</v>
      </c>
      <c r="N1299">
        <v>0</v>
      </c>
    </row>
    <row r="1300" spans="2:14" x14ac:dyDescent="0.25">
      <c r="B1300" t="s">
        <v>2679</v>
      </c>
      <c r="C1300" s="55" t="s">
        <v>5440</v>
      </c>
      <c r="D1300" s="3" t="s">
        <v>6042</v>
      </c>
      <c r="E1300" s="45">
        <v>37.811100006103516</v>
      </c>
      <c r="F1300" s="45">
        <v>-79.988296508789063</v>
      </c>
      <c r="G1300" s="22">
        <v>379.20001220703125</v>
      </c>
      <c r="H1300" s="3" t="s">
        <v>5985</v>
      </c>
      <c r="J1300" s="4">
        <v>67.1719970703125</v>
      </c>
      <c r="K1300" s="4">
        <v>61.694347381591797</v>
      </c>
      <c r="L1300" s="4">
        <v>5.4776487350463867</v>
      </c>
      <c r="M1300" s="21">
        <v>0.85505342483520508</v>
      </c>
      <c r="N1300">
        <v>0</v>
      </c>
    </row>
    <row r="1301" spans="2:14" x14ac:dyDescent="0.25">
      <c r="B1301" t="s">
        <v>2681</v>
      </c>
      <c r="C1301" s="55" t="s">
        <v>5442</v>
      </c>
      <c r="D1301" s="3" t="s">
        <v>6042</v>
      </c>
      <c r="E1301" s="45">
        <v>37.282199859619141</v>
      </c>
      <c r="F1301" s="45">
        <v>-82.088600158691406</v>
      </c>
      <c r="G1301" s="22">
        <v>352.70001220703125</v>
      </c>
      <c r="H1301" s="3" t="s">
        <v>5985</v>
      </c>
      <c r="J1301" s="4">
        <v>68.251998901367188</v>
      </c>
      <c r="K1301" s="4">
        <v>63.869884490966797</v>
      </c>
      <c r="L1301" s="4">
        <v>4.3821167945861816</v>
      </c>
      <c r="M1301" s="21">
        <v>0.79759591817855835</v>
      </c>
      <c r="N1301">
        <v>0</v>
      </c>
    </row>
    <row r="1302" spans="2:14" x14ac:dyDescent="0.25">
      <c r="B1302" t="s">
        <v>2684</v>
      </c>
      <c r="C1302" s="55" t="s">
        <v>4619</v>
      </c>
      <c r="D1302" s="3" t="s">
        <v>6042</v>
      </c>
      <c r="E1302" s="45">
        <v>37.776699066162109</v>
      </c>
      <c r="F1302" s="45">
        <v>-79.4385986328125</v>
      </c>
      <c r="G1302" s="22">
        <v>334.39999389648438</v>
      </c>
      <c r="H1302" s="3" t="s">
        <v>5985</v>
      </c>
      <c r="J1302" s="4">
        <v>69.620010375976563</v>
      </c>
      <c r="K1302" s="4">
        <v>63.500049591064453</v>
      </c>
      <c r="L1302" s="4">
        <v>6.1199584007263184</v>
      </c>
      <c r="M1302" s="21">
        <v>0.92492043972015381</v>
      </c>
      <c r="N1302">
        <v>0</v>
      </c>
    </row>
    <row r="1303" spans="2:14" x14ac:dyDescent="0.25">
      <c r="B1303" t="s">
        <v>2686</v>
      </c>
      <c r="C1303" s="55" t="s">
        <v>5445</v>
      </c>
      <c r="D1303" s="3" t="s">
        <v>6042</v>
      </c>
      <c r="E1303" s="45">
        <v>38.042198181152344</v>
      </c>
      <c r="F1303" s="45">
        <v>-78.006103515625</v>
      </c>
      <c r="G1303" s="22">
        <v>128</v>
      </c>
      <c r="H1303" s="3" t="s">
        <v>5985</v>
      </c>
      <c r="J1303" s="4">
        <v>69.620002746582031</v>
      </c>
      <c r="K1303" s="4">
        <v>65.151611328125</v>
      </c>
      <c r="L1303" s="4">
        <v>4.4683899879455566</v>
      </c>
      <c r="M1303" s="21">
        <v>0.74786114692687988</v>
      </c>
      <c r="N1303">
        <v>0</v>
      </c>
    </row>
    <row r="1304" spans="2:14" x14ac:dyDescent="0.25">
      <c r="B1304" t="s">
        <v>2692</v>
      </c>
      <c r="C1304" s="55" t="s">
        <v>5174</v>
      </c>
      <c r="D1304" s="3" t="s">
        <v>6042</v>
      </c>
      <c r="E1304" s="45">
        <v>36.976898193359375</v>
      </c>
      <c r="F1304" s="45">
        <v>-79.896102905273438</v>
      </c>
      <c r="G1304" s="22">
        <v>400.79998779296875</v>
      </c>
      <c r="H1304" s="3" t="s">
        <v>5985</v>
      </c>
      <c r="J1304" s="4">
        <v>70.232002258300781</v>
      </c>
      <c r="K1304" s="4">
        <v>64.558670043945313</v>
      </c>
      <c r="L1304" s="4">
        <v>5.6733274459838867</v>
      </c>
      <c r="M1304" s="21">
        <v>0.88060301542282104</v>
      </c>
      <c r="N1304">
        <v>0</v>
      </c>
    </row>
    <row r="1305" spans="2:14" x14ac:dyDescent="0.25">
      <c r="B1305" t="s">
        <v>2694</v>
      </c>
      <c r="C1305" s="55" t="s">
        <v>4604</v>
      </c>
      <c r="D1305" s="3" t="s">
        <v>6042</v>
      </c>
      <c r="E1305" s="45">
        <v>36.636398315429688</v>
      </c>
      <c r="F1305" s="45">
        <v>-80.254402160644531</v>
      </c>
      <c r="G1305" s="22">
        <v>419.10000610351563</v>
      </c>
      <c r="H1305" s="3" t="s">
        <v>5985</v>
      </c>
      <c r="J1305" s="4">
        <v>68.647994995117188</v>
      </c>
      <c r="K1305" s="4">
        <v>64.719833374023438</v>
      </c>
      <c r="L1305" s="4">
        <v>3.9281678199768066</v>
      </c>
      <c r="M1305" s="21">
        <v>0.79557591676712036</v>
      </c>
      <c r="N1305">
        <v>0</v>
      </c>
    </row>
    <row r="1306" spans="2:14" x14ac:dyDescent="0.25">
      <c r="B1306" t="s">
        <v>2700</v>
      </c>
      <c r="C1306" s="55" t="s">
        <v>3310</v>
      </c>
      <c r="D1306" s="3" t="s">
        <v>3563</v>
      </c>
      <c r="E1306" s="45">
        <v>46.965801239013672</v>
      </c>
      <c r="F1306" s="45">
        <v>-123.82920074462891</v>
      </c>
      <c r="G1306" s="22">
        <v>3</v>
      </c>
      <c r="H1306" s="3" t="s">
        <v>5985</v>
      </c>
      <c r="J1306" s="4">
        <v>52.591999053955078</v>
      </c>
      <c r="K1306" s="4">
        <v>53.611858367919922</v>
      </c>
      <c r="L1306" s="4">
        <v>-1.0198608636856079</v>
      </c>
      <c r="M1306" s="21">
        <v>0.41346731781959534</v>
      </c>
      <c r="N1306">
        <v>0</v>
      </c>
    </row>
    <row r="1307" spans="2:14" x14ac:dyDescent="0.25">
      <c r="B1307" t="s">
        <v>2701</v>
      </c>
      <c r="C1307" s="55" t="s">
        <v>5457</v>
      </c>
      <c r="D1307" s="3" t="s">
        <v>3563</v>
      </c>
      <c r="E1307" s="45">
        <v>48.994701385498047</v>
      </c>
      <c r="F1307" s="45">
        <v>-117.35440063476563</v>
      </c>
      <c r="G1307" s="22">
        <v>559.9000244140625</v>
      </c>
      <c r="H1307" s="3" t="s">
        <v>5985</v>
      </c>
      <c r="J1307" s="4">
        <v>42.583999633789063</v>
      </c>
      <c r="K1307" s="4">
        <v>51.033412933349609</v>
      </c>
      <c r="L1307" s="4">
        <v>-8.4494142532348633</v>
      </c>
      <c r="M1307" s="21">
        <v>0.11821317672729492</v>
      </c>
      <c r="N1307">
        <v>0</v>
      </c>
    </row>
    <row r="1308" spans="2:14" x14ac:dyDescent="0.25">
      <c r="B1308" t="s">
        <v>2702</v>
      </c>
      <c r="C1308" s="55" t="s">
        <v>5458</v>
      </c>
      <c r="D1308" s="3" t="s">
        <v>3563</v>
      </c>
      <c r="E1308" s="45">
        <v>47.568901062011719</v>
      </c>
      <c r="F1308" s="45">
        <v>-122.68280029296875</v>
      </c>
      <c r="G1308" s="22">
        <v>33.5</v>
      </c>
      <c r="H1308" s="3" t="s">
        <v>5985</v>
      </c>
      <c r="J1308" s="4">
        <v>53.779998779296875</v>
      </c>
      <c r="K1308" s="4">
        <v>54.242095947265625</v>
      </c>
      <c r="L1308" s="4">
        <v>-0.46209716796875</v>
      </c>
      <c r="M1308" s="21">
        <v>0.44770637154579163</v>
      </c>
      <c r="N1308">
        <v>0</v>
      </c>
    </row>
    <row r="1309" spans="2:14" x14ac:dyDescent="0.25">
      <c r="B1309" t="s">
        <v>2703</v>
      </c>
      <c r="C1309" s="55" t="s">
        <v>5459</v>
      </c>
      <c r="D1309" s="3" t="s">
        <v>3563</v>
      </c>
      <c r="E1309" s="45">
        <v>47.414398193359375</v>
      </c>
      <c r="F1309" s="45">
        <v>-121.756103515625</v>
      </c>
      <c r="G1309" s="22">
        <v>475.5</v>
      </c>
      <c r="H1309" s="3" t="s">
        <v>5985</v>
      </c>
      <c r="J1309" s="4">
        <v>47.984001159667969</v>
      </c>
      <c r="K1309" s="4">
        <v>50.621009826660156</v>
      </c>
      <c r="L1309" s="4">
        <v>-2.6370086669921875</v>
      </c>
      <c r="M1309" s="21">
        <v>0.24464873969554901</v>
      </c>
      <c r="N1309">
        <v>0</v>
      </c>
    </row>
    <row r="1310" spans="2:14" x14ac:dyDescent="0.25">
      <c r="B1310" t="s">
        <v>2704</v>
      </c>
      <c r="C1310" s="55" t="s">
        <v>5460</v>
      </c>
      <c r="D1310" s="3" t="s">
        <v>3563</v>
      </c>
      <c r="E1310" s="45">
        <v>47.834400177001953</v>
      </c>
      <c r="F1310" s="45">
        <v>-120.00060272216797</v>
      </c>
      <c r="G1310" s="22">
        <v>363.89999389648438</v>
      </c>
      <c r="H1310" s="3" t="s">
        <v>5985</v>
      </c>
      <c r="J1310" s="4">
        <v>58.243999481201172</v>
      </c>
      <c r="K1310" s="4">
        <v>61.3831787109375</v>
      </c>
      <c r="L1310" s="4">
        <v>-3.1391785144805908</v>
      </c>
      <c r="M1310" s="21">
        <v>0.33239144086837769</v>
      </c>
      <c r="N1310">
        <v>0</v>
      </c>
    </row>
    <row r="1311" spans="2:14" x14ac:dyDescent="0.25">
      <c r="B1311" t="s">
        <v>2705</v>
      </c>
      <c r="C1311" s="55" t="s">
        <v>5461</v>
      </c>
      <c r="D1311" s="3" t="s">
        <v>3563</v>
      </c>
      <c r="E1311" s="45">
        <v>48.539699554443359</v>
      </c>
      <c r="F1311" s="45">
        <v>-121.74220275878906</v>
      </c>
      <c r="G1311" s="22">
        <v>59.400001525878906</v>
      </c>
      <c r="H1311" s="3" t="s">
        <v>5985</v>
      </c>
      <c r="J1311" s="4">
        <v>51.584003448486328</v>
      </c>
      <c r="K1311" s="4">
        <v>52.831642150878906</v>
      </c>
      <c r="L1311" s="4">
        <v>-1.2476379871368408</v>
      </c>
      <c r="M1311" s="21">
        <v>0.35346895456314087</v>
      </c>
      <c r="N1311">
        <v>0</v>
      </c>
    </row>
    <row r="1312" spans="2:14" x14ac:dyDescent="0.25">
      <c r="B1312" t="s">
        <v>2706</v>
      </c>
      <c r="C1312" s="55" t="s">
        <v>5462</v>
      </c>
      <c r="D1312" s="3" t="s">
        <v>3563</v>
      </c>
      <c r="E1312" s="45">
        <v>46.0625</v>
      </c>
      <c r="F1312" s="45">
        <v>-122.20439910888672</v>
      </c>
      <c r="G1312" s="22">
        <v>200.89999389648438</v>
      </c>
      <c r="H1312" s="3" t="s">
        <v>5985</v>
      </c>
      <c r="J1312" s="4">
        <v>51.979999542236328</v>
      </c>
      <c r="K1312" s="4">
        <v>53.946216583251953</v>
      </c>
      <c r="L1312" s="4">
        <v>-1.966217041015625</v>
      </c>
      <c r="M1312" s="21">
        <v>0.38822862505912781</v>
      </c>
      <c r="N1312">
        <v>0</v>
      </c>
    </row>
    <row r="1313" spans="2:14" x14ac:dyDescent="0.25">
      <c r="B1313" t="s">
        <v>2707</v>
      </c>
      <c r="C1313" s="55" t="s">
        <v>5463</v>
      </c>
      <c r="D1313" s="3" t="s">
        <v>3563</v>
      </c>
      <c r="E1313" s="45">
        <v>47.954399108886719</v>
      </c>
      <c r="F1313" s="45">
        <v>-118.99970245361328</v>
      </c>
      <c r="G1313" s="22">
        <v>524</v>
      </c>
      <c r="H1313" s="3" t="s">
        <v>5985</v>
      </c>
      <c r="J1313" s="4">
        <v>56.588001251220703</v>
      </c>
      <c r="K1313" s="4">
        <v>59.712635040283203</v>
      </c>
      <c r="L1313" s="4">
        <v>-3.1246337890625</v>
      </c>
      <c r="M1313" s="21">
        <v>0.29477390646934509</v>
      </c>
      <c r="N1313">
        <v>0</v>
      </c>
    </row>
    <row r="1314" spans="2:14" x14ac:dyDescent="0.25">
      <c r="B1314" t="s">
        <v>2708</v>
      </c>
      <c r="C1314" s="55" t="s">
        <v>5464</v>
      </c>
      <c r="D1314" s="3" t="s">
        <v>3563</v>
      </c>
      <c r="E1314" s="45">
        <v>48.714199066162109</v>
      </c>
      <c r="F1314" s="45">
        <v>-121.14309692382813</v>
      </c>
      <c r="G1314" s="22">
        <v>271.60000610351563</v>
      </c>
      <c r="H1314" s="3" t="s">
        <v>5985</v>
      </c>
      <c r="J1314" s="4">
        <v>51.043998718261719</v>
      </c>
      <c r="K1314" s="4">
        <v>53.132801055908203</v>
      </c>
      <c r="L1314" s="4">
        <v>-2.0887999534606934</v>
      </c>
      <c r="M1314" s="21">
        <v>0.27840763330459595</v>
      </c>
      <c r="N1314">
        <v>0</v>
      </c>
    </row>
    <row r="1315" spans="2:14" x14ac:dyDescent="0.25">
      <c r="B1315" t="s">
        <v>2709</v>
      </c>
      <c r="C1315" s="55" t="s">
        <v>5465</v>
      </c>
      <c r="D1315" s="3" t="s">
        <v>3563</v>
      </c>
      <c r="E1315" s="45">
        <v>47.955799102783203</v>
      </c>
      <c r="F1315" s="45">
        <v>-124.35389709472656</v>
      </c>
      <c r="G1315" s="22">
        <v>106.69999694824219</v>
      </c>
      <c r="H1315" s="3" t="s">
        <v>5985</v>
      </c>
      <c r="J1315" s="4">
        <v>46.796001434326172</v>
      </c>
      <c r="K1315" s="4">
        <v>50.223354339599609</v>
      </c>
      <c r="L1315" s="4">
        <v>-3.4273529052734375</v>
      </c>
      <c r="M1315" s="21">
        <v>0.22622589766979218</v>
      </c>
      <c r="N1315">
        <v>0</v>
      </c>
    </row>
    <row r="1316" spans="2:14" x14ac:dyDescent="0.25">
      <c r="B1316" t="s">
        <v>2710</v>
      </c>
      <c r="C1316" s="55" t="s">
        <v>5466</v>
      </c>
      <c r="D1316" s="3" t="s">
        <v>3563</v>
      </c>
      <c r="E1316" s="45">
        <v>48.198898315429688</v>
      </c>
      <c r="F1316" s="45">
        <v>-120.77359771728516</v>
      </c>
      <c r="G1316" s="22">
        <v>980.79998779296875</v>
      </c>
      <c r="H1316" s="3" t="s">
        <v>5985</v>
      </c>
      <c r="J1316" s="4">
        <v>44.779998779296875</v>
      </c>
      <c r="K1316" s="4">
        <v>45.131324768066406</v>
      </c>
      <c r="L1316" s="4">
        <v>-0.35132446885108948</v>
      </c>
      <c r="M1316" s="21">
        <v>0.45792865753173828</v>
      </c>
      <c r="N1316">
        <v>0</v>
      </c>
    </row>
    <row r="1317" spans="2:14" x14ac:dyDescent="0.25">
      <c r="B1317" t="s">
        <v>2711</v>
      </c>
      <c r="C1317" s="55" t="s">
        <v>5467</v>
      </c>
      <c r="D1317" s="3" t="s">
        <v>3563</v>
      </c>
      <c r="E1317" s="45">
        <v>46.244701385498047</v>
      </c>
      <c r="F1317" s="45">
        <v>-118.87860107421875</v>
      </c>
      <c r="G1317" s="22">
        <v>112.19999694824219</v>
      </c>
      <c r="H1317" s="3" t="s">
        <v>5985</v>
      </c>
      <c r="J1317" s="4">
        <v>52.016002655029297</v>
      </c>
      <c r="K1317" s="4">
        <v>60.766304016113281</v>
      </c>
      <c r="L1317" s="4">
        <v>-8.7502994537353516</v>
      </c>
      <c r="M1317" s="21">
        <v>0.13159707188606262</v>
      </c>
      <c r="N1317">
        <v>0</v>
      </c>
    </row>
    <row r="1318" spans="2:14" x14ac:dyDescent="0.25">
      <c r="B1318" t="s">
        <v>2712</v>
      </c>
      <c r="C1318" s="55" t="s">
        <v>5468</v>
      </c>
      <c r="D1318" s="3" t="s">
        <v>3563</v>
      </c>
      <c r="E1318" s="45">
        <v>46.211101531982422</v>
      </c>
      <c r="F1318" s="45">
        <v>-119.10109710693359</v>
      </c>
      <c r="G1318" s="22">
        <v>118.90000152587891</v>
      </c>
      <c r="H1318" s="3" t="s">
        <v>5985</v>
      </c>
      <c r="J1318" s="4">
        <v>60.403999328613281</v>
      </c>
      <c r="K1318" s="4">
        <v>61.576408386230469</v>
      </c>
      <c r="L1318" s="4">
        <v>-1.1724121570587158</v>
      </c>
      <c r="M1318" s="21">
        <v>0.39394441246986389</v>
      </c>
      <c r="N1318">
        <v>0</v>
      </c>
    </row>
    <row r="1319" spans="2:14" x14ac:dyDescent="0.25">
      <c r="B1319" t="s">
        <v>2714</v>
      </c>
      <c r="C1319" s="55" t="s">
        <v>5470</v>
      </c>
      <c r="D1319" s="3" t="s">
        <v>3563</v>
      </c>
      <c r="E1319" s="45">
        <v>45.999698638916016</v>
      </c>
      <c r="F1319" s="45">
        <v>-121.54029846191406</v>
      </c>
      <c r="G1319" s="22">
        <v>594.4000244140625</v>
      </c>
      <c r="H1319" s="3" t="s">
        <v>5985</v>
      </c>
      <c r="J1319" s="4">
        <v>43.412002563476563</v>
      </c>
      <c r="K1319" s="4">
        <v>48.931812286376953</v>
      </c>
      <c r="L1319" s="4">
        <v>-5.5198087692260742</v>
      </c>
      <c r="M1319" s="21">
        <v>0.23888063430786133</v>
      </c>
      <c r="N1319">
        <v>0</v>
      </c>
    </row>
    <row r="1320" spans="2:14" x14ac:dyDescent="0.25">
      <c r="B1320" t="s">
        <v>2715</v>
      </c>
      <c r="C1320" s="55" t="s">
        <v>5471</v>
      </c>
      <c r="D1320" s="3" t="s">
        <v>3563</v>
      </c>
      <c r="E1320" s="45">
        <v>48.675800323486328</v>
      </c>
      <c r="F1320" s="45">
        <v>-121.24189758300781</v>
      </c>
      <c r="G1320" s="22">
        <v>160</v>
      </c>
      <c r="H1320" s="3" t="s">
        <v>5985</v>
      </c>
      <c r="J1320" s="4">
        <v>52.411998748779297</v>
      </c>
      <c r="K1320" s="4">
        <v>53.536693572998047</v>
      </c>
      <c r="L1320" s="4">
        <v>-1.12469482421875</v>
      </c>
      <c r="M1320" s="21">
        <v>0.34669327735900879</v>
      </c>
      <c r="N1320">
        <v>0</v>
      </c>
    </row>
    <row r="1321" spans="2:14" x14ac:dyDescent="0.25">
      <c r="B1321" t="s">
        <v>2716</v>
      </c>
      <c r="C1321" s="55" t="s">
        <v>3391</v>
      </c>
      <c r="D1321" s="3" t="s">
        <v>3563</v>
      </c>
      <c r="E1321" s="45">
        <v>47.332801818847656</v>
      </c>
      <c r="F1321" s="45">
        <v>-118.69670104980469</v>
      </c>
      <c r="G1321" s="22">
        <v>470</v>
      </c>
      <c r="H1321" s="3" t="s">
        <v>5985</v>
      </c>
      <c r="J1321" s="4">
        <v>53.599998474121094</v>
      </c>
      <c r="K1321" s="4">
        <v>53.224708557128906</v>
      </c>
      <c r="L1321" s="4">
        <v>0.37529295682907104</v>
      </c>
      <c r="M1321" s="21">
        <v>0.50732743740081787</v>
      </c>
      <c r="N1321">
        <v>0</v>
      </c>
    </row>
    <row r="1322" spans="2:14" x14ac:dyDescent="0.25">
      <c r="B1322" t="s">
        <v>2717</v>
      </c>
      <c r="C1322" s="55" t="s">
        <v>5472</v>
      </c>
      <c r="D1322" s="3" t="s">
        <v>3563</v>
      </c>
      <c r="E1322" s="45">
        <v>47.784999847412109</v>
      </c>
      <c r="F1322" s="45">
        <v>-120.64559936523438</v>
      </c>
      <c r="G1322" s="22">
        <v>590.0999755859375</v>
      </c>
      <c r="H1322" s="3" t="s">
        <v>5985</v>
      </c>
      <c r="J1322" s="4">
        <v>45.571998596191406</v>
      </c>
      <c r="K1322" s="4">
        <v>49.464260101318359</v>
      </c>
      <c r="L1322" s="4">
        <v>-3.8922607898712158</v>
      </c>
      <c r="M1322" s="21">
        <v>0.28703495860099792</v>
      </c>
      <c r="N1322">
        <v>0</v>
      </c>
    </row>
    <row r="1323" spans="2:14" x14ac:dyDescent="0.25">
      <c r="B1323" t="s">
        <v>2718</v>
      </c>
      <c r="C1323" s="55" t="s">
        <v>3365</v>
      </c>
      <c r="D1323" s="3" t="s">
        <v>3563</v>
      </c>
      <c r="E1323" s="45">
        <v>46.311901092529297</v>
      </c>
      <c r="F1323" s="45">
        <v>-119.26329803466797</v>
      </c>
      <c r="G1323" s="22">
        <v>113.69999694824219</v>
      </c>
      <c r="H1323" s="3" t="s">
        <v>5985</v>
      </c>
      <c r="J1323" s="4">
        <v>58.208000183105469</v>
      </c>
      <c r="K1323" s="4">
        <v>60.540050506591797</v>
      </c>
      <c r="L1323" s="4">
        <v>-2.3320496082305908</v>
      </c>
      <c r="M1323" s="21">
        <v>0.34610611200332642</v>
      </c>
      <c r="N1323">
        <v>0</v>
      </c>
    </row>
    <row r="1324" spans="2:14" x14ac:dyDescent="0.25">
      <c r="B1324" t="s">
        <v>2719</v>
      </c>
      <c r="C1324" s="55" t="s">
        <v>5473</v>
      </c>
      <c r="D1324" s="3" t="s">
        <v>3563</v>
      </c>
      <c r="E1324" s="45">
        <v>47.117500305175781</v>
      </c>
      <c r="F1324" s="45">
        <v>-118.37139892578125</v>
      </c>
      <c r="G1324" s="22">
        <v>568.0999755859375</v>
      </c>
      <c r="H1324" s="3" t="s">
        <v>5985</v>
      </c>
      <c r="J1324" s="4">
        <v>48.596000671386719</v>
      </c>
      <c r="K1324" s="4">
        <v>53.640552520751953</v>
      </c>
      <c r="L1324" s="4">
        <v>-5.0445494651794434</v>
      </c>
      <c r="M1324" s="21">
        <v>0.20785367488861084</v>
      </c>
      <c r="N1324">
        <v>0</v>
      </c>
    </row>
    <row r="1325" spans="2:14" x14ac:dyDescent="0.25">
      <c r="B1325" t="s">
        <v>2720</v>
      </c>
      <c r="C1325" s="55" t="s">
        <v>5474</v>
      </c>
      <c r="D1325" s="3" t="s">
        <v>3563</v>
      </c>
      <c r="E1325" s="45">
        <v>48.727199554443359</v>
      </c>
      <c r="F1325" s="45">
        <v>-121.07219696044922</v>
      </c>
      <c r="G1325" s="22">
        <v>376.70001220703125</v>
      </c>
      <c r="H1325" s="3" t="s">
        <v>5985</v>
      </c>
      <c r="J1325" s="4">
        <v>52.411998748779297</v>
      </c>
      <c r="K1325" s="4">
        <v>54.734169006347656</v>
      </c>
      <c r="L1325" s="4">
        <v>-2.3221678733825684</v>
      </c>
      <c r="M1325" s="21">
        <v>0.25577116012573242</v>
      </c>
      <c r="N1325">
        <v>0</v>
      </c>
    </row>
    <row r="1326" spans="2:14" x14ac:dyDescent="0.25">
      <c r="B1326" t="s">
        <v>2721</v>
      </c>
      <c r="C1326" s="55" t="s">
        <v>5475</v>
      </c>
      <c r="D1326" s="3" t="s">
        <v>3563</v>
      </c>
      <c r="E1326" s="45">
        <v>48.350799560546875</v>
      </c>
      <c r="F1326" s="45">
        <v>-120.72640228271484</v>
      </c>
      <c r="G1326" s="22">
        <v>383.10000610351563</v>
      </c>
      <c r="H1326" s="3" t="s">
        <v>5985</v>
      </c>
      <c r="J1326" s="4">
        <v>51.187999725341797</v>
      </c>
      <c r="K1326" s="4">
        <v>55.319389343261719</v>
      </c>
      <c r="L1326" s="4">
        <v>-4.1313905715942383</v>
      </c>
      <c r="M1326" s="21">
        <v>0.23110060393810272</v>
      </c>
      <c r="N1326">
        <v>0</v>
      </c>
    </row>
    <row r="1327" spans="2:14" x14ac:dyDescent="0.25">
      <c r="B1327" t="s">
        <v>2722</v>
      </c>
      <c r="C1327" s="55" t="s">
        <v>5476</v>
      </c>
      <c r="D1327" s="3" t="s">
        <v>3563</v>
      </c>
      <c r="E1327" s="45">
        <v>48.652500152587891</v>
      </c>
      <c r="F1327" s="45">
        <v>-121.69309997558594</v>
      </c>
      <c r="G1327" s="22">
        <v>210.30000305175781</v>
      </c>
      <c r="H1327" s="3" t="s">
        <v>5985</v>
      </c>
      <c r="J1327" s="4">
        <v>48.596000671386719</v>
      </c>
      <c r="K1327" s="4">
        <v>51.283439636230469</v>
      </c>
      <c r="L1327" s="4">
        <v>-2.6874420642852783</v>
      </c>
      <c r="M1327" s="21">
        <v>0.23251748085021973</v>
      </c>
      <c r="N1327">
        <v>0</v>
      </c>
    </row>
    <row r="1328" spans="2:14" x14ac:dyDescent="0.25">
      <c r="B1328" t="s">
        <v>2723</v>
      </c>
      <c r="C1328" s="55" t="s">
        <v>5477</v>
      </c>
      <c r="D1328" s="3" t="s">
        <v>3563</v>
      </c>
      <c r="E1328" s="45">
        <v>47.428901672363281</v>
      </c>
      <c r="F1328" s="45">
        <v>-120.30999755859375</v>
      </c>
      <c r="G1328" s="22">
        <v>190.80000305175781</v>
      </c>
      <c r="H1328" s="3" t="s">
        <v>5985</v>
      </c>
      <c r="J1328" s="4">
        <v>55.795997619628906</v>
      </c>
      <c r="K1328" s="4">
        <v>61.896778106689453</v>
      </c>
      <c r="L1328" s="4">
        <v>-6.1007814407348633</v>
      </c>
      <c r="M1328" s="21">
        <v>0.14193123579025269</v>
      </c>
      <c r="N1328">
        <v>0</v>
      </c>
    </row>
    <row r="1329" spans="2:14" x14ac:dyDescent="0.25">
      <c r="B1329" t="s">
        <v>2724</v>
      </c>
      <c r="C1329" s="55" t="s">
        <v>5478</v>
      </c>
      <c r="D1329" s="3" t="s">
        <v>3563</v>
      </c>
      <c r="E1329" s="45">
        <v>46.043598175048828</v>
      </c>
      <c r="F1329" s="45">
        <v>-118.46279907226563</v>
      </c>
      <c r="G1329" s="22">
        <v>192.60000610351563</v>
      </c>
      <c r="H1329" s="3" t="s">
        <v>5985</v>
      </c>
      <c r="J1329" s="4">
        <v>47.840000152587891</v>
      </c>
      <c r="K1329" s="4">
        <v>53.501659393310547</v>
      </c>
      <c r="L1329" s="4">
        <v>-5.6616606712341309</v>
      </c>
      <c r="M1329" s="21">
        <v>0.26062402129173279</v>
      </c>
      <c r="N1329">
        <v>0</v>
      </c>
    </row>
    <row r="1330" spans="2:14" x14ac:dyDescent="0.25">
      <c r="B1330" t="s">
        <v>2725</v>
      </c>
      <c r="C1330" s="55" t="s">
        <v>5479</v>
      </c>
      <c r="D1330" s="3" t="s">
        <v>3563</v>
      </c>
      <c r="E1330" s="45">
        <v>47.768100738525391</v>
      </c>
      <c r="F1330" s="45">
        <v>-118.72389984130859</v>
      </c>
      <c r="G1330" s="22">
        <v>689.5</v>
      </c>
      <c r="H1330" s="3" t="s">
        <v>5985</v>
      </c>
      <c r="J1330" s="4">
        <v>43.987998962402344</v>
      </c>
      <c r="K1330" s="4">
        <v>51.263725280761719</v>
      </c>
      <c r="L1330" s="4">
        <v>-7.275726318359375</v>
      </c>
      <c r="M1330" s="21">
        <v>0.16578750312328339</v>
      </c>
      <c r="N1330">
        <v>0</v>
      </c>
    </row>
    <row r="1331" spans="2:14" x14ac:dyDescent="0.25">
      <c r="B1331" t="s">
        <v>2733</v>
      </c>
      <c r="C1331" s="55" t="s">
        <v>5486</v>
      </c>
      <c r="D1331" s="3" t="s">
        <v>6045</v>
      </c>
      <c r="E1331" s="45">
        <v>37.856700897216797</v>
      </c>
      <c r="F1331" s="45">
        <v>-80.404197692871094</v>
      </c>
      <c r="G1331" s="22">
        <v>701</v>
      </c>
      <c r="H1331" s="3" t="s">
        <v>5985</v>
      </c>
      <c r="J1331" s="4">
        <v>65.803993225097656</v>
      </c>
      <c r="K1331" s="4">
        <v>59.794685363769531</v>
      </c>
      <c r="L1331" s="4">
        <v>6.009307861328125</v>
      </c>
      <c r="M1331" s="21">
        <v>0.85950678586959839</v>
      </c>
      <c r="N1331">
        <v>0</v>
      </c>
    </row>
    <row r="1332" spans="2:14" x14ac:dyDescent="0.25">
      <c r="B1332" t="s">
        <v>2740</v>
      </c>
      <c r="C1332" s="55" t="s">
        <v>5491</v>
      </c>
      <c r="D1332" s="3" t="s">
        <v>6044</v>
      </c>
      <c r="E1332" s="45">
        <v>44.327201843261719</v>
      </c>
      <c r="F1332" s="45">
        <v>-91.919403076171875</v>
      </c>
      <c r="G1332" s="22">
        <v>204.19999694824219</v>
      </c>
      <c r="H1332" s="3" t="s">
        <v>5985</v>
      </c>
      <c r="J1332" s="4">
        <v>66.236000061035156</v>
      </c>
      <c r="K1332" s="4">
        <v>63.866069793701172</v>
      </c>
      <c r="L1332" s="4">
        <v>2.3699278831481934</v>
      </c>
      <c r="M1332" s="21">
        <v>0.58463132381439209</v>
      </c>
      <c r="N1332">
        <v>0</v>
      </c>
    </row>
    <row r="1333" spans="2:14" x14ac:dyDescent="0.25">
      <c r="B1333" t="s">
        <v>2741</v>
      </c>
      <c r="C1333" s="55" t="s">
        <v>3412</v>
      </c>
      <c r="D1333" s="3" t="s">
        <v>6044</v>
      </c>
      <c r="E1333" s="45">
        <v>44.276901245117188</v>
      </c>
      <c r="F1333" s="45">
        <v>-88.437797546386719</v>
      </c>
      <c r="G1333" s="22">
        <v>241.39999389648438</v>
      </c>
      <c r="H1333" s="3" t="s">
        <v>5985</v>
      </c>
      <c r="J1333" s="4">
        <v>66.200004577636719</v>
      </c>
      <c r="K1333" s="4">
        <v>61.8338623046875</v>
      </c>
      <c r="L1333" s="4">
        <v>4.3661437034606934</v>
      </c>
      <c r="M1333" s="21">
        <v>0.68292278051376343</v>
      </c>
      <c r="N1333">
        <v>0</v>
      </c>
    </row>
    <row r="1334" spans="2:14" x14ac:dyDescent="0.25">
      <c r="B1334" t="s">
        <v>2742</v>
      </c>
      <c r="C1334" s="55" t="s">
        <v>5492</v>
      </c>
      <c r="D1334" s="3" t="s">
        <v>6044</v>
      </c>
      <c r="E1334" s="45">
        <v>43.300800323486328</v>
      </c>
      <c r="F1334" s="45">
        <v>-89.326896667480469</v>
      </c>
      <c r="G1334" s="22">
        <v>329.20001220703125</v>
      </c>
      <c r="H1334" s="3" t="s">
        <v>5985</v>
      </c>
      <c r="J1334" s="4">
        <v>65.408004760742188</v>
      </c>
      <c r="K1334" s="4">
        <v>59.652862548828125</v>
      </c>
      <c r="L1334" s="4">
        <v>5.7551393508911133</v>
      </c>
      <c r="M1334" s="21">
        <v>0.76339906454086304</v>
      </c>
      <c r="N1334">
        <v>0</v>
      </c>
    </row>
    <row r="1335" spans="2:14" x14ac:dyDescent="0.25">
      <c r="B1335" t="s">
        <v>2743</v>
      </c>
      <c r="C1335" s="55" t="s">
        <v>5493</v>
      </c>
      <c r="D1335" s="3" t="s">
        <v>6044</v>
      </c>
      <c r="E1335" s="45">
        <v>43.458301544189453</v>
      </c>
      <c r="F1335" s="45">
        <v>-89.726898193359375</v>
      </c>
      <c r="G1335" s="22">
        <v>250.89999389648438</v>
      </c>
      <c r="H1335" s="3" t="s">
        <v>5985</v>
      </c>
      <c r="J1335" s="4">
        <v>67.208000183105469</v>
      </c>
      <c r="K1335" s="4">
        <v>58.522865295410156</v>
      </c>
      <c r="L1335" s="4">
        <v>8.6851377487182617</v>
      </c>
      <c r="M1335" s="21">
        <v>0.84869086742401123</v>
      </c>
      <c r="N1335">
        <v>0</v>
      </c>
    </row>
    <row r="1336" spans="2:14" x14ac:dyDescent="0.25">
      <c r="B1336" t="s">
        <v>2744</v>
      </c>
      <c r="C1336" s="55" t="s">
        <v>4419</v>
      </c>
      <c r="D1336" s="3" t="s">
        <v>6044</v>
      </c>
      <c r="E1336" s="45">
        <v>43.444698333740234</v>
      </c>
      <c r="F1336" s="45">
        <v>-88.847801208496094</v>
      </c>
      <c r="G1336" s="22">
        <v>256</v>
      </c>
      <c r="H1336" s="3" t="s">
        <v>5985</v>
      </c>
      <c r="J1336" s="4">
        <v>65.192001342773438</v>
      </c>
      <c r="K1336" s="4">
        <v>60.5413818359375</v>
      </c>
      <c r="L1336" s="4">
        <v>4.6506223678588867</v>
      </c>
      <c r="M1336" s="21">
        <v>0.72568237781524658</v>
      </c>
      <c r="N1336">
        <v>0</v>
      </c>
    </row>
    <row r="1337" spans="2:14" x14ac:dyDescent="0.25">
      <c r="B1337" t="s">
        <v>2746</v>
      </c>
      <c r="C1337" s="55" t="s">
        <v>5494</v>
      </c>
      <c r="D1337" s="3" t="s">
        <v>6044</v>
      </c>
      <c r="E1337" s="45">
        <v>45.090801239013672</v>
      </c>
      <c r="F1337" s="45">
        <v>-91.486396789550781</v>
      </c>
      <c r="G1337" s="22">
        <v>301.79998779296875</v>
      </c>
      <c r="H1337" s="3" t="s">
        <v>5985</v>
      </c>
      <c r="J1337" s="4">
        <v>63.788002014160156</v>
      </c>
      <c r="K1337" s="4">
        <v>59.401130676269531</v>
      </c>
      <c r="L1337" s="4">
        <v>4.386871337890625</v>
      </c>
      <c r="M1337" s="21">
        <v>0.69010829925537109</v>
      </c>
      <c r="N1337">
        <v>0</v>
      </c>
    </row>
    <row r="1338" spans="2:14" x14ac:dyDescent="0.25">
      <c r="B1338" t="s">
        <v>2748</v>
      </c>
      <c r="C1338" s="55" t="s">
        <v>3298</v>
      </c>
      <c r="D1338" s="3" t="s">
        <v>6044</v>
      </c>
      <c r="E1338" s="45">
        <v>42.650798797607422</v>
      </c>
      <c r="F1338" s="45">
        <v>-88.254402160644531</v>
      </c>
      <c r="G1338" s="22">
        <v>228.89999389648438</v>
      </c>
      <c r="H1338" s="3" t="s">
        <v>5985</v>
      </c>
      <c r="J1338" s="4">
        <v>67.027999877929688</v>
      </c>
      <c r="K1338" s="4">
        <v>60.108329772949219</v>
      </c>
      <c r="L1338" s="4">
        <v>6.9196715354919434</v>
      </c>
      <c r="M1338" s="21">
        <v>0.81908178329467773</v>
      </c>
      <c r="N1338">
        <v>0</v>
      </c>
    </row>
    <row r="1339" spans="2:14" x14ac:dyDescent="0.25">
      <c r="B1339" t="s">
        <v>2749</v>
      </c>
      <c r="C1339" s="55" t="s">
        <v>5496</v>
      </c>
      <c r="D1339" s="3" t="s">
        <v>6044</v>
      </c>
      <c r="E1339" s="45">
        <v>44.032798767089844</v>
      </c>
      <c r="F1339" s="45">
        <v>-88.146896362304688</v>
      </c>
      <c r="G1339" s="22">
        <v>256</v>
      </c>
      <c r="H1339" s="3" t="s">
        <v>5985</v>
      </c>
      <c r="J1339" s="4">
        <v>65.408004760742188</v>
      </c>
      <c r="K1339" s="4">
        <v>60.110584259033203</v>
      </c>
      <c r="L1339" s="4">
        <v>5.2974181175231934</v>
      </c>
      <c r="M1339" s="21">
        <v>0.72693932056427002</v>
      </c>
      <c r="N1339">
        <v>0</v>
      </c>
    </row>
    <row r="1340" spans="2:14" x14ac:dyDescent="0.25">
      <c r="B1340" t="s">
        <v>2751</v>
      </c>
      <c r="C1340" s="55" t="s">
        <v>5498</v>
      </c>
      <c r="D1340" s="3" t="s">
        <v>6044</v>
      </c>
      <c r="E1340" s="45">
        <v>45.358100891113281</v>
      </c>
      <c r="F1340" s="45">
        <v>-88.19219970703125</v>
      </c>
      <c r="G1340" s="22">
        <v>289.60000610351563</v>
      </c>
      <c r="H1340" s="3" t="s">
        <v>5985</v>
      </c>
      <c r="J1340" s="4">
        <v>59.827995300292969</v>
      </c>
      <c r="K1340" s="4">
        <v>55.332416534423828</v>
      </c>
      <c r="L1340" s="4">
        <v>4.4955811500549316</v>
      </c>
      <c r="M1340" s="21">
        <v>0.67781913280487061</v>
      </c>
      <c r="N1340">
        <v>0</v>
      </c>
    </row>
    <row r="1341" spans="2:14" x14ac:dyDescent="0.25">
      <c r="B1341" t="s">
        <v>2752</v>
      </c>
      <c r="C1341" s="55" t="s">
        <v>3356</v>
      </c>
      <c r="D1341" s="3" t="s">
        <v>6044</v>
      </c>
      <c r="E1341" s="45">
        <v>45.533100128173828</v>
      </c>
      <c r="F1341" s="45">
        <v>-92.022499084472656</v>
      </c>
      <c r="G1341" s="22">
        <v>378</v>
      </c>
      <c r="H1341" s="3" t="s">
        <v>5985</v>
      </c>
      <c r="J1341" s="4">
        <v>62.384002685546875</v>
      </c>
      <c r="K1341" s="4">
        <v>60.206035614013672</v>
      </c>
      <c r="L1341" s="4">
        <v>2.1779663562774658</v>
      </c>
      <c r="M1341" s="21">
        <v>0.59934937953948975</v>
      </c>
      <c r="N1341">
        <v>0</v>
      </c>
    </row>
    <row r="1342" spans="2:14" x14ac:dyDescent="0.25">
      <c r="B1342" t="s">
        <v>2754</v>
      </c>
      <c r="C1342" s="55" t="s">
        <v>5500</v>
      </c>
      <c r="D1342" s="3" t="s">
        <v>6044</v>
      </c>
      <c r="E1342" s="45">
        <v>44.730300903320313</v>
      </c>
      <c r="F1342" s="45">
        <v>-92.458602905273438</v>
      </c>
      <c r="G1342" s="22">
        <v>313.89999389648438</v>
      </c>
      <c r="H1342" s="3" t="s">
        <v>5985</v>
      </c>
      <c r="J1342" s="4">
        <v>62.599998474121094</v>
      </c>
      <c r="K1342" s="4">
        <v>60.132514953613281</v>
      </c>
      <c r="L1342" s="4">
        <v>2.4674866199493408</v>
      </c>
      <c r="M1342" s="21">
        <v>0.59283715486526489</v>
      </c>
      <c r="N1342">
        <v>0</v>
      </c>
    </row>
    <row r="1343" spans="2:14" x14ac:dyDescent="0.25">
      <c r="B1343" t="s">
        <v>2756</v>
      </c>
      <c r="C1343" s="55" t="s">
        <v>5502</v>
      </c>
      <c r="D1343" s="3" t="s">
        <v>6044</v>
      </c>
      <c r="E1343" s="45">
        <v>43.570598602294922</v>
      </c>
      <c r="F1343" s="45">
        <v>-91.229400634765625</v>
      </c>
      <c r="G1343" s="22">
        <v>194.80000305175781</v>
      </c>
      <c r="H1343" s="3" t="s">
        <v>5985</v>
      </c>
      <c r="J1343" s="4">
        <v>67.424003601074219</v>
      </c>
      <c r="K1343" s="4">
        <v>63.817737579345703</v>
      </c>
      <c r="L1343" s="4">
        <v>3.6062684059143066</v>
      </c>
      <c r="M1343" s="21">
        <v>0.66552591323852539</v>
      </c>
      <c r="N1343">
        <v>0</v>
      </c>
    </row>
    <row r="1344" spans="2:14" x14ac:dyDescent="0.25">
      <c r="B1344" t="s">
        <v>2760</v>
      </c>
      <c r="C1344" s="55" t="s">
        <v>5505</v>
      </c>
      <c r="D1344" s="3" t="s">
        <v>6044</v>
      </c>
      <c r="E1344" s="45">
        <v>44.462799072265625</v>
      </c>
      <c r="F1344" s="45">
        <v>-87.504997253417969</v>
      </c>
      <c r="G1344" s="22">
        <v>180.69999694824219</v>
      </c>
      <c r="H1344" s="3" t="s">
        <v>5985</v>
      </c>
      <c r="J1344" s="4">
        <v>60.979999542236328</v>
      </c>
      <c r="K1344" s="4">
        <v>59.448009490966797</v>
      </c>
      <c r="L1344" s="4">
        <v>1.5319885015487671</v>
      </c>
      <c r="M1344" s="21">
        <v>0.57021147012710571</v>
      </c>
      <c r="N1344">
        <v>0</v>
      </c>
    </row>
    <row r="1345" spans="2:14" x14ac:dyDescent="0.25">
      <c r="B1345" t="s">
        <v>2764</v>
      </c>
      <c r="C1345" s="55" t="s">
        <v>5508</v>
      </c>
      <c r="D1345" s="3" t="s">
        <v>6044</v>
      </c>
      <c r="E1345" s="45">
        <v>45.573299407958984</v>
      </c>
      <c r="F1345" s="45">
        <v>-92.485298156738281</v>
      </c>
      <c r="G1345" s="22">
        <v>371.89999389648438</v>
      </c>
      <c r="H1345" s="3" t="s">
        <v>5985</v>
      </c>
      <c r="J1345" s="4">
        <v>60.799999237060547</v>
      </c>
      <c r="K1345" s="4">
        <v>59.1318359375</v>
      </c>
      <c r="L1345" s="4">
        <v>1.6681640148162842</v>
      </c>
      <c r="M1345" s="21">
        <v>0.54456633329391479</v>
      </c>
      <c r="N1345">
        <v>0</v>
      </c>
    </row>
    <row r="1346" spans="2:14" x14ac:dyDescent="0.25">
      <c r="B1346" t="s">
        <v>2767</v>
      </c>
      <c r="C1346" s="55" t="s">
        <v>5511</v>
      </c>
      <c r="D1346" s="3" t="s">
        <v>6044</v>
      </c>
      <c r="E1346" s="45">
        <v>44.086898803710938</v>
      </c>
      <c r="F1346" s="45">
        <v>-87.652198791503906</v>
      </c>
      <c r="G1346" s="22">
        <v>178</v>
      </c>
      <c r="H1346" s="3" t="s">
        <v>5985</v>
      </c>
      <c r="J1346" s="4">
        <v>58.640003204345703</v>
      </c>
      <c r="K1346" s="4">
        <v>60.757335662841797</v>
      </c>
      <c r="L1346" s="4">
        <v>-2.1173338890075684</v>
      </c>
      <c r="M1346" s="21">
        <v>0.33898690342903137</v>
      </c>
      <c r="N1346">
        <v>0</v>
      </c>
    </row>
    <row r="1347" spans="2:14" x14ac:dyDescent="0.25">
      <c r="B1347" t="s">
        <v>2772</v>
      </c>
      <c r="C1347" s="55" t="s">
        <v>5515</v>
      </c>
      <c r="D1347" s="3" t="s">
        <v>6044</v>
      </c>
      <c r="E1347" s="45">
        <v>44.874198913574219</v>
      </c>
      <c r="F1347" s="45">
        <v>-91.9364013671875</v>
      </c>
      <c r="G1347" s="22">
        <v>237.69999694824219</v>
      </c>
      <c r="H1347" s="3" t="s">
        <v>5985</v>
      </c>
      <c r="J1347" s="4">
        <v>63.607994079589844</v>
      </c>
      <c r="K1347" s="4">
        <v>59.900379180908203</v>
      </c>
      <c r="L1347" s="4">
        <v>3.7076172828674316</v>
      </c>
      <c r="M1347" s="21">
        <v>0.64874494075775146</v>
      </c>
      <c r="N1347">
        <v>0</v>
      </c>
    </row>
    <row r="1348" spans="2:14" x14ac:dyDescent="0.25">
      <c r="B1348" t="s">
        <v>2783</v>
      </c>
      <c r="C1348" s="55" t="s">
        <v>5523</v>
      </c>
      <c r="D1348" s="3" t="s">
        <v>6044</v>
      </c>
      <c r="E1348" s="45">
        <v>42.702201843261719</v>
      </c>
      <c r="F1348" s="45">
        <v>-87.786102294921875</v>
      </c>
      <c r="G1348" s="22">
        <v>181.39999389648438</v>
      </c>
      <c r="H1348" s="3" t="s">
        <v>5985</v>
      </c>
      <c r="J1348" s="4">
        <v>64.435989379882813</v>
      </c>
      <c r="K1348" s="4">
        <v>64.018844604492188</v>
      </c>
      <c r="L1348" s="4">
        <v>0.41715088486671448</v>
      </c>
      <c r="M1348" s="21">
        <v>0.47331085801124573</v>
      </c>
      <c r="N1348">
        <v>0</v>
      </c>
    </row>
    <row r="1349" spans="2:14" x14ac:dyDescent="0.25">
      <c r="B1349" t="s">
        <v>2784</v>
      </c>
      <c r="C1349" s="55" t="s">
        <v>5524</v>
      </c>
      <c r="D1349" s="3" t="s">
        <v>6044</v>
      </c>
      <c r="E1349" s="45">
        <v>45.598598480224609</v>
      </c>
      <c r="F1349" s="45">
        <v>-89.450798034667969</v>
      </c>
      <c r="G1349" s="22">
        <v>479.10000610351563</v>
      </c>
      <c r="H1349" s="3" t="s">
        <v>5985</v>
      </c>
      <c r="J1349" s="4">
        <v>58.819999694824219</v>
      </c>
      <c r="K1349" s="4">
        <v>56.457054138183594</v>
      </c>
      <c r="L1349" s="4">
        <v>2.362945556640625</v>
      </c>
      <c r="M1349" s="21">
        <v>0.58423352241516113</v>
      </c>
      <c r="N1349">
        <v>0</v>
      </c>
    </row>
    <row r="1350" spans="2:14" x14ac:dyDescent="0.25">
      <c r="B1350" t="s">
        <v>2785</v>
      </c>
      <c r="C1350" s="55" t="s">
        <v>5525</v>
      </c>
      <c r="D1350" s="3" t="s">
        <v>6044</v>
      </c>
      <c r="E1350" s="45">
        <v>45.416400909423828</v>
      </c>
      <c r="F1350" s="45">
        <v>-91.771896362304688</v>
      </c>
      <c r="G1350" s="22">
        <v>336.20001220703125</v>
      </c>
      <c r="H1350" s="3" t="s">
        <v>5985</v>
      </c>
      <c r="J1350" s="4">
        <v>62.959999084472656</v>
      </c>
      <c r="K1350" s="4">
        <v>58.392711639404297</v>
      </c>
      <c r="L1350" s="4">
        <v>4.5672850608825684</v>
      </c>
      <c r="M1350" s="21">
        <v>0.68025350570678711</v>
      </c>
      <c r="N1350">
        <v>0</v>
      </c>
    </row>
    <row r="1351" spans="2:14" x14ac:dyDescent="0.25">
      <c r="B1351" t="s">
        <v>2787</v>
      </c>
      <c r="C1351" s="55" t="s">
        <v>5527</v>
      </c>
      <c r="D1351" s="3" t="s">
        <v>6044</v>
      </c>
      <c r="E1351" s="45">
        <v>45.411701202392578</v>
      </c>
      <c r="F1351" s="45">
        <v>-92.646697998046875</v>
      </c>
      <c r="G1351" s="22">
        <v>228.60000610351563</v>
      </c>
      <c r="H1351" s="3" t="s">
        <v>5985</v>
      </c>
      <c r="J1351" s="4">
        <v>62.383995056152344</v>
      </c>
      <c r="K1351" s="4">
        <v>59.873035430908203</v>
      </c>
      <c r="L1351" s="4">
        <v>2.5109620094299316</v>
      </c>
      <c r="M1351" s="21">
        <v>0.58994001150131226</v>
      </c>
      <c r="N1351">
        <v>0</v>
      </c>
    </row>
    <row r="1352" spans="2:14" x14ac:dyDescent="0.25">
      <c r="B1352" t="s">
        <v>2790</v>
      </c>
      <c r="C1352" s="55" t="s">
        <v>5528</v>
      </c>
      <c r="D1352" s="3" t="s">
        <v>6044</v>
      </c>
      <c r="E1352" s="45">
        <v>44.880001068115234</v>
      </c>
      <c r="F1352" s="45">
        <v>-87.335800170898438</v>
      </c>
      <c r="G1352" s="22">
        <v>213.10000610351563</v>
      </c>
      <c r="H1352" s="3" t="s">
        <v>5985</v>
      </c>
      <c r="J1352" s="4">
        <v>63.392005920410156</v>
      </c>
      <c r="K1352" s="4">
        <v>59.053955078125</v>
      </c>
      <c r="L1352" s="4">
        <v>4.3380494117736816</v>
      </c>
      <c r="M1352" s="21">
        <v>0.69136399030685425</v>
      </c>
      <c r="N1352">
        <v>0</v>
      </c>
    </row>
    <row r="1353" spans="2:14" x14ac:dyDescent="0.25">
      <c r="B1353" t="s">
        <v>2791</v>
      </c>
      <c r="C1353" s="55" t="s">
        <v>5529</v>
      </c>
      <c r="D1353" s="3" t="s">
        <v>6044</v>
      </c>
      <c r="E1353" s="45">
        <v>44.143100738525391</v>
      </c>
      <c r="F1353" s="45">
        <v>-87.567802429199219</v>
      </c>
      <c r="G1353" s="22">
        <v>179.5</v>
      </c>
      <c r="H1353" s="3" t="s">
        <v>5985</v>
      </c>
      <c r="J1353" s="4">
        <v>56.983997344970703</v>
      </c>
      <c r="K1353" s="4">
        <v>59.349029541015625</v>
      </c>
      <c r="L1353" s="4">
        <v>-2.3650329113006592</v>
      </c>
      <c r="M1353" s="21">
        <v>0.30816298723220825</v>
      </c>
      <c r="N1353">
        <v>0</v>
      </c>
    </row>
    <row r="1354" spans="2:14" x14ac:dyDescent="0.25">
      <c r="B1354" t="s">
        <v>2792</v>
      </c>
      <c r="C1354" s="55" t="s">
        <v>5530</v>
      </c>
      <c r="D1354" s="3" t="s">
        <v>6044</v>
      </c>
      <c r="E1354" s="45">
        <v>43.559398651123047</v>
      </c>
      <c r="F1354" s="45">
        <v>-90.8760986328125</v>
      </c>
      <c r="G1354" s="22">
        <v>382.5</v>
      </c>
      <c r="H1354" s="3" t="s">
        <v>5985</v>
      </c>
      <c r="J1354" s="4">
        <v>63.356006622314453</v>
      </c>
      <c r="K1354" s="4">
        <v>59.354766845703125</v>
      </c>
      <c r="L1354" s="4">
        <v>4.0012388229370117</v>
      </c>
      <c r="M1354" s="21">
        <v>0.65822708606719971</v>
      </c>
      <c r="N1354">
        <v>0</v>
      </c>
    </row>
    <row r="1355" spans="2:14" x14ac:dyDescent="0.25">
      <c r="B1355" t="s">
        <v>2794</v>
      </c>
      <c r="C1355" s="55" t="s">
        <v>4951</v>
      </c>
      <c r="D1355" s="3" t="s">
        <v>6044</v>
      </c>
      <c r="E1355" s="45">
        <v>43.174198150634766</v>
      </c>
      <c r="F1355" s="45">
        <v>-88.736396789550781</v>
      </c>
      <c r="G1355" s="22">
        <v>251.5</v>
      </c>
      <c r="H1355" s="3" t="s">
        <v>5985</v>
      </c>
      <c r="J1355" s="4">
        <v>67.423995971679688</v>
      </c>
      <c r="K1355" s="4">
        <v>61.554546356201172</v>
      </c>
      <c r="L1355" s="4">
        <v>5.8694519996643066</v>
      </c>
      <c r="M1355" s="21">
        <v>0.78736972808837891</v>
      </c>
      <c r="N1355">
        <v>0</v>
      </c>
    </row>
    <row r="1356" spans="2:14" x14ac:dyDescent="0.25">
      <c r="B1356" t="s">
        <v>2795</v>
      </c>
      <c r="C1356" s="55" t="s">
        <v>5532</v>
      </c>
      <c r="D1356" s="3" t="s">
        <v>6044</v>
      </c>
      <c r="E1356" s="45">
        <v>44.354698181152344</v>
      </c>
      <c r="F1356" s="45">
        <v>-89.059402465820313</v>
      </c>
      <c r="G1356" s="22">
        <v>255.10000610351563</v>
      </c>
      <c r="H1356" s="3" t="s">
        <v>5985</v>
      </c>
      <c r="J1356" s="4">
        <v>66.7760009765625</v>
      </c>
      <c r="K1356" s="4">
        <v>59.706371307373047</v>
      </c>
      <c r="L1356" s="4">
        <v>7.0696287155151367</v>
      </c>
      <c r="M1356" s="21">
        <v>0.79839020967483521</v>
      </c>
      <c r="N1356">
        <v>0</v>
      </c>
    </row>
    <row r="1357" spans="2:14" x14ac:dyDescent="0.25">
      <c r="B1357" t="s">
        <v>2801</v>
      </c>
      <c r="C1357" s="55" t="s">
        <v>4715</v>
      </c>
      <c r="D1357" s="3" t="s">
        <v>6046</v>
      </c>
      <c r="E1357" s="45">
        <v>42.733100891113281</v>
      </c>
      <c r="F1357" s="45">
        <v>-110.92169952392578</v>
      </c>
      <c r="G1357" s="22">
        <v>1904.4000244140625</v>
      </c>
      <c r="H1357" s="3" t="s">
        <v>5985</v>
      </c>
      <c r="J1357" s="4">
        <v>45.391998291015625</v>
      </c>
      <c r="K1357" s="4">
        <v>43.892379760742188</v>
      </c>
      <c r="L1357" s="4">
        <v>1.4996185302734375</v>
      </c>
      <c r="M1357" s="21">
        <v>0.57396233081817627</v>
      </c>
      <c r="N1357">
        <v>0</v>
      </c>
    </row>
    <row r="1358" spans="2:14" x14ac:dyDescent="0.25">
      <c r="B1358" t="s">
        <v>2802</v>
      </c>
      <c r="C1358" s="55" t="s">
        <v>5537</v>
      </c>
      <c r="D1358" s="3" t="s">
        <v>6046</v>
      </c>
      <c r="E1358" s="45">
        <v>43.772800445556641</v>
      </c>
      <c r="F1358" s="45">
        <v>-111.03389739990234</v>
      </c>
      <c r="G1358" s="22">
        <v>1962.9000244140625</v>
      </c>
      <c r="H1358" s="3" t="s">
        <v>5985</v>
      </c>
      <c r="J1358" s="4">
        <v>48.200000762939453</v>
      </c>
      <c r="K1358" s="4">
        <v>48.633609771728516</v>
      </c>
      <c r="L1358" s="4">
        <v>-0.4336090087890625</v>
      </c>
      <c r="M1358" s="21">
        <v>0.39643955230712891</v>
      </c>
      <c r="N1358">
        <v>0</v>
      </c>
    </row>
    <row r="1359" spans="2:14" x14ac:dyDescent="0.25">
      <c r="B1359" t="s">
        <v>2803</v>
      </c>
      <c r="C1359" s="55" t="s">
        <v>5040</v>
      </c>
      <c r="D1359" s="3" t="s">
        <v>6046</v>
      </c>
      <c r="E1359" s="45">
        <v>44.37969970703125</v>
      </c>
      <c r="F1359" s="45">
        <v>-108.03500366210938</v>
      </c>
      <c r="G1359" s="22">
        <v>1170.4000244140625</v>
      </c>
      <c r="H1359" s="3" t="s">
        <v>5985</v>
      </c>
      <c r="J1359" s="4">
        <v>60.83599853515625</v>
      </c>
      <c r="K1359" s="4">
        <v>56.497810363769531</v>
      </c>
      <c r="L1359" s="4">
        <v>4.3381896018981934</v>
      </c>
      <c r="M1359" s="21">
        <v>0.76507735252380371</v>
      </c>
      <c r="N1359">
        <v>0</v>
      </c>
    </row>
    <row r="1360" spans="2:14" x14ac:dyDescent="0.25">
      <c r="B1360" t="s">
        <v>2804</v>
      </c>
      <c r="C1360" s="55" t="s">
        <v>5539</v>
      </c>
      <c r="D1360" s="3" t="s">
        <v>6046</v>
      </c>
      <c r="E1360" s="45">
        <v>41.589698791503906</v>
      </c>
      <c r="F1360" s="45">
        <v>-108.5093994140625</v>
      </c>
      <c r="G1360" s="22">
        <v>2048.89990234375</v>
      </c>
      <c r="H1360" s="3" t="s">
        <v>5985</v>
      </c>
      <c r="J1360" s="4">
        <v>49.568000793457031</v>
      </c>
      <c r="K1360" s="4">
        <v>48.313896179199219</v>
      </c>
      <c r="L1360" s="4">
        <v>1.2541015148162842</v>
      </c>
      <c r="M1360" s="21">
        <v>0.56684482097625732</v>
      </c>
      <c r="N1360">
        <v>0</v>
      </c>
    </row>
    <row r="1361" spans="2:14" x14ac:dyDescent="0.25">
      <c r="B1361" t="s">
        <v>2805</v>
      </c>
      <c r="C1361" s="55" t="s">
        <v>5540</v>
      </c>
      <c r="D1361" s="3" t="s">
        <v>6046</v>
      </c>
      <c r="E1361" s="45">
        <v>43.209400177001953</v>
      </c>
      <c r="F1361" s="45">
        <v>-110.40329742431641</v>
      </c>
      <c r="G1361" s="22">
        <v>2040</v>
      </c>
      <c r="H1361" s="3" t="s">
        <v>5985</v>
      </c>
      <c r="J1361" s="4">
        <v>40.208000183105469</v>
      </c>
      <c r="K1361" s="4">
        <v>35.986789703369141</v>
      </c>
      <c r="L1361" s="4">
        <v>4.2212095260620117</v>
      </c>
      <c r="M1361" s="21">
        <v>0.70744168758392334</v>
      </c>
      <c r="N1361">
        <v>0</v>
      </c>
    </row>
    <row r="1362" spans="2:14" x14ac:dyDescent="0.25">
      <c r="B1362" t="s">
        <v>2806</v>
      </c>
      <c r="C1362" s="55" t="s">
        <v>5541</v>
      </c>
      <c r="D1362" s="3" t="s">
        <v>6046</v>
      </c>
      <c r="E1362" s="45">
        <v>43.405300140380859</v>
      </c>
      <c r="F1362" s="45">
        <v>-108.16329956054688</v>
      </c>
      <c r="G1362" s="22">
        <v>1485.9000244140625</v>
      </c>
      <c r="H1362" s="3" t="s">
        <v>5985</v>
      </c>
      <c r="J1362" s="4">
        <v>61.232002258300781</v>
      </c>
      <c r="K1362" s="4">
        <v>60.693145751953125</v>
      </c>
      <c r="L1362" s="4">
        <v>0.53885495662689209</v>
      </c>
      <c r="M1362" s="21">
        <v>0.50362175703048706</v>
      </c>
      <c r="N1362">
        <v>0</v>
      </c>
    </row>
    <row r="1363" spans="2:14" x14ac:dyDescent="0.25">
      <c r="B1363" t="s">
        <v>2807</v>
      </c>
      <c r="C1363" s="55" t="s">
        <v>5542</v>
      </c>
      <c r="D1363" s="3" t="s">
        <v>6046</v>
      </c>
      <c r="E1363" s="45">
        <v>44.9364013671875</v>
      </c>
      <c r="F1363" s="45">
        <v>-109.13719940185547</v>
      </c>
      <c r="G1363" s="22">
        <v>1254.9000244140625</v>
      </c>
      <c r="H1363" s="3" t="s">
        <v>5985</v>
      </c>
      <c r="J1363" s="4">
        <v>53.852001190185547</v>
      </c>
      <c r="K1363" s="4">
        <v>53.718109130859375</v>
      </c>
      <c r="L1363" s="4">
        <v>0.13389281928539276</v>
      </c>
      <c r="M1363" s="21">
        <v>0.4674568772315979</v>
      </c>
      <c r="N1363">
        <v>0</v>
      </c>
    </row>
    <row r="1364" spans="2:14" x14ac:dyDescent="0.25">
      <c r="B1364" t="s">
        <v>2808</v>
      </c>
      <c r="C1364" s="55" t="s">
        <v>5543</v>
      </c>
      <c r="D1364" s="3" t="s">
        <v>6046</v>
      </c>
      <c r="E1364" s="45">
        <v>44.413898468017578</v>
      </c>
      <c r="F1364" s="45">
        <v>-108.90059661865234</v>
      </c>
      <c r="G1364" s="22">
        <v>1599.5999755859375</v>
      </c>
      <c r="H1364" s="3" t="s">
        <v>5985</v>
      </c>
      <c r="J1364" s="4">
        <v>50.359996795654297</v>
      </c>
      <c r="K1364" s="4">
        <v>53.658031463623047</v>
      </c>
      <c r="L1364" s="4">
        <v>-3.29803466796875</v>
      </c>
      <c r="M1364" s="21">
        <v>0.26452183723449707</v>
      </c>
      <c r="N1364">
        <v>0</v>
      </c>
    </row>
    <row r="1365" spans="2:14" x14ac:dyDescent="0.25">
      <c r="B1365" t="s">
        <v>2809</v>
      </c>
      <c r="C1365" s="55" t="s">
        <v>5544</v>
      </c>
      <c r="D1365" s="3" t="s">
        <v>6046</v>
      </c>
      <c r="E1365" s="45">
        <v>44.891899108886719</v>
      </c>
      <c r="F1365" s="45">
        <v>-108.59279632568359</v>
      </c>
      <c r="G1365" s="22">
        <v>1251.199951171875</v>
      </c>
      <c r="H1365" s="3" t="s">
        <v>5985</v>
      </c>
      <c r="J1365" s="4">
        <v>58.60400390625</v>
      </c>
      <c r="K1365" s="4">
        <v>54.675971984863281</v>
      </c>
      <c r="L1365" s="4">
        <v>3.9280333518981934</v>
      </c>
      <c r="M1365" s="21">
        <v>0.74704247713088989</v>
      </c>
      <c r="N1365">
        <v>0</v>
      </c>
    </row>
    <row r="1366" spans="2:14" x14ac:dyDescent="0.25">
      <c r="B1366" t="s">
        <v>2810</v>
      </c>
      <c r="C1366" s="55" t="s">
        <v>4654</v>
      </c>
      <c r="D1366" s="3" t="s">
        <v>6046</v>
      </c>
      <c r="E1366" s="45">
        <v>43.539699554443359</v>
      </c>
      <c r="F1366" s="45">
        <v>-109.65529632568359</v>
      </c>
      <c r="G1366" s="22">
        <v>2119.89990234375</v>
      </c>
      <c r="H1366" s="3" t="s">
        <v>5985</v>
      </c>
      <c r="J1366" s="4">
        <v>46.976001739501953</v>
      </c>
      <c r="K1366" s="4">
        <v>43.959403991699219</v>
      </c>
      <c r="L1366" s="4">
        <v>3.0165953636169434</v>
      </c>
      <c r="M1366" s="21">
        <v>0.66565161943435669</v>
      </c>
      <c r="N1366">
        <v>0</v>
      </c>
    </row>
    <row r="1367" spans="2:14" x14ac:dyDescent="0.25">
      <c r="B1367" t="s">
        <v>2811</v>
      </c>
      <c r="C1367" s="55" t="s">
        <v>5545</v>
      </c>
      <c r="D1367" s="3" t="s">
        <v>6046</v>
      </c>
      <c r="E1367" s="45">
        <v>41.516700744628906</v>
      </c>
      <c r="F1367" s="45">
        <v>-109.47029876708984</v>
      </c>
      <c r="G1367" s="22">
        <v>1877.5999755859375</v>
      </c>
      <c r="H1367" s="3" t="s">
        <v>5985</v>
      </c>
      <c r="J1367" s="4">
        <v>53.996002197265625</v>
      </c>
      <c r="K1367" s="4">
        <v>50.914306640625</v>
      </c>
      <c r="L1367" s="4">
        <v>3.081695556640625</v>
      </c>
      <c r="M1367" s="21">
        <v>0.6706274151802063</v>
      </c>
      <c r="N1367">
        <v>0</v>
      </c>
    </row>
    <row r="1368" spans="2:14" x14ac:dyDescent="0.25">
      <c r="B1368" t="s">
        <v>2813</v>
      </c>
      <c r="C1368" s="55" t="s">
        <v>5546</v>
      </c>
      <c r="D1368" s="3" t="s">
        <v>6046</v>
      </c>
      <c r="E1368" s="45">
        <v>43.856700897216797</v>
      </c>
      <c r="F1368" s="45">
        <v>-110.58889770507813</v>
      </c>
      <c r="G1368" s="22">
        <v>2072</v>
      </c>
      <c r="H1368" s="3" t="s">
        <v>5985</v>
      </c>
      <c r="J1368" s="4">
        <v>43.771999359130859</v>
      </c>
      <c r="K1368" s="4">
        <v>42.220043182373047</v>
      </c>
      <c r="L1368" s="4">
        <v>1.5519561767578125</v>
      </c>
      <c r="M1368" s="21">
        <v>0.56040012836456299</v>
      </c>
      <c r="N1368">
        <v>0</v>
      </c>
    </row>
    <row r="1369" spans="2:14" x14ac:dyDescent="0.25">
      <c r="B1369" t="s">
        <v>2814</v>
      </c>
      <c r="C1369" s="55" t="s">
        <v>3293</v>
      </c>
      <c r="D1369" s="3" t="s">
        <v>6046</v>
      </c>
      <c r="E1369" s="45">
        <v>43.030601501464844</v>
      </c>
      <c r="F1369" s="45">
        <v>-108.37439727783203</v>
      </c>
      <c r="G1369" s="22">
        <v>1510.300048828125</v>
      </c>
      <c r="H1369" s="3" t="s">
        <v>5985</v>
      </c>
      <c r="J1369" s="4">
        <v>55.976001739501953</v>
      </c>
      <c r="K1369" s="4">
        <v>53.485877990722656</v>
      </c>
      <c r="L1369" s="4">
        <v>2.4901244640350342</v>
      </c>
      <c r="M1369" s="21">
        <v>0.64612305164337158</v>
      </c>
      <c r="N1369">
        <v>0</v>
      </c>
    </row>
    <row r="1370" spans="2:14" x14ac:dyDescent="0.25">
      <c r="B1370" t="s">
        <v>2815</v>
      </c>
      <c r="C1370" s="55" t="s">
        <v>5547</v>
      </c>
      <c r="D1370" s="3" t="s">
        <v>6046</v>
      </c>
      <c r="E1370" s="45">
        <v>44.136398315429688</v>
      </c>
      <c r="F1370" s="45">
        <v>-110.66639709472656</v>
      </c>
      <c r="G1370" s="22">
        <v>2097.60009765625</v>
      </c>
      <c r="H1370" s="3" t="s">
        <v>5985</v>
      </c>
      <c r="J1370" s="4">
        <v>37.400001525878906</v>
      </c>
      <c r="K1370" s="4">
        <v>37.967720031738281</v>
      </c>
      <c r="L1370" s="4">
        <v>-0.56772154569625854</v>
      </c>
      <c r="M1370" s="21">
        <v>0.47669276595115662</v>
      </c>
      <c r="N1370">
        <v>0</v>
      </c>
    </row>
    <row r="1371" spans="2:14" x14ac:dyDescent="0.25">
      <c r="B1371" t="s">
        <v>2816</v>
      </c>
      <c r="C1371" s="55" t="s">
        <v>5430</v>
      </c>
      <c r="D1371" s="3" t="s">
        <v>6046</v>
      </c>
      <c r="E1371" s="45">
        <v>44.412200927734375</v>
      </c>
      <c r="F1371" s="45">
        <v>-104.35669708251953</v>
      </c>
      <c r="G1371" s="22">
        <v>1431</v>
      </c>
      <c r="H1371" s="3" t="s">
        <v>5985</v>
      </c>
      <c r="J1371" s="4">
        <v>57.631999969482422</v>
      </c>
      <c r="K1371" s="4">
        <v>55.957347869873047</v>
      </c>
      <c r="L1371" s="4">
        <v>1.674652099609375</v>
      </c>
      <c r="M1371" s="21">
        <v>0.56372994184494019</v>
      </c>
      <c r="N1371">
        <v>0</v>
      </c>
    </row>
    <row r="1372" spans="2:14" x14ac:dyDescent="0.25">
      <c r="B1372" t="s">
        <v>2817</v>
      </c>
      <c r="C1372" s="55" t="s">
        <v>5548</v>
      </c>
      <c r="D1372" s="3" t="s">
        <v>6046</v>
      </c>
      <c r="E1372" s="45">
        <v>44.076099395751953</v>
      </c>
      <c r="F1372" s="45">
        <v>-108.95469665527344</v>
      </c>
      <c r="G1372" s="22">
        <v>1897.0999755859375</v>
      </c>
      <c r="H1372" s="3" t="s">
        <v>5985</v>
      </c>
      <c r="J1372" s="4">
        <v>42.799999237060547</v>
      </c>
      <c r="K1372" s="4">
        <v>44.610633850097656</v>
      </c>
      <c r="L1372" s="4">
        <v>-1.8106353282928467</v>
      </c>
      <c r="M1372" s="21">
        <v>0.34690415859222412</v>
      </c>
      <c r="N1372">
        <v>0</v>
      </c>
    </row>
    <row r="1373" spans="2:14" x14ac:dyDescent="0.25">
      <c r="B1373" t="s">
        <v>2818</v>
      </c>
      <c r="C1373" s="55" t="s">
        <v>5549</v>
      </c>
      <c r="D1373" s="3" t="s">
        <v>6046</v>
      </c>
      <c r="E1373" s="45">
        <v>41.764400482177734</v>
      </c>
      <c r="F1373" s="45">
        <v>-105.375</v>
      </c>
      <c r="G1373" s="22">
        <v>1855</v>
      </c>
      <c r="H1373" s="3" t="s">
        <v>5985</v>
      </c>
      <c r="J1373" s="4">
        <v>56.408000946044922</v>
      </c>
      <c r="K1373" s="4">
        <v>54.200542449951172</v>
      </c>
      <c r="L1373" s="4">
        <v>2.20745849609375</v>
      </c>
      <c r="M1373" s="21">
        <v>0.61592638492584229</v>
      </c>
      <c r="N1373">
        <v>0</v>
      </c>
    </row>
    <row r="1374" spans="2:14" x14ac:dyDescent="0.25">
      <c r="B1374" t="s">
        <v>2819</v>
      </c>
      <c r="C1374" s="55" t="s">
        <v>5550</v>
      </c>
      <c r="D1374" s="3" t="s">
        <v>6046</v>
      </c>
      <c r="E1374" s="45">
        <v>43.811100006103516</v>
      </c>
      <c r="F1374" s="45">
        <v>-107.36530303955078</v>
      </c>
      <c r="G1374" s="22">
        <v>1444.0999755859375</v>
      </c>
      <c r="H1374" s="3" t="s">
        <v>5985</v>
      </c>
      <c r="J1374" s="4">
        <v>50.576000213623047</v>
      </c>
      <c r="K1374" s="4">
        <v>51.593303680419922</v>
      </c>
      <c r="L1374" s="4">
        <v>-1.017303466796875</v>
      </c>
      <c r="M1374" s="21">
        <v>0.37794893980026245</v>
      </c>
      <c r="N1374">
        <v>0</v>
      </c>
    </row>
    <row r="1375" spans="2:14" x14ac:dyDescent="0.25">
      <c r="B1375" t="s">
        <v>2820</v>
      </c>
      <c r="C1375" s="55" t="s">
        <v>5551</v>
      </c>
      <c r="D1375" s="3" t="s">
        <v>6046</v>
      </c>
      <c r="E1375" s="45">
        <v>41.671699523925781</v>
      </c>
      <c r="F1375" s="45">
        <v>-107.97830200195313</v>
      </c>
      <c r="G1375" s="22">
        <v>2054.39990234375</v>
      </c>
      <c r="H1375" s="3" t="s">
        <v>5985</v>
      </c>
      <c r="J1375" s="4">
        <v>53.563995361328125</v>
      </c>
      <c r="K1375" s="4">
        <v>49.913742065429688</v>
      </c>
      <c r="L1375" s="4">
        <v>3.6502532958984375</v>
      </c>
      <c r="M1375" s="21">
        <v>0.71117550134658813</v>
      </c>
      <c r="N1375">
        <v>0</v>
      </c>
    </row>
    <row r="1376" spans="2:14" x14ac:dyDescent="0.25">
      <c r="B1376" t="s">
        <v>2821</v>
      </c>
      <c r="C1376" s="55" t="s">
        <v>5552</v>
      </c>
      <c r="D1376" s="3" t="s">
        <v>6046</v>
      </c>
      <c r="E1376" s="45">
        <v>44.011398315429688</v>
      </c>
      <c r="F1376" s="45">
        <v>-107.96829986572266</v>
      </c>
      <c r="G1376" s="22">
        <v>1236.9000244140625</v>
      </c>
      <c r="H1376" s="3" t="s">
        <v>5985</v>
      </c>
      <c r="J1376" s="4">
        <v>57.956001281738281</v>
      </c>
      <c r="K1376" s="4">
        <v>56.240375518798828</v>
      </c>
      <c r="L1376" s="4">
        <v>1.7156250476837158</v>
      </c>
      <c r="M1376" s="21">
        <v>0.60759592056274414</v>
      </c>
      <c r="N1376">
        <v>0</v>
      </c>
    </row>
    <row r="1377" spans="2:14" x14ac:dyDescent="0.25">
      <c r="B1377" t="s">
        <v>2822</v>
      </c>
      <c r="C1377" s="55" t="s">
        <v>400</v>
      </c>
      <c r="D1377" s="3" t="s">
        <v>385</v>
      </c>
      <c r="E1377" s="45">
        <v>58.381401062011719</v>
      </c>
      <c r="F1377" s="45">
        <v>-134.64500427246094</v>
      </c>
      <c r="G1377" s="22">
        <v>13.399999618530273</v>
      </c>
      <c r="H1377" s="3" t="s">
        <v>5985</v>
      </c>
      <c r="J1377" s="4">
        <v>51.008003234863281</v>
      </c>
      <c r="K1377" s="4">
        <v>50.488666534423828</v>
      </c>
      <c r="L1377" s="4">
        <v>0.51933592557907104</v>
      </c>
      <c r="M1377" s="21">
        <v>0.49864745140075684</v>
      </c>
      <c r="N1377">
        <v>0</v>
      </c>
    </row>
    <row r="1378" spans="2:14" x14ac:dyDescent="0.25">
      <c r="B1378" t="s">
        <v>2823</v>
      </c>
      <c r="C1378" s="55" t="s">
        <v>434</v>
      </c>
      <c r="D1378" s="3" t="s">
        <v>385</v>
      </c>
      <c r="E1378" s="45">
        <v>64.860298156738281</v>
      </c>
      <c r="F1378" s="45">
        <v>-147.84829711914063</v>
      </c>
      <c r="G1378" s="22">
        <v>182</v>
      </c>
      <c r="H1378" s="3" t="s">
        <v>5985</v>
      </c>
      <c r="J1378" s="4">
        <v>54.176002502441406</v>
      </c>
      <c r="K1378" s="4">
        <v>50.248443603515625</v>
      </c>
      <c r="L1378" s="4">
        <v>3.9275574684143066</v>
      </c>
      <c r="M1378" s="21">
        <v>0.72642582654953003</v>
      </c>
      <c r="N1378">
        <v>0</v>
      </c>
    </row>
    <row r="1379" spans="2:14" x14ac:dyDescent="0.25">
      <c r="B1379" t="s">
        <v>2824</v>
      </c>
      <c r="C1379" s="55" t="s">
        <v>435</v>
      </c>
      <c r="D1379" s="3" t="s">
        <v>385</v>
      </c>
      <c r="E1379" s="45">
        <v>64.785598754882813</v>
      </c>
      <c r="F1379" s="45">
        <v>-141.20359802246094</v>
      </c>
      <c r="G1379" s="22">
        <v>259.10000610351563</v>
      </c>
      <c r="H1379" s="3" t="s">
        <v>5985</v>
      </c>
      <c r="J1379" s="4">
        <v>49.1719970703125</v>
      </c>
      <c r="K1379" s="4">
        <v>47.101158142089844</v>
      </c>
      <c r="L1379" s="4">
        <v>2.0708374977111816</v>
      </c>
      <c r="M1379" s="21">
        <v>0.57954400777816772</v>
      </c>
      <c r="N1379">
        <v>0</v>
      </c>
    </row>
    <row r="1380" spans="2:14" x14ac:dyDescent="0.25">
      <c r="B1380" t="s">
        <v>2834</v>
      </c>
      <c r="C1380" s="55" t="s">
        <v>5563</v>
      </c>
      <c r="D1380" s="3" t="s">
        <v>6005</v>
      </c>
      <c r="E1380" s="45">
        <v>35.144199371337891</v>
      </c>
      <c r="F1380" s="45">
        <v>-111.66639709472656</v>
      </c>
      <c r="G1380" s="22">
        <v>2134.5</v>
      </c>
      <c r="H1380" s="3" t="s">
        <v>5985</v>
      </c>
      <c r="J1380" s="4">
        <v>53.420001983642578</v>
      </c>
      <c r="K1380" s="4">
        <v>51.6995849609375</v>
      </c>
      <c r="L1380" s="4">
        <v>1.7204163074493408</v>
      </c>
      <c r="M1380" s="21">
        <v>0.57998383045196533</v>
      </c>
      <c r="N1380">
        <v>0</v>
      </c>
    </row>
    <row r="1381" spans="2:14" x14ac:dyDescent="0.25">
      <c r="B1381" t="s">
        <v>2835</v>
      </c>
      <c r="C1381" s="55" t="s">
        <v>5564</v>
      </c>
      <c r="D1381" s="3" t="s">
        <v>6006</v>
      </c>
      <c r="E1381" s="45">
        <v>33.626701354980469</v>
      </c>
      <c r="F1381" s="45">
        <v>-116.15940093994141</v>
      </c>
      <c r="G1381" s="22">
        <v>-36</v>
      </c>
      <c r="H1381" s="3" t="s">
        <v>5985</v>
      </c>
      <c r="J1381" s="4">
        <v>75.199996948242188</v>
      </c>
      <c r="K1381" s="4">
        <v>76.667434692382813</v>
      </c>
      <c r="L1381" s="4">
        <v>-1.467437744140625</v>
      </c>
      <c r="M1381" s="21">
        <v>0.4085199236869812</v>
      </c>
      <c r="N1381">
        <v>0</v>
      </c>
    </row>
    <row r="1382" spans="2:14" x14ac:dyDescent="0.25">
      <c r="B1382" t="s">
        <v>2836</v>
      </c>
      <c r="C1382" s="55" t="s">
        <v>5565</v>
      </c>
      <c r="D1382" s="3" t="s">
        <v>6006</v>
      </c>
      <c r="E1382" s="45">
        <v>33.801700592041016</v>
      </c>
      <c r="F1382" s="45">
        <v>-118.34110260009766</v>
      </c>
      <c r="G1382" s="22">
        <v>27.399999618530273</v>
      </c>
      <c r="H1382" s="3" t="s">
        <v>5985</v>
      </c>
      <c r="J1382" s="4">
        <v>61.808002471923828</v>
      </c>
      <c r="K1382" s="4">
        <v>61.265174865722656</v>
      </c>
      <c r="L1382" s="4">
        <v>0.54282838106155396</v>
      </c>
      <c r="M1382" s="21">
        <v>0.46121159195899963</v>
      </c>
      <c r="N1382">
        <v>0</v>
      </c>
    </row>
    <row r="1383" spans="2:14" x14ac:dyDescent="0.25">
      <c r="B1383" t="s">
        <v>2838</v>
      </c>
      <c r="C1383" s="55" t="s">
        <v>5567</v>
      </c>
      <c r="D1383" s="3" t="s">
        <v>6027</v>
      </c>
      <c r="E1383" s="45">
        <v>35.742500305175781</v>
      </c>
      <c r="F1383" s="45">
        <v>-81.38189697265625</v>
      </c>
      <c r="G1383" s="22">
        <v>348.39999389648438</v>
      </c>
      <c r="H1383" s="3" t="s">
        <v>5985</v>
      </c>
      <c r="J1383" s="4">
        <v>71.383995056152344</v>
      </c>
      <c r="K1383" s="4">
        <v>67.942306518554688</v>
      </c>
      <c r="L1383" s="4">
        <v>3.4416930675506592</v>
      </c>
      <c r="M1383" s="21">
        <v>0.8186456561088562</v>
      </c>
      <c r="N1383">
        <v>0</v>
      </c>
    </row>
    <row r="1384" spans="2:14" x14ac:dyDescent="0.25">
      <c r="B1384" t="s">
        <v>2841</v>
      </c>
      <c r="C1384" s="55" t="s">
        <v>5570</v>
      </c>
      <c r="D1384" s="3" t="s">
        <v>6011</v>
      </c>
      <c r="E1384" s="45">
        <v>32.684700012207031</v>
      </c>
      <c r="F1384" s="45">
        <v>-83.652801513671875</v>
      </c>
      <c r="G1384" s="22">
        <v>104.5</v>
      </c>
      <c r="H1384" s="3" t="s">
        <v>5985</v>
      </c>
      <c r="J1384" s="4">
        <v>71.599998474121094</v>
      </c>
      <c r="K1384" s="4">
        <v>71.357009887695313</v>
      </c>
      <c r="L1384" s="4">
        <v>0.24299316108226776</v>
      </c>
      <c r="M1384" s="21">
        <v>0.41678771376609802</v>
      </c>
      <c r="N1384">
        <v>0</v>
      </c>
    </row>
    <row r="1385" spans="2:14" x14ac:dyDescent="0.25">
      <c r="B1385" t="s">
        <v>2843</v>
      </c>
      <c r="C1385" s="55" t="s">
        <v>5571</v>
      </c>
      <c r="D1385" s="3" t="s">
        <v>6011</v>
      </c>
      <c r="E1385" s="45">
        <v>33.364398956298828</v>
      </c>
      <c r="F1385" s="45">
        <v>-81.963302612304688</v>
      </c>
      <c r="G1385" s="22">
        <v>40.200000762939453</v>
      </c>
      <c r="H1385" s="3" t="s">
        <v>5985</v>
      </c>
      <c r="J1385" s="4">
        <v>72.608001708984375</v>
      </c>
      <c r="K1385" s="4">
        <v>70.4910888671875</v>
      </c>
      <c r="L1385" s="4">
        <v>2.116912841796875</v>
      </c>
      <c r="M1385" s="21">
        <v>0.68861985206604004</v>
      </c>
      <c r="N1385">
        <v>0</v>
      </c>
    </row>
    <row r="1386" spans="2:14" x14ac:dyDescent="0.25">
      <c r="B1386" t="s">
        <v>2844</v>
      </c>
      <c r="C1386" s="55" t="s">
        <v>5572</v>
      </c>
      <c r="D1386" s="3" t="s">
        <v>6011</v>
      </c>
      <c r="E1386" s="45">
        <v>32.130001068115234</v>
      </c>
      <c r="F1386" s="45">
        <v>-81.209999084472656</v>
      </c>
      <c r="G1386" s="22">
        <v>14</v>
      </c>
      <c r="H1386" s="3" t="s">
        <v>5985</v>
      </c>
      <c r="J1386" s="4">
        <v>74.371994018554688</v>
      </c>
      <c r="K1386" s="4">
        <v>73.02838134765625</v>
      </c>
      <c r="L1386" s="4">
        <v>1.3436157703399658</v>
      </c>
      <c r="M1386" s="21">
        <v>0.61549633741378784</v>
      </c>
      <c r="N1386">
        <v>0</v>
      </c>
    </row>
    <row r="1387" spans="2:14" x14ac:dyDescent="0.25">
      <c r="B1387" t="s">
        <v>2845</v>
      </c>
      <c r="C1387" s="55" t="s">
        <v>5573</v>
      </c>
      <c r="D1387" s="3" t="s">
        <v>6007</v>
      </c>
      <c r="E1387" s="45">
        <v>35.950801849365234</v>
      </c>
      <c r="F1387" s="45">
        <v>-85.081398010253906</v>
      </c>
      <c r="G1387" s="22">
        <v>569.0999755859375</v>
      </c>
      <c r="H1387" s="3" t="s">
        <v>5985</v>
      </c>
      <c r="J1387" s="4">
        <v>68.8280029296875</v>
      </c>
      <c r="K1387" s="4">
        <v>64.909378051757813</v>
      </c>
      <c r="L1387" s="4">
        <v>3.9186279773712158</v>
      </c>
      <c r="M1387" s="21">
        <v>0.76287329196929932</v>
      </c>
      <c r="N1387">
        <v>0</v>
      </c>
    </row>
    <row r="1388" spans="2:14" x14ac:dyDescent="0.25">
      <c r="B1388" t="s">
        <v>2846</v>
      </c>
      <c r="C1388" s="55" t="s">
        <v>5574</v>
      </c>
      <c r="D1388" s="3" t="s">
        <v>6018</v>
      </c>
      <c r="E1388" s="45">
        <v>37.087200164794922</v>
      </c>
      <c r="F1388" s="45">
        <v>-84.076896667480469</v>
      </c>
      <c r="G1388" s="22">
        <v>362.10000610351563</v>
      </c>
      <c r="H1388" s="3" t="s">
        <v>5985</v>
      </c>
      <c r="J1388" s="4">
        <v>70.195999145507813</v>
      </c>
      <c r="K1388" s="4">
        <v>65.521575927734375</v>
      </c>
      <c r="L1388" s="4">
        <v>4.6744203567504883</v>
      </c>
      <c r="M1388" s="21">
        <v>0.79128831624984741</v>
      </c>
      <c r="N1388">
        <v>0</v>
      </c>
    </row>
    <row r="1389" spans="2:14" x14ac:dyDescent="0.25">
      <c r="B1389" t="s">
        <v>2848</v>
      </c>
      <c r="C1389" s="55" t="s">
        <v>5576</v>
      </c>
      <c r="D1389" s="3" t="s">
        <v>6003</v>
      </c>
      <c r="E1389" s="45">
        <v>34.643901824951172</v>
      </c>
      <c r="F1389" s="45">
        <v>-86.786102294921875</v>
      </c>
      <c r="G1389" s="22">
        <v>190.19999694824219</v>
      </c>
      <c r="H1389" s="3" t="s">
        <v>5985</v>
      </c>
      <c r="J1389" s="4">
        <v>72.608001708984375</v>
      </c>
      <c r="K1389" s="4">
        <v>70.000892639160156</v>
      </c>
      <c r="L1389" s="4">
        <v>2.6071105003356934</v>
      </c>
      <c r="M1389" s="21">
        <v>0.72832930088043213</v>
      </c>
      <c r="N1389">
        <v>0</v>
      </c>
    </row>
    <row r="1390" spans="2:14" x14ac:dyDescent="0.25">
      <c r="B1390" t="s">
        <v>2849</v>
      </c>
      <c r="C1390" s="55" t="s">
        <v>5577</v>
      </c>
      <c r="D1390" s="3" t="s">
        <v>6045</v>
      </c>
      <c r="E1390" s="45">
        <v>37.295799255371094</v>
      </c>
      <c r="F1390" s="45">
        <v>-81.207801818847656</v>
      </c>
      <c r="G1390" s="22">
        <v>874.79998779296875</v>
      </c>
      <c r="H1390" s="3" t="s">
        <v>5985</v>
      </c>
      <c r="J1390" s="4">
        <v>67.60400390625</v>
      </c>
      <c r="K1390" s="4">
        <v>63.176643371582031</v>
      </c>
      <c r="L1390" s="4">
        <v>4.4273619651794434</v>
      </c>
      <c r="M1390" s="21">
        <v>0.81260097026824951</v>
      </c>
      <c r="N1390">
        <v>0</v>
      </c>
    </row>
    <row r="1391" spans="2:14" x14ac:dyDescent="0.25">
      <c r="B1391" t="s">
        <v>2851</v>
      </c>
      <c r="C1391" s="55" t="s">
        <v>5579</v>
      </c>
      <c r="D1391" s="3" t="s">
        <v>6025</v>
      </c>
      <c r="E1391" s="45">
        <v>32.549999237060547</v>
      </c>
      <c r="F1391" s="45">
        <v>-88.566703796386719</v>
      </c>
      <c r="G1391" s="22">
        <v>82.599998474121094</v>
      </c>
      <c r="H1391" s="3" t="s">
        <v>5985</v>
      </c>
      <c r="J1391" s="4">
        <v>72.211997985839844</v>
      </c>
      <c r="K1391" s="4">
        <v>70.559410095214844</v>
      </c>
      <c r="L1391" s="4">
        <v>1.652587890625</v>
      </c>
      <c r="M1391" s="21">
        <v>0.58993905782699585</v>
      </c>
      <c r="N1391">
        <v>0</v>
      </c>
    </row>
    <row r="1392" spans="2:14" x14ac:dyDescent="0.25">
      <c r="B1392" t="s">
        <v>2852</v>
      </c>
      <c r="C1392" s="55" t="s">
        <v>4427</v>
      </c>
      <c r="D1392" s="3" t="s">
        <v>6039</v>
      </c>
      <c r="E1392" s="45">
        <v>34.883098602294922</v>
      </c>
      <c r="F1392" s="45">
        <v>-82.220298767089844</v>
      </c>
      <c r="G1392" s="22">
        <v>286.5</v>
      </c>
      <c r="H1392" s="3" t="s">
        <v>5985</v>
      </c>
      <c r="J1392" s="4">
        <v>72.211997985839844</v>
      </c>
      <c r="K1392" s="4">
        <v>69.404891967773438</v>
      </c>
      <c r="L1392" s="4">
        <v>2.8071045875549316</v>
      </c>
      <c r="M1392" s="21">
        <v>0.77840131521224976</v>
      </c>
      <c r="N1392">
        <v>0</v>
      </c>
    </row>
    <row r="1393" spans="2:14" x14ac:dyDescent="0.25">
      <c r="B1393" t="s">
        <v>2855</v>
      </c>
      <c r="C1393" s="55" t="s">
        <v>5582</v>
      </c>
      <c r="D1393" s="3" t="s">
        <v>6040</v>
      </c>
      <c r="E1393" s="45">
        <v>30.589199066162109</v>
      </c>
      <c r="F1393" s="45">
        <v>-96.364700317382813</v>
      </c>
      <c r="G1393" s="22">
        <v>93</v>
      </c>
      <c r="H1393" s="3" t="s">
        <v>5985</v>
      </c>
      <c r="J1393" s="4">
        <v>76.38800048828125</v>
      </c>
      <c r="K1393" s="4">
        <v>74.140541076660156</v>
      </c>
      <c r="L1393" s="4">
        <v>2.2474608421325684</v>
      </c>
      <c r="M1393" s="21">
        <v>0.7667425274848938</v>
      </c>
      <c r="N1393">
        <v>0</v>
      </c>
    </row>
    <row r="1394" spans="2:14" x14ac:dyDescent="0.25">
      <c r="B1394" t="s">
        <v>2857</v>
      </c>
      <c r="C1394" s="55" t="s">
        <v>5584</v>
      </c>
      <c r="D1394" s="3" t="s">
        <v>6040</v>
      </c>
      <c r="E1394" s="45">
        <v>32.897800445556641</v>
      </c>
      <c r="F1394" s="45">
        <v>-97.018898010253906</v>
      </c>
      <c r="G1394" s="22">
        <v>170.69999694824219</v>
      </c>
      <c r="H1394" s="3" t="s">
        <v>5985</v>
      </c>
      <c r="J1394" s="4">
        <v>77.647994995117188</v>
      </c>
      <c r="K1394" s="4">
        <v>75.445541381835938</v>
      </c>
      <c r="L1394" s="4">
        <v>2.20245361328125</v>
      </c>
      <c r="M1394" s="21">
        <v>0.66941088438034058</v>
      </c>
      <c r="N1394">
        <v>0</v>
      </c>
    </row>
    <row r="1395" spans="2:14" x14ac:dyDescent="0.25">
      <c r="B1395" t="s">
        <v>2858</v>
      </c>
      <c r="C1395" s="55" t="s">
        <v>4803</v>
      </c>
      <c r="D1395" s="3" t="s">
        <v>6017</v>
      </c>
      <c r="E1395" s="45">
        <v>37.654399871826172</v>
      </c>
      <c r="F1395" s="45">
        <v>-97.442497253417969</v>
      </c>
      <c r="G1395" s="22">
        <v>406.89999389648438</v>
      </c>
      <c r="H1395" s="3" t="s">
        <v>5985</v>
      </c>
      <c r="J1395" s="4">
        <v>75.056007385253906</v>
      </c>
      <c r="K1395" s="4">
        <v>70.301651000976563</v>
      </c>
      <c r="L1395" s="4">
        <v>4.7543578147888184</v>
      </c>
      <c r="M1395" s="21">
        <v>0.75899922847747803</v>
      </c>
      <c r="N1395">
        <v>0</v>
      </c>
    </row>
    <row r="1396" spans="2:14" x14ac:dyDescent="0.25">
      <c r="B1396" t="s">
        <v>2860</v>
      </c>
      <c r="C1396" s="55" t="s">
        <v>3290</v>
      </c>
      <c r="D1396" s="3" t="s">
        <v>6019</v>
      </c>
      <c r="E1396" s="45">
        <v>30.125</v>
      </c>
      <c r="F1396" s="45">
        <v>-93.215797424316406</v>
      </c>
      <c r="G1396" s="22">
        <v>4</v>
      </c>
      <c r="H1396" s="3" t="s">
        <v>5985</v>
      </c>
      <c r="J1396" s="4">
        <v>77.035995483398438</v>
      </c>
      <c r="K1396" s="4">
        <v>74.499191284179688</v>
      </c>
      <c r="L1396" s="4">
        <v>2.5368103981018066</v>
      </c>
      <c r="M1396" s="21">
        <v>0.77209699153900146</v>
      </c>
      <c r="N1396">
        <v>0</v>
      </c>
    </row>
    <row r="1397" spans="2:14" x14ac:dyDescent="0.25">
      <c r="B1397" t="s">
        <v>2861</v>
      </c>
      <c r="C1397" s="55" t="s">
        <v>5586</v>
      </c>
      <c r="D1397" s="3" t="s">
        <v>6025</v>
      </c>
      <c r="E1397" s="45">
        <v>32.320598602294922</v>
      </c>
      <c r="F1397" s="45">
        <v>-90.077796936035156</v>
      </c>
      <c r="G1397" s="22">
        <v>100.59999847412109</v>
      </c>
      <c r="H1397" s="3" t="s">
        <v>5985</v>
      </c>
      <c r="J1397" s="4">
        <v>73.796005249023438</v>
      </c>
      <c r="K1397" s="4">
        <v>71.690521240234375</v>
      </c>
      <c r="L1397" s="4">
        <v>2.1054809093475342</v>
      </c>
      <c r="M1397" s="21">
        <v>0.66819727420806885</v>
      </c>
      <c r="N1397">
        <v>0</v>
      </c>
    </row>
    <row r="1398" spans="2:14" x14ac:dyDescent="0.25">
      <c r="B1398" t="s">
        <v>2862</v>
      </c>
      <c r="C1398" s="55" t="s">
        <v>5587</v>
      </c>
      <c r="D1398" s="3" t="s">
        <v>3747</v>
      </c>
      <c r="E1398" s="45">
        <v>38.816898345947266</v>
      </c>
      <c r="F1398" s="45">
        <v>-92.218299865722656</v>
      </c>
      <c r="G1398" s="22">
        <v>272.20001220703125</v>
      </c>
      <c r="H1398" s="3" t="s">
        <v>5985</v>
      </c>
      <c r="J1398" s="4">
        <v>71.816001892089844</v>
      </c>
      <c r="K1398" s="4">
        <v>67.583175659179688</v>
      </c>
      <c r="L1398" s="4">
        <v>4.2328248023986816</v>
      </c>
      <c r="M1398" s="21">
        <v>0.72658729553222656</v>
      </c>
      <c r="N1398">
        <v>0</v>
      </c>
    </row>
    <row r="1399" spans="2:14" x14ac:dyDescent="0.25">
      <c r="B1399" t="s">
        <v>2871</v>
      </c>
      <c r="C1399" s="55" t="s">
        <v>5596</v>
      </c>
      <c r="D1399" s="3" t="s">
        <v>6037</v>
      </c>
      <c r="E1399" s="45">
        <v>41.178298950195313</v>
      </c>
      <c r="F1399" s="45">
        <v>-78.898902893066406</v>
      </c>
      <c r="G1399" s="22">
        <v>552.9000244140625</v>
      </c>
      <c r="H1399" s="3" t="s">
        <v>5985</v>
      </c>
      <c r="J1399" s="4">
        <v>65.76800537109375</v>
      </c>
      <c r="K1399" s="4">
        <v>59.482810974121094</v>
      </c>
      <c r="L1399" s="4">
        <v>6.2851929664611816</v>
      </c>
      <c r="M1399" s="21">
        <v>0.81648004055023193</v>
      </c>
      <c r="N1399">
        <v>0</v>
      </c>
    </row>
    <row r="1400" spans="2:14" x14ac:dyDescent="0.25">
      <c r="B1400" t="s">
        <v>2874</v>
      </c>
      <c r="C1400" s="55" t="s">
        <v>5599</v>
      </c>
      <c r="D1400" s="3" t="s">
        <v>6010</v>
      </c>
      <c r="E1400" s="45">
        <v>28.433900833129883</v>
      </c>
      <c r="F1400" s="45">
        <v>-81.324996948242188</v>
      </c>
      <c r="G1400" s="22">
        <v>27.399999618530273</v>
      </c>
      <c r="H1400" s="3" t="s">
        <v>5985</v>
      </c>
      <c r="J1400" s="4">
        <v>74.191993713378906</v>
      </c>
      <c r="K1400" s="4">
        <v>73.570938110351563</v>
      </c>
      <c r="L1400" s="4">
        <v>0.62105715274810791</v>
      </c>
      <c r="M1400" s="21">
        <v>0.53911566734313965</v>
      </c>
      <c r="N1400">
        <v>0</v>
      </c>
    </row>
    <row r="1401" spans="2:14" x14ac:dyDescent="0.25">
      <c r="B1401" t="s">
        <v>2876</v>
      </c>
      <c r="C1401" s="55" t="s">
        <v>5601</v>
      </c>
      <c r="D1401" s="3" t="s">
        <v>6010</v>
      </c>
      <c r="E1401" s="45">
        <v>29.18280029296875</v>
      </c>
      <c r="F1401" s="45">
        <v>-81.048301696777344</v>
      </c>
      <c r="G1401" s="22">
        <v>9.3999996185302734</v>
      </c>
      <c r="H1401" s="3" t="s">
        <v>5985</v>
      </c>
      <c r="J1401" s="4">
        <v>73.580001831054688</v>
      </c>
      <c r="K1401" s="4">
        <v>73.175514221191406</v>
      </c>
      <c r="L1401" s="4">
        <v>0.40449219942092896</v>
      </c>
      <c r="M1401" s="21">
        <v>0.48474574089050293</v>
      </c>
      <c r="N1401">
        <v>0</v>
      </c>
    </row>
    <row r="1402" spans="2:14" x14ac:dyDescent="0.25">
      <c r="B1402" t="s">
        <v>2877</v>
      </c>
      <c r="C1402" s="55" t="s">
        <v>5602</v>
      </c>
      <c r="D1402" s="3" t="s">
        <v>6010</v>
      </c>
      <c r="E1402" s="45">
        <v>26.584999084472656</v>
      </c>
      <c r="F1402" s="45">
        <v>-81.861396789550781</v>
      </c>
      <c r="G1402" s="22">
        <v>4.5999999046325684</v>
      </c>
      <c r="H1402" s="3" t="s">
        <v>5985</v>
      </c>
      <c r="J1402" s="4">
        <v>72.823997497558594</v>
      </c>
      <c r="K1402" s="4">
        <v>74.839553833007813</v>
      </c>
      <c r="L1402" s="4">
        <v>-2.0155518054962158</v>
      </c>
      <c r="M1402" s="21">
        <v>0.14085212349891663</v>
      </c>
      <c r="N1402">
        <v>0</v>
      </c>
    </row>
    <row r="1403" spans="2:14" x14ac:dyDescent="0.25">
      <c r="B1403" t="s">
        <v>2878</v>
      </c>
      <c r="C1403" s="55" t="s">
        <v>5603</v>
      </c>
      <c r="D1403" s="3" t="s">
        <v>6010</v>
      </c>
      <c r="E1403" s="45">
        <v>24.555000305175781</v>
      </c>
      <c r="F1403" s="45">
        <v>-81.752197265625</v>
      </c>
      <c r="G1403" s="22">
        <v>1.2000000476837158</v>
      </c>
      <c r="H1403" s="3" t="s">
        <v>5985</v>
      </c>
      <c r="J1403" s="4">
        <v>79.807998657226563</v>
      </c>
      <c r="K1403" s="4">
        <v>80.062057495117188</v>
      </c>
      <c r="L1403" s="4">
        <v>-0.25406494736671448</v>
      </c>
      <c r="M1403" s="21">
        <v>0.39790153503417969</v>
      </c>
      <c r="N1403">
        <v>0</v>
      </c>
    </row>
    <row r="1404" spans="2:14" x14ac:dyDescent="0.25">
      <c r="B1404" t="s">
        <v>2880</v>
      </c>
      <c r="C1404" s="55" t="s">
        <v>5605</v>
      </c>
      <c r="D1404" s="3" t="s">
        <v>6010</v>
      </c>
      <c r="E1404" s="45">
        <v>27.96190071105957</v>
      </c>
      <c r="F1404" s="45">
        <v>-82.540298461914063</v>
      </c>
      <c r="G1404" s="22">
        <v>5.8000001907348633</v>
      </c>
      <c r="H1404" s="3" t="s">
        <v>5985</v>
      </c>
      <c r="J1404" s="4">
        <v>74.371994018554688</v>
      </c>
      <c r="K1404" s="4">
        <v>75.306114196777344</v>
      </c>
      <c r="L1404" s="4">
        <v>-0.93411862850189209</v>
      </c>
      <c r="M1404" s="21">
        <v>0.33672314882278442</v>
      </c>
      <c r="N1404">
        <v>0</v>
      </c>
    </row>
    <row r="1405" spans="2:14" x14ac:dyDescent="0.25">
      <c r="B1405" t="s">
        <v>2884</v>
      </c>
      <c r="C1405" s="55" t="s">
        <v>5406</v>
      </c>
      <c r="D1405" s="3" t="s">
        <v>6040</v>
      </c>
      <c r="E1405" s="45">
        <v>28.861400604248047</v>
      </c>
      <c r="F1405" s="45">
        <v>-96.9302978515625</v>
      </c>
      <c r="G1405" s="22">
        <v>35.099998474121094</v>
      </c>
      <c r="H1405" s="3" t="s">
        <v>5985</v>
      </c>
      <c r="J1405" s="4">
        <v>74.804000854492188</v>
      </c>
      <c r="K1405" s="4">
        <v>74.901412963867188</v>
      </c>
      <c r="L1405" s="4">
        <v>-9.7412109375E-2</v>
      </c>
      <c r="M1405" s="21">
        <v>0.37487682700157166</v>
      </c>
      <c r="N1405">
        <v>0</v>
      </c>
    </row>
    <row r="1406" spans="2:14" x14ac:dyDescent="0.25">
      <c r="B1406" t="s">
        <v>2885</v>
      </c>
      <c r="C1406" s="55" t="s">
        <v>5609</v>
      </c>
      <c r="D1406" s="3" t="s">
        <v>6019</v>
      </c>
      <c r="E1406" s="45">
        <v>29.99329948425293</v>
      </c>
      <c r="F1406" s="45">
        <v>-90.2510986328125</v>
      </c>
      <c r="G1406" s="22">
        <v>1.2000000476837158</v>
      </c>
      <c r="H1406" s="3" t="s">
        <v>5985</v>
      </c>
      <c r="J1406" s="4">
        <v>76.819999694824219</v>
      </c>
      <c r="K1406" s="4">
        <v>74.343032836914063</v>
      </c>
      <c r="L1406" s="4">
        <v>2.4769713878631592</v>
      </c>
      <c r="M1406" s="21">
        <v>0.73414045572280884</v>
      </c>
      <c r="N1406">
        <v>0</v>
      </c>
    </row>
    <row r="1407" spans="2:14" x14ac:dyDescent="0.25">
      <c r="B1407" t="s">
        <v>2886</v>
      </c>
      <c r="C1407" s="55" t="s">
        <v>5610</v>
      </c>
      <c r="D1407" s="3" t="s">
        <v>6040</v>
      </c>
      <c r="E1407" s="45">
        <v>29.950599670410156</v>
      </c>
      <c r="F1407" s="45">
        <v>-94.020599365234375</v>
      </c>
      <c r="G1407" s="22">
        <v>4.9000000953674316</v>
      </c>
      <c r="H1407" s="3" t="s">
        <v>5985</v>
      </c>
      <c r="J1407" s="4">
        <v>77</v>
      </c>
      <c r="K1407" s="4">
        <v>74.266159057617188</v>
      </c>
      <c r="L1407" s="4">
        <v>2.7338378429412842</v>
      </c>
      <c r="M1407" s="21">
        <v>0.85286796092987061</v>
      </c>
      <c r="N1407">
        <v>0</v>
      </c>
    </row>
    <row r="1408" spans="2:14" x14ac:dyDescent="0.25">
      <c r="B1408" t="s">
        <v>2889</v>
      </c>
      <c r="C1408" s="55" t="s">
        <v>5612</v>
      </c>
      <c r="D1408" s="3" t="s">
        <v>6040</v>
      </c>
      <c r="E1408" s="45">
        <v>29.544200897216797</v>
      </c>
      <c r="F1408" s="45">
        <v>-98.483901977539063</v>
      </c>
      <c r="G1408" s="22">
        <v>240.5</v>
      </c>
      <c r="H1408" s="3" t="s">
        <v>5985</v>
      </c>
      <c r="J1408" s="4">
        <v>75.95599365234375</v>
      </c>
      <c r="K1408" s="4">
        <v>74.896453857421875</v>
      </c>
      <c r="L1408" s="4">
        <v>1.059539794921875</v>
      </c>
      <c r="M1408" s="21">
        <v>0.53462469577789307</v>
      </c>
      <c r="N1408">
        <v>0</v>
      </c>
    </row>
    <row r="1409" spans="2:14" x14ac:dyDescent="0.25">
      <c r="B1409" t="s">
        <v>2890</v>
      </c>
      <c r="C1409" s="55" t="s">
        <v>5366</v>
      </c>
      <c r="D1409" s="3" t="s">
        <v>6040</v>
      </c>
      <c r="E1409" s="45">
        <v>27.783899307250977</v>
      </c>
      <c r="F1409" s="45">
        <v>-97.51080322265625</v>
      </c>
      <c r="G1409" s="22">
        <v>13.699999809265137</v>
      </c>
      <c r="H1409" s="3" t="s">
        <v>5985</v>
      </c>
      <c r="J1409" s="4">
        <v>76.819992065429688</v>
      </c>
      <c r="K1409" s="4">
        <v>75.081825256347656</v>
      </c>
      <c r="L1409" s="4">
        <v>1.7381713390350342</v>
      </c>
      <c r="M1409" s="21">
        <v>0.659079909324646</v>
      </c>
      <c r="N1409">
        <v>0</v>
      </c>
    </row>
    <row r="1410" spans="2:14" x14ac:dyDescent="0.25">
      <c r="B1410" t="s">
        <v>2891</v>
      </c>
      <c r="C1410" s="55" t="s">
        <v>5613</v>
      </c>
      <c r="D1410" s="3" t="s">
        <v>6040</v>
      </c>
      <c r="E1410" s="45">
        <v>27.683300018310547</v>
      </c>
      <c r="F1410" s="45">
        <v>-97.283302307128906</v>
      </c>
      <c r="G1410" s="22">
        <v>5.5</v>
      </c>
      <c r="H1410" s="3" t="s">
        <v>5985</v>
      </c>
      <c r="J1410" s="4">
        <v>81.391998291015625</v>
      </c>
      <c r="K1410" s="4">
        <v>79.095375061035156</v>
      </c>
      <c r="L1410" s="4">
        <v>2.2966246604919434</v>
      </c>
      <c r="M1410" s="21">
        <v>0.75840294361114502</v>
      </c>
      <c r="N1410">
        <v>0</v>
      </c>
    </row>
    <row r="1411" spans="2:14" x14ac:dyDescent="0.25">
      <c r="B1411" t="s">
        <v>2892</v>
      </c>
      <c r="C1411" s="55" t="s">
        <v>5614</v>
      </c>
      <c r="D1411" s="3" t="s">
        <v>6040</v>
      </c>
      <c r="E1411" s="45">
        <v>27.5</v>
      </c>
      <c r="F1411" s="45">
        <v>-97.816703796386719</v>
      </c>
      <c r="G1411" s="22">
        <v>17.100000381469727</v>
      </c>
      <c r="H1411" s="3" t="s">
        <v>5985</v>
      </c>
      <c r="J1411" s="4">
        <v>76.78399658203125</v>
      </c>
      <c r="K1411" s="4">
        <v>75.651939392089844</v>
      </c>
      <c r="L1411" s="4">
        <v>1.1320556402206421</v>
      </c>
      <c r="M1411" s="21">
        <v>0.5731736421585083</v>
      </c>
      <c r="N1411">
        <v>0</v>
      </c>
    </row>
    <row r="1412" spans="2:14" x14ac:dyDescent="0.25">
      <c r="B1412" t="s">
        <v>2894</v>
      </c>
      <c r="C1412" s="55" t="s">
        <v>5616</v>
      </c>
      <c r="D1412" s="3" t="s">
        <v>6040</v>
      </c>
      <c r="E1412" s="45">
        <v>26.183900833129883</v>
      </c>
      <c r="F1412" s="45">
        <v>-98.253898620605469</v>
      </c>
      <c r="G1412" s="22">
        <v>30.5</v>
      </c>
      <c r="H1412" s="3" t="s">
        <v>5985</v>
      </c>
      <c r="J1412" s="4">
        <v>78.620002746582031</v>
      </c>
      <c r="K1412" s="4">
        <v>76.245414733886719</v>
      </c>
      <c r="L1412" s="4">
        <v>2.3745849132537842</v>
      </c>
      <c r="M1412" s="21">
        <v>0.76026272773742676</v>
      </c>
      <c r="N1412">
        <v>0</v>
      </c>
    </row>
    <row r="1413" spans="2:14" x14ac:dyDescent="0.25">
      <c r="B1413" t="s">
        <v>2895</v>
      </c>
      <c r="C1413" s="55" t="s">
        <v>5617</v>
      </c>
      <c r="D1413" s="3" t="s">
        <v>6040</v>
      </c>
      <c r="E1413" s="45">
        <v>29.979999542236328</v>
      </c>
      <c r="F1413" s="45">
        <v>-95.360000610351563</v>
      </c>
      <c r="G1413" s="22">
        <v>29</v>
      </c>
      <c r="H1413" s="3" t="s">
        <v>5985</v>
      </c>
      <c r="J1413" s="4">
        <v>76.568008422851563</v>
      </c>
      <c r="K1413" s="4">
        <v>74.14801025390625</v>
      </c>
      <c r="L1413" s="4">
        <v>2.4199950695037842</v>
      </c>
      <c r="M1413" s="21">
        <v>0.74152374267578125</v>
      </c>
      <c r="N1413">
        <v>0</v>
      </c>
    </row>
    <row r="1414" spans="2:14" x14ac:dyDescent="0.25">
      <c r="B1414" t="s">
        <v>2897</v>
      </c>
      <c r="C1414" s="55" t="s">
        <v>5619</v>
      </c>
      <c r="D1414" s="3" t="s">
        <v>6027</v>
      </c>
      <c r="E1414" s="45">
        <v>35.892200469970703</v>
      </c>
      <c r="F1414" s="45">
        <v>-78.781898498535156</v>
      </c>
      <c r="G1414" s="22">
        <v>126.80000305175781</v>
      </c>
      <c r="H1414" s="3" t="s">
        <v>5985</v>
      </c>
      <c r="J1414" s="4">
        <v>73.580001831054688</v>
      </c>
      <c r="K1414" s="4">
        <v>69.110763549804688</v>
      </c>
      <c r="L1414" s="4">
        <v>4.46923828125</v>
      </c>
      <c r="M1414" s="21">
        <v>0.86989510059356689</v>
      </c>
      <c r="N1414">
        <v>0</v>
      </c>
    </row>
    <row r="1415" spans="2:14" x14ac:dyDescent="0.25">
      <c r="B1415" t="s">
        <v>2914</v>
      </c>
      <c r="C1415" s="55" t="s">
        <v>5635</v>
      </c>
      <c r="D1415" s="3" t="s">
        <v>6042</v>
      </c>
      <c r="E1415" s="45">
        <v>36.816699981689453</v>
      </c>
      <c r="F1415" s="45">
        <v>-76.033302307128906</v>
      </c>
      <c r="G1415" s="22">
        <v>7</v>
      </c>
      <c r="H1415" s="3" t="s">
        <v>5985</v>
      </c>
      <c r="J1415" s="4">
        <v>77.251998901367188</v>
      </c>
      <c r="K1415" s="4">
        <v>71.212295532226563</v>
      </c>
      <c r="L1415" s="4">
        <v>6.0397095680236816</v>
      </c>
      <c r="M1415" s="21">
        <v>0.90544223785400391</v>
      </c>
      <c r="N1415">
        <v>0</v>
      </c>
    </row>
    <row r="1416" spans="2:14" x14ac:dyDescent="0.25">
      <c r="B1416" t="s">
        <v>2921</v>
      </c>
      <c r="C1416" s="55" t="s">
        <v>5642</v>
      </c>
      <c r="D1416" s="3" t="s">
        <v>6011</v>
      </c>
      <c r="E1416" s="45">
        <v>31.535800933837891</v>
      </c>
      <c r="F1416" s="45">
        <v>-82.506698608398438</v>
      </c>
      <c r="G1416" s="22">
        <v>58.799999237060547</v>
      </c>
      <c r="H1416" s="3" t="s">
        <v>5985</v>
      </c>
      <c r="J1416" s="4">
        <v>71.599998474121094</v>
      </c>
      <c r="K1416" s="4">
        <v>71.487640380859375</v>
      </c>
      <c r="L1416" s="4">
        <v>0.11235962063074112</v>
      </c>
      <c r="M1416" s="21">
        <v>0.41081517934799194</v>
      </c>
      <c r="N1416">
        <v>0</v>
      </c>
    </row>
    <row r="1417" spans="2:14" x14ac:dyDescent="0.25">
      <c r="B1417" t="s">
        <v>2922</v>
      </c>
      <c r="C1417" s="55" t="s">
        <v>5643</v>
      </c>
      <c r="D1417" s="3" t="s">
        <v>6003</v>
      </c>
      <c r="E1417" s="45">
        <v>33.587200164794922</v>
      </c>
      <c r="F1417" s="45">
        <v>-85.855598449707031</v>
      </c>
      <c r="G1417" s="22">
        <v>181.10000610351563</v>
      </c>
      <c r="H1417" s="3" t="s">
        <v>5985</v>
      </c>
      <c r="J1417" s="4">
        <v>71.419998168945313</v>
      </c>
      <c r="K1417" s="4">
        <v>69.955276489257813</v>
      </c>
      <c r="L1417" s="4">
        <v>1.4647277593612671</v>
      </c>
      <c r="M1417" s="21">
        <v>0.5845036506652832</v>
      </c>
      <c r="N1417">
        <v>0</v>
      </c>
    </row>
    <row r="1418" spans="2:14" x14ac:dyDescent="0.25">
      <c r="B1418" t="s">
        <v>2923</v>
      </c>
      <c r="C1418" s="55" t="s">
        <v>5644</v>
      </c>
      <c r="D1418" s="3" t="s">
        <v>6011</v>
      </c>
      <c r="E1418" s="45">
        <v>33.948101043701172</v>
      </c>
      <c r="F1418" s="45">
        <v>-83.327499389648438</v>
      </c>
      <c r="G1418" s="22">
        <v>239.30000305175781</v>
      </c>
      <c r="H1418" s="3" t="s">
        <v>5985</v>
      </c>
      <c r="J1418" s="4">
        <v>71.779998779296875</v>
      </c>
      <c r="K1418" s="4">
        <v>69.976341247558594</v>
      </c>
      <c r="L1418" s="4">
        <v>1.8036559820175171</v>
      </c>
      <c r="M1418" s="21">
        <v>0.66779661178588867</v>
      </c>
      <c r="N1418">
        <v>0</v>
      </c>
    </row>
    <row r="1419" spans="2:14" x14ac:dyDescent="0.25">
      <c r="B1419" t="s">
        <v>2924</v>
      </c>
      <c r="C1419" s="55" t="s">
        <v>5645</v>
      </c>
      <c r="D1419" s="3" t="s">
        <v>6011</v>
      </c>
      <c r="E1419" s="45">
        <v>33.630001068115234</v>
      </c>
      <c r="F1419" s="45">
        <v>-84.441703796386719</v>
      </c>
      <c r="G1419" s="22">
        <v>307.79998779296875</v>
      </c>
      <c r="H1419" s="3" t="s">
        <v>5985</v>
      </c>
      <c r="J1419" s="4">
        <v>72.968002319335938</v>
      </c>
      <c r="K1419" s="4">
        <v>70.777809143066406</v>
      </c>
      <c r="L1419" s="4">
        <v>2.1901917457580566</v>
      </c>
      <c r="M1419" s="21">
        <v>0.70621466636657715</v>
      </c>
      <c r="N1419">
        <v>0</v>
      </c>
    </row>
    <row r="1420" spans="2:14" x14ac:dyDescent="0.25">
      <c r="B1420" t="s">
        <v>2925</v>
      </c>
      <c r="C1420" s="55" t="s">
        <v>5646</v>
      </c>
      <c r="D1420" s="3" t="s">
        <v>6003</v>
      </c>
      <c r="E1420" s="45">
        <v>33.565601348876953</v>
      </c>
      <c r="F1420" s="45">
        <v>-86.745002746582031</v>
      </c>
      <c r="G1420" s="22">
        <v>187.5</v>
      </c>
      <c r="H1420" s="3" t="s">
        <v>5985</v>
      </c>
      <c r="J1420" s="4">
        <v>74.408004760742188</v>
      </c>
      <c r="K1420" s="4">
        <v>70.826736450195313</v>
      </c>
      <c r="L1420" s="4">
        <v>3.5812621116638184</v>
      </c>
      <c r="M1420" s="21">
        <v>0.81355935335159302</v>
      </c>
      <c r="N1420">
        <v>0</v>
      </c>
    </row>
    <row r="1421" spans="2:14" x14ac:dyDescent="0.25">
      <c r="B1421" t="s">
        <v>2927</v>
      </c>
      <c r="C1421" s="55" t="s">
        <v>5648</v>
      </c>
      <c r="D1421" s="3" t="s">
        <v>6011</v>
      </c>
      <c r="E1421" s="45">
        <v>31.152200698852539</v>
      </c>
      <c r="F1421" s="45">
        <v>-81.390800476074219</v>
      </c>
      <c r="G1421" s="22">
        <v>4.9000000953674316</v>
      </c>
      <c r="H1421" s="3" t="s">
        <v>5985</v>
      </c>
      <c r="J1421" s="4">
        <v>75.379997253417969</v>
      </c>
      <c r="K1421" s="4">
        <v>75.148574829101563</v>
      </c>
      <c r="L1421" s="4">
        <v>0.23142699897289276</v>
      </c>
      <c r="M1421" s="21">
        <v>0.45762711763381958</v>
      </c>
      <c r="N1421">
        <v>0</v>
      </c>
    </row>
    <row r="1422" spans="2:14" x14ac:dyDescent="0.25">
      <c r="B1422" t="s">
        <v>2928</v>
      </c>
      <c r="C1422" s="55" t="s">
        <v>5649</v>
      </c>
      <c r="D1422" s="3" t="s">
        <v>6039</v>
      </c>
      <c r="E1422" s="45">
        <v>32.898601531982422</v>
      </c>
      <c r="F1422" s="45">
        <v>-80.040298461914063</v>
      </c>
      <c r="G1422" s="22">
        <v>12.199999809265137</v>
      </c>
      <c r="H1422" s="3" t="s">
        <v>5985</v>
      </c>
      <c r="J1422" s="4">
        <v>74.192001342773438</v>
      </c>
      <c r="K1422" s="4">
        <v>73.449226379394531</v>
      </c>
      <c r="L1422" s="4">
        <v>0.74277955293655396</v>
      </c>
      <c r="M1422" s="21">
        <v>0.50040352344512939</v>
      </c>
      <c r="N1422">
        <v>0</v>
      </c>
    </row>
    <row r="1423" spans="2:14" x14ac:dyDescent="0.25">
      <c r="B1423" t="s">
        <v>2929</v>
      </c>
      <c r="C1423" s="55" t="s">
        <v>5650</v>
      </c>
      <c r="D1423" s="3" t="s">
        <v>6027</v>
      </c>
      <c r="E1423" s="45">
        <v>35.223598480224609</v>
      </c>
      <c r="F1423" s="45">
        <v>-80.955299377441406</v>
      </c>
      <c r="G1423" s="22">
        <v>221.89999389648438</v>
      </c>
      <c r="H1423" s="3" t="s">
        <v>5985</v>
      </c>
      <c r="J1423" s="4">
        <v>73.363998413085938</v>
      </c>
      <c r="K1423" s="4">
        <v>69.767227172851563</v>
      </c>
      <c r="L1423" s="4">
        <v>3.596771240234375</v>
      </c>
      <c r="M1423" s="21">
        <v>0.82873284816741943</v>
      </c>
      <c r="N1423">
        <v>0</v>
      </c>
    </row>
    <row r="1424" spans="2:14" x14ac:dyDescent="0.25">
      <c r="B1424" t="s">
        <v>2931</v>
      </c>
      <c r="C1424" s="55" t="s">
        <v>4389</v>
      </c>
      <c r="D1424" s="3" t="s">
        <v>6039</v>
      </c>
      <c r="E1424" s="45">
        <v>33.948600769042969</v>
      </c>
      <c r="F1424" s="45">
        <v>-81.118598937988281</v>
      </c>
      <c r="G1424" s="22">
        <v>70.400001525878906</v>
      </c>
      <c r="H1424" s="3" t="s">
        <v>5985</v>
      </c>
      <c r="J1424" s="4">
        <v>74.552001953125</v>
      </c>
      <c r="K1424" s="4">
        <v>71.594039916992188</v>
      </c>
      <c r="L1424" s="4">
        <v>2.9579589366912842</v>
      </c>
      <c r="M1424" s="21">
        <v>0.78918486833572388</v>
      </c>
      <c r="N1424">
        <v>0</v>
      </c>
    </row>
    <row r="1425" spans="2:14" x14ac:dyDescent="0.25">
      <c r="B1425" t="s">
        <v>2932</v>
      </c>
      <c r="C1425" s="55" t="s">
        <v>4401</v>
      </c>
      <c r="D1425" s="3" t="s">
        <v>6010</v>
      </c>
      <c r="E1425" s="45">
        <v>30.484399795532227</v>
      </c>
      <c r="F1425" s="45">
        <v>-81.701896667480469</v>
      </c>
      <c r="G1425" s="22">
        <v>10.100000381469727</v>
      </c>
      <c r="H1425" s="3" t="s">
        <v>5985</v>
      </c>
      <c r="J1425" s="4">
        <v>70.844001770019531</v>
      </c>
      <c r="K1425" s="4">
        <v>72.841522216796875</v>
      </c>
      <c r="L1425" s="4">
        <v>-1.9975219964981079</v>
      </c>
      <c r="M1425" s="21">
        <v>0.11719127744436264</v>
      </c>
      <c r="N1425">
        <v>0</v>
      </c>
    </row>
    <row r="1426" spans="2:14" x14ac:dyDescent="0.25">
      <c r="B1426" t="s">
        <v>2933</v>
      </c>
      <c r="C1426" s="55" t="s">
        <v>5652</v>
      </c>
      <c r="D1426" s="3" t="s">
        <v>6007</v>
      </c>
      <c r="E1426" s="45">
        <v>35.818099975585938</v>
      </c>
      <c r="F1426" s="45">
        <v>-83.985801696777344</v>
      </c>
      <c r="G1426" s="22">
        <v>293.20001220703125</v>
      </c>
      <c r="H1426" s="3" t="s">
        <v>5985</v>
      </c>
      <c r="J1426" s="4">
        <v>71.816001892089844</v>
      </c>
      <c r="K1426" s="4">
        <v>68.730484008789063</v>
      </c>
      <c r="L1426" s="4">
        <v>3.0855164527893066</v>
      </c>
      <c r="M1426" s="21">
        <v>0.74092006683349609</v>
      </c>
      <c r="N1426">
        <v>0</v>
      </c>
    </row>
    <row r="1427" spans="2:14" x14ac:dyDescent="0.25">
      <c r="B1427" t="s">
        <v>2934</v>
      </c>
      <c r="C1427" s="55" t="s">
        <v>5653</v>
      </c>
      <c r="D1427" s="3" t="s">
        <v>6007</v>
      </c>
      <c r="E1427" s="45">
        <v>35.056400299072266</v>
      </c>
      <c r="F1427" s="45">
        <v>-89.986396789550781</v>
      </c>
      <c r="G1427" s="22">
        <v>77.400001525878906</v>
      </c>
      <c r="H1427" s="3" t="s">
        <v>5985</v>
      </c>
      <c r="J1427" s="4">
        <v>76.207992553710938</v>
      </c>
      <c r="K1427" s="4">
        <v>73.737281799316406</v>
      </c>
      <c r="L1427" s="4">
        <v>2.4707152843475342</v>
      </c>
      <c r="M1427" s="21">
        <v>0.66489100456237793</v>
      </c>
      <c r="N1427">
        <v>0</v>
      </c>
    </row>
    <row r="1428" spans="2:14" x14ac:dyDescent="0.25">
      <c r="B1428" t="s">
        <v>2935</v>
      </c>
      <c r="C1428" s="55" t="s">
        <v>3450</v>
      </c>
      <c r="D1428" s="3" t="s">
        <v>6003</v>
      </c>
      <c r="E1428" s="45">
        <v>30.679399490356445</v>
      </c>
      <c r="F1428" s="45">
        <v>-88.239700317382813</v>
      </c>
      <c r="G1428" s="22">
        <v>63.400001525878906</v>
      </c>
      <c r="H1428" s="3" t="s">
        <v>5985</v>
      </c>
      <c r="J1428" s="4">
        <v>74.372001647949219</v>
      </c>
      <c r="K1428" s="4">
        <v>73.202598571777344</v>
      </c>
      <c r="L1428" s="4">
        <v>1.169403076171875</v>
      </c>
      <c r="M1428" s="21">
        <v>0.61033093929290771</v>
      </c>
      <c r="N1428">
        <v>0</v>
      </c>
    </row>
    <row r="1429" spans="2:14" x14ac:dyDescent="0.25">
      <c r="B1429" t="s">
        <v>2936</v>
      </c>
      <c r="C1429" s="55" t="s">
        <v>5654</v>
      </c>
      <c r="D1429" s="3" t="s">
        <v>6003</v>
      </c>
      <c r="E1429" s="45">
        <v>32.299701690673828</v>
      </c>
      <c r="F1429" s="45">
        <v>-86.407501220703125</v>
      </c>
      <c r="G1429" s="22">
        <v>61.599998474121094</v>
      </c>
      <c r="H1429" s="3" t="s">
        <v>5985</v>
      </c>
      <c r="J1429" s="4">
        <v>73.003997802734375</v>
      </c>
      <c r="K1429" s="4">
        <v>72.091156005859375</v>
      </c>
      <c r="L1429" s="4">
        <v>0.912841796875</v>
      </c>
      <c r="M1429" s="21">
        <v>0.52768361568450928</v>
      </c>
      <c r="N1429">
        <v>0</v>
      </c>
    </row>
    <row r="1430" spans="2:14" x14ac:dyDescent="0.25">
      <c r="B1430" t="s">
        <v>2937</v>
      </c>
      <c r="C1430" s="55" t="s">
        <v>5655</v>
      </c>
      <c r="D1430" s="3" t="s">
        <v>6003</v>
      </c>
      <c r="E1430" s="45">
        <v>34.74420166015625</v>
      </c>
      <c r="F1430" s="45">
        <v>-87.599700927734375</v>
      </c>
      <c r="G1430" s="22">
        <v>164.60000610351563</v>
      </c>
      <c r="H1430" s="3" t="s">
        <v>5985</v>
      </c>
      <c r="J1430" s="4">
        <v>74.407997131347656</v>
      </c>
      <c r="K1430" s="4">
        <v>69.86895751953125</v>
      </c>
      <c r="L1430" s="4">
        <v>4.5390381813049316</v>
      </c>
      <c r="M1430" s="21">
        <v>0.88545149564743042</v>
      </c>
      <c r="N1430">
        <v>0</v>
      </c>
    </row>
    <row r="1431" spans="2:14" x14ac:dyDescent="0.25">
      <c r="B1431" t="s">
        <v>2938</v>
      </c>
      <c r="C1431" s="55" t="s">
        <v>5656</v>
      </c>
      <c r="D1431" s="3" t="s">
        <v>6010</v>
      </c>
      <c r="E1431" s="45">
        <v>30.478099822998047</v>
      </c>
      <c r="F1431" s="45">
        <v>-87.186897277832031</v>
      </c>
      <c r="G1431" s="22">
        <v>34.099998474121094</v>
      </c>
      <c r="H1431" s="3" t="s">
        <v>5985</v>
      </c>
      <c r="J1431" s="4">
        <v>75.019996643066406</v>
      </c>
      <c r="K1431" s="4">
        <v>74.658897399902344</v>
      </c>
      <c r="L1431" s="4">
        <v>0.36109620332717896</v>
      </c>
      <c r="M1431" s="21">
        <v>0.4913640022277832</v>
      </c>
      <c r="N1431">
        <v>0</v>
      </c>
    </row>
    <row r="1432" spans="2:14" x14ac:dyDescent="0.25">
      <c r="B1432" t="s">
        <v>2940</v>
      </c>
      <c r="C1432" s="55" t="s">
        <v>5658</v>
      </c>
      <c r="D1432" s="3" t="s">
        <v>6019</v>
      </c>
      <c r="E1432" s="45">
        <v>31.392799377441406</v>
      </c>
      <c r="F1432" s="45">
        <v>-92.295600891113281</v>
      </c>
      <c r="G1432" s="22">
        <v>34.099998474121094</v>
      </c>
      <c r="H1432" s="3" t="s">
        <v>5985</v>
      </c>
      <c r="J1432" s="4">
        <v>71.779998779296875</v>
      </c>
      <c r="K1432" s="4">
        <v>71.705337524414063</v>
      </c>
      <c r="L1432" s="4">
        <v>7.4664309620857239E-2</v>
      </c>
      <c r="M1432" s="21">
        <v>0.42120623588562012</v>
      </c>
      <c r="N1432">
        <v>0</v>
      </c>
    </row>
    <row r="1433" spans="2:14" x14ac:dyDescent="0.25">
      <c r="B1433" t="s">
        <v>2942</v>
      </c>
      <c r="C1433" s="55" t="s">
        <v>5660</v>
      </c>
      <c r="D1433" s="3" t="s">
        <v>6019</v>
      </c>
      <c r="E1433" s="45">
        <v>32.515598297119141</v>
      </c>
      <c r="F1433" s="45">
        <v>-92.040603637695313</v>
      </c>
      <c r="G1433" s="22">
        <v>24.100000381469727</v>
      </c>
      <c r="H1433" s="3" t="s">
        <v>5985</v>
      </c>
      <c r="J1433" s="4">
        <v>75.379997253417969</v>
      </c>
      <c r="K1433" s="4">
        <v>72.537521362304688</v>
      </c>
      <c r="L1433" s="4">
        <v>2.8424744606018066</v>
      </c>
      <c r="M1433" s="21">
        <v>0.75541484355926514</v>
      </c>
      <c r="N1433">
        <v>0</v>
      </c>
    </row>
    <row r="1434" spans="2:14" x14ac:dyDescent="0.25">
      <c r="B1434" t="s">
        <v>2943</v>
      </c>
      <c r="C1434" s="55" t="s">
        <v>5661</v>
      </c>
      <c r="D1434" s="3" t="s">
        <v>6019</v>
      </c>
      <c r="E1434" s="45">
        <v>32.450599670410156</v>
      </c>
      <c r="F1434" s="45">
        <v>-93.841102600097656</v>
      </c>
      <c r="G1434" s="22">
        <v>83.199996948242188</v>
      </c>
      <c r="H1434" s="3" t="s">
        <v>5985</v>
      </c>
      <c r="J1434" s="4">
        <v>76.1719970703125</v>
      </c>
      <c r="K1434" s="4">
        <v>73.098487854003906</v>
      </c>
      <c r="L1434" s="4">
        <v>3.0735106468200684</v>
      </c>
      <c r="M1434" s="21">
        <v>0.77772396802902222</v>
      </c>
      <c r="N1434">
        <v>0</v>
      </c>
    </row>
    <row r="1435" spans="2:14" x14ac:dyDescent="0.25">
      <c r="B1435" t="s">
        <v>2944</v>
      </c>
      <c r="C1435" s="55" t="s">
        <v>5662</v>
      </c>
      <c r="D1435" s="3" t="s">
        <v>6040</v>
      </c>
      <c r="E1435" s="45">
        <v>30.32080078125</v>
      </c>
      <c r="F1435" s="45">
        <v>-97.760299682617188</v>
      </c>
      <c r="G1435" s="22">
        <v>204.19999694824219</v>
      </c>
      <c r="H1435" s="3" t="s">
        <v>5985</v>
      </c>
      <c r="J1435" s="4">
        <v>77.21600341796875</v>
      </c>
      <c r="K1435" s="4">
        <v>74.515823364257813</v>
      </c>
      <c r="L1435" s="4">
        <v>2.7001831531524658</v>
      </c>
      <c r="M1435" s="21">
        <v>0.82485878467559814</v>
      </c>
      <c r="N1435">
        <v>0</v>
      </c>
    </row>
    <row r="1436" spans="2:14" x14ac:dyDescent="0.25">
      <c r="B1436" t="s">
        <v>2945</v>
      </c>
      <c r="C1436" s="55" t="s">
        <v>5663</v>
      </c>
      <c r="D1436" s="3" t="s">
        <v>6040</v>
      </c>
      <c r="E1436" s="45">
        <v>31.618900299072266</v>
      </c>
      <c r="F1436" s="45">
        <v>-97.228302001953125</v>
      </c>
      <c r="G1436" s="22">
        <v>152.39999389648438</v>
      </c>
      <c r="H1436" s="3" t="s">
        <v>5985</v>
      </c>
      <c r="J1436" s="4">
        <v>76.5679931640625</v>
      </c>
      <c r="K1436" s="4">
        <v>75.054862976074219</v>
      </c>
      <c r="L1436" s="4">
        <v>1.5131286382675171</v>
      </c>
      <c r="M1436" s="21">
        <v>0.59402740001678467</v>
      </c>
      <c r="N1436">
        <v>0</v>
      </c>
    </row>
    <row r="1437" spans="2:14" x14ac:dyDescent="0.25">
      <c r="B1437" t="s">
        <v>2946</v>
      </c>
      <c r="C1437" s="55" t="s">
        <v>5664</v>
      </c>
      <c r="D1437" s="3" t="s">
        <v>6040</v>
      </c>
      <c r="E1437" s="45">
        <v>32.851898193359375</v>
      </c>
      <c r="F1437" s="45">
        <v>-96.855598449707031</v>
      </c>
      <c r="G1437" s="22">
        <v>134.10000610351563</v>
      </c>
      <c r="H1437" s="3" t="s">
        <v>5985</v>
      </c>
      <c r="J1437" s="4">
        <v>80.024002075195313</v>
      </c>
      <c r="K1437" s="4">
        <v>77.098098754882813</v>
      </c>
      <c r="L1437" s="4">
        <v>2.9259033203125</v>
      </c>
      <c r="M1437" s="21">
        <v>0.70395481586456299</v>
      </c>
      <c r="N1437">
        <v>0</v>
      </c>
    </row>
    <row r="1438" spans="2:14" x14ac:dyDescent="0.25">
      <c r="B1438" t="s">
        <v>2947</v>
      </c>
      <c r="C1438" s="55" t="s">
        <v>5665</v>
      </c>
      <c r="D1438" s="3" t="s">
        <v>6040</v>
      </c>
      <c r="E1438" s="45">
        <v>32.410598754882813</v>
      </c>
      <c r="F1438" s="45">
        <v>-99.682197570800781</v>
      </c>
      <c r="G1438" s="22">
        <v>545.5999755859375</v>
      </c>
      <c r="H1438" s="3" t="s">
        <v>5985</v>
      </c>
      <c r="J1438" s="4">
        <v>75.740005493164063</v>
      </c>
      <c r="K1438" s="4">
        <v>72.7177734375</v>
      </c>
      <c r="L1438" s="4">
        <v>3.0222289562225342</v>
      </c>
      <c r="M1438" s="21">
        <v>0.73704606294631958</v>
      </c>
      <c r="N1438">
        <v>0</v>
      </c>
    </row>
    <row r="1439" spans="2:14" x14ac:dyDescent="0.25">
      <c r="B1439" t="s">
        <v>2948</v>
      </c>
      <c r="C1439" s="55" t="s">
        <v>5666</v>
      </c>
      <c r="D1439" s="3" t="s">
        <v>6004</v>
      </c>
      <c r="E1439" s="45">
        <v>34.727199554443359</v>
      </c>
      <c r="F1439" s="45">
        <v>-92.238899230957031</v>
      </c>
      <c r="G1439" s="22">
        <v>78.599998474121094</v>
      </c>
      <c r="H1439" s="3" t="s">
        <v>5985</v>
      </c>
      <c r="J1439" s="4">
        <v>74.012001037597656</v>
      </c>
      <c r="K1439" s="4">
        <v>72.333885192871094</v>
      </c>
      <c r="L1439" s="4">
        <v>1.6781127452850342</v>
      </c>
      <c r="M1439" s="21">
        <v>0.59047615528106689</v>
      </c>
      <c r="N1439">
        <v>0</v>
      </c>
    </row>
    <row r="1440" spans="2:14" x14ac:dyDescent="0.25">
      <c r="B1440" t="s">
        <v>2949</v>
      </c>
      <c r="C1440" s="55" t="s">
        <v>5667</v>
      </c>
      <c r="D1440" s="3" t="s">
        <v>6004</v>
      </c>
      <c r="E1440" s="45">
        <v>35.333099365234375</v>
      </c>
      <c r="F1440" s="45">
        <v>-94.362503051757813</v>
      </c>
      <c r="G1440" s="22">
        <v>136.89999389648438</v>
      </c>
      <c r="H1440" s="3" t="s">
        <v>5985</v>
      </c>
      <c r="J1440" s="4">
        <v>74.624000549316406</v>
      </c>
      <c r="K1440" s="4">
        <v>71.487869262695313</v>
      </c>
      <c r="L1440" s="4">
        <v>3.1361267566680908</v>
      </c>
      <c r="M1440" s="21">
        <v>0.7200968861579895</v>
      </c>
      <c r="N1440">
        <v>0</v>
      </c>
    </row>
    <row r="1441" spans="2:14" x14ac:dyDescent="0.25">
      <c r="B1441" t="s">
        <v>2950</v>
      </c>
      <c r="C1441" s="55" t="s">
        <v>5668</v>
      </c>
      <c r="D1441" s="3" t="s">
        <v>6040</v>
      </c>
      <c r="E1441" s="45">
        <v>33.978599548339844</v>
      </c>
      <c r="F1441" s="45">
        <v>-98.4927978515625</v>
      </c>
      <c r="G1441" s="22">
        <v>310</v>
      </c>
      <c r="H1441" s="3" t="s">
        <v>5985</v>
      </c>
      <c r="J1441" s="4">
        <v>74.804000854492188</v>
      </c>
      <c r="K1441" s="4">
        <v>72.806129455566406</v>
      </c>
      <c r="L1441" s="4">
        <v>1.9978698492050171</v>
      </c>
      <c r="M1441" s="21">
        <v>0.62372881174087524</v>
      </c>
      <c r="N1441">
        <v>0</v>
      </c>
    </row>
    <row r="1442" spans="2:14" x14ac:dyDescent="0.25">
      <c r="B1442" t="s">
        <v>2951</v>
      </c>
      <c r="C1442" s="55" t="s">
        <v>5669</v>
      </c>
      <c r="D1442" s="3" t="s">
        <v>6035</v>
      </c>
      <c r="E1442" s="45">
        <v>35.388900756835938</v>
      </c>
      <c r="F1442" s="45">
        <v>-97.600601196289063</v>
      </c>
      <c r="G1442" s="22">
        <v>391.70001220703125</v>
      </c>
      <c r="H1442" s="3" t="s">
        <v>5985</v>
      </c>
      <c r="J1442" s="4">
        <v>73.759994506835938</v>
      </c>
      <c r="K1442" s="4">
        <v>71.177619934082031</v>
      </c>
      <c r="L1442" s="4">
        <v>2.5823791027069092</v>
      </c>
      <c r="M1442" s="21">
        <v>0.67409199476242065</v>
      </c>
      <c r="N1442">
        <v>0</v>
      </c>
    </row>
    <row r="1443" spans="2:14" x14ac:dyDescent="0.25">
      <c r="B1443" t="s">
        <v>2952</v>
      </c>
      <c r="C1443" s="55" t="s">
        <v>5670</v>
      </c>
      <c r="D1443" s="3" t="s">
        <v>6035</v>
      </c>
      <c r="E1443" s="45">
        <v>36.19940185546875</v>
      </c>
      <c r="F1443" s="45">
        <v>-95.887199401855469</v>
      </c>
      <c r="G1443" s="22">
        <v>198.10000610351563</v>
      </c>
      <c r="H1443" s="3" t="s">
        <v>5985</v>
      </c>
      <c r="J1443" s="4">
        <v>76.027999877929688</v>
      </c>
      <c r="K1443" s="4">
        <v>73.228683471679688</v>
      </c>
      <c r="L1443" s="4">
        <v>2.79931640625</v>
      </c>
      <c r="M1443" s="21">
        <v>0.63744950294494629</v>
      </c>
      <c r="N1443">
        <v>0</v>
      </c>
    </row>
    <row r="1444" spans="2:14" x14ac:dyDescent="0.25">
      <c r="B1444" t="s">
        <v>2953</v>
      </c>
      <c r="C1444" s="55" t="s">
        <v>5671</v>
      </c>
      <c r="D1444" s="3" t="s">
        <v>6035</v>
      </c>
      <c r="E1444" s="45">
        <v>36.736698150634766</v>
      </c>
      <c r="F1444" s="45">
        <v>-97.101898193359375</v>
      </c>
      <c r="G1444" s="22">
        <v>304.79998779296875</v>
      </c>
      <c r="H1444" s="3" t="s">
        <v>5985</v>
      </c>
      <c r="J1444" s="4">
        <v>75.596000671386719</v>
      </c>
      <c r="K1444" s="4">
        <v>71.850914001464844</v>
      </c>
      <c r="L1444" s="4">
        <v>3.745086669921875</v>
      </c>
      <c r="M1444" s="21">
        <v>0.71124136447906494</v>
      </c>
      <c r="N1444">
        <v>0</v>
      </c>
    </row>
    <row r="1445" spans="2:14" x14ac:dyDescent="0.25">
      <c r="B1445" t="s">
        <v>2954</v>
      </c>
      <c r="C1445" s="55" t="s">
        <v>5672</v>
      </c>
      <c r="D1445" s="3" t="s">
        <v>6019</v>
      </c>
      <c r="E1445" s="45">
        <v>30.537200927734375</v>
      </c>
      <c r="F1445" s="45">
        <v>-91.146896362304688</v>
      </c>
      <c r="G1445" s="22">
        <v>19.5</v>
      </c>
      <c r="H1445" s="3" t="s">
        <v>5985</v>
      </c>
      <c r="J1445" s="4">
        <v>75.019996643066406</v>
      </c>
      <c r="K1445" s="4">
        <v>73.487930297851563</v>
      </c>
      <c r="L1445" s="4">
        <v>1.5320678949356079</v>
      </c>
      <c r="M1445" s="21">
        <v>0.63954794406890869</v>
      </c>
      <c r="N1445">
        <v>0</v>
      </c>
    </row>
    <row r="1446" spans="2:14" x14ac:dyDescent="0.25">
      <c r="B1446" t="s">
        <v>2955</v>
      </c>
      <c r="C1446" s="55" t="s">
        <v>5673</v>
      </c>
      <c r="D1446" s="3" t="s">
        <v>6004</v>
      </c>
      <c r="E1446" s="45">
        <v>36.266700744628906</v>
      </c>
      <c r="F1446" s="45">
        <v>-93.156700134277344</v>
      </c>
      <c r="G1446" s="22">
        <v>418.79998779296875</v>
      </c>
      <c r="H1446" s="3" t="s">
        <v>5985</v>
      </c>
      <c r="J1446" s="4">
        <v>69.800003051757813</v>
      </c>
      <c r="K1446" s="4">
        <v>68.469650268554688</v>
      </c>
      <c r="L1446" s="4">
        <v>1.3303467035293579</v>
      </c>
      <c r="M1446" s="21">
        <v>0.54837089776992798</v>
      </c>
      <c r="N1446">
        <v>0</v>
      </c>
    </row>
    <row r="1447" spans="2:14" x14ac:dyDescent="0.25">
      <c r="B1447" t="s">
        <v>2957</v>
      </c>
      <c r="C1447" s="55" t="s">
        <v>5675</v>
      </c>
      <c r="D1447" s="3" t="s">
        <v>6019</v>
      </c>
      <c r="E1447" s="45">
        <v>30.204999923706055</v>
      </c>
      <c r="F1447" s="45">
        <v>-91.987503051757813</v>
      </c>
      <c r="G1447" s="22">
        <v>11.600000381469727</v>
      </c>
      <c r="H1447" s="3" t="s">
        <v>5985</v>
      </c>
      <c r="J1447" s="4">
        <v>74.983993530273438</v>
      </c>
      <c r="K1447" s="4">
        <v>74.234771728515625</v>
      </c>
      <c r="L1447" s="4">
        <v>0.74922484159469604</v>
      </c>
      <c r="M1447" s="21">
        <v>0.54620355367660522</v>
      </c>
      <c r="N1447">
        <v>0</v>
      </c>
    </row>
    <row r="1448" spans="2:14" x14ac:dyDescent="0.25">
      <c r="B1448" t="s">
        <v>2958</v>
      </c>
      <c r="C1448" s="55" t="s">
        <v>5676</v>
      </c>
      <c r="D1448" s="3" t="s">
        <v>6004</v>
      </c>
      <c r="E1448" s="45">
        <v>33.453601837158203</v>
      </c>
      <c r="F1448" s="45">
        <v>-94.007499694824219</v>
      </c>
      <c r="G1448" s="22">
        <v>110</v>
      </c>
      <c r="H1448" s="3" t="s">
        <v>5985</v>
      </c>
      <c r="J1448" s="4">
        <v>75.524002075195313</v>
      </c>
      <c r="K1448" s="4">
        <v>72.964149475097656</v>
      </c>
      <c r="L1448" s="4">
        <v>2.5598511695861816</v>
      </c>
      <c r="M1448" s="21">
        <v>0.71146738529205322</v>
      </c>
      <c r="N1448">
        <v>0</v>
      </c>
    </row>
    <row r="1449" spans="2:14" x14ac:dyDescent="0.25">
      <c r="B1449" t="s">
        <v>2959</v>
      </c>
      <c r="C1449" s="55" t="s">
        <v>5677</v>
      </c>
      <c r="D1449" s="3" t="s">
        <v>6025</v>
      </c>
      <c r="E1449" s="45">
        <v>33.49639892578125</v>
      </c>
      <c r="F1449" s="45">
        <v>-90.086700439453125</v>
      </c>
      <c r="G1449" s="22">
        <v>40.5</v>
      </c>
      <c r="H1449" s="3" t="s">
        <v>5985</v>
      </c>
      <c r="J1449" s="4">
        <v>73.184005737304688</v>
      </c>
      <c r="K1449" s="4">
        <v>71.733619689941406</v>
      </c>
      <c r="L1449" s="4">
        <v>1.4503844976425171</v>
      </c>
      <c r="M1449" s="21">
        <v>0.55365651845932007</v>
      </c>
      <c r="N1449">
        <v>0</v>
      </c>
    </row>
    <row r="1450" spans="2:14" x14ac:dyDescent="0.25">
      <c r="B1450" t="s">
        <v>2964</v>
      </c>
      <c r="C1450" s="55" t="s">
        <v>5682</v>
      </c>
      <c r="D1450" s="3" t="s">
        <v>3747</v>
      </c>
      <c r="E1450" s="45">
        <v>37.146701812744141</v>
      </c>
      <c r="F1450" s="45">
        <v>-94.502197265625</v>
      </c>
      <c r="G1450" s="22">
        <v>298.70001220703125</v>
      </c>
      <c r="H1450" s="3" t="s">
        <v>5985</v>
      </c>
      <c r="J1450" s="4">
        <v>73.003997802734375</v>
      </c>
      <c r="K1450" s="4">
        <v>70.065879821777344</v>
      </c>
      <c r="L1450" s="4">
        <v>2.9381165504455566</v>
      </c>
      <c r="M1450" s="21">
        <v>0.62615013122558594</v>
      </c>
      <c r="N1450">
        <v>0</v>
      </c>
    </row>
    <row r="1451" spans="2:14" x14ac:dyDescent="0.25">
      <c r="B1451" t="s">
        <v>2965</v>
      </c>
      <c r="C1451" s="55" t="s">
        <v>5683</v>
      </c>
      <c r="D1451" s="3" t="s">
        <v>3747</v>
      </c>
      <c r="E1451" s="45">
        <v>39.120800018310547</v>
      </c>
      <c r="F1451" s="45">
        <v>-94.596900939941406</v>
      </c>
      <c r="G1451" s="22">
        <v>226.19999694824219</v>
      </c>
      <c r="H1451" s="3" t="s">
        <v>5985</v>
      </c>
      <c r="J1451" s="4">
        <v>75.811996459960938</v>
      </c>
      <c r="K1451" s="4">
        <v>72.251304626464844</v>
      </c>
      <c r="L1451" s="4">
        <v>3.5606932640075684</v>
      </c>
      <c r="M1451" s="21">
        <v>0.65179067850112915</v>
      </c>
      <c r="N1451">
        <v>0</v>
      </c>
    </row>
    <row r="1452" spans="2:14" x14ac:dyDescent="0.25">
      <c r="B1452" t="s">
        <v>2967</v>
      </c>
      <c r="C1452" s="55" t="s">
        <v>5684</v>
      </c>
      <c r="D1452" s="3" t="s">
        <v>3747</v>
      </c>
      <c r="E1452" s="45">
        <v>38.752498626708984</v>
      </c>
      <c r="F1452" s="45">
        <v>-90.37359619140625</v>
      </c>
      <c r="G1452" s="22">
        <v>161.80000305175781</v>
      </c>
      <c r="H1452" s="3" t="s">
        <v>5985</v>
      </c>
      <c r="J1452" s="4">
        <v>75.416000366210938</v>
      </c>
      <c r="K1452" s="4">
        <v>70.642295837402344</v>
      </c>
      <c r="L1452" s="4">
        <v>4.7736997604370117</v>
      </c>
      <c r="M1452" s="21">
        <v>0.72187244892120361</v>
      </c>
      <c r="N1452">
        <v>0</v>
      </c>
    </row>
    <row r="1453" spans="2:14" x14ac:dyDescent="0.25">
      <c r="B1453" t="s">
        <v>2970</v>
      </c>
      <c r="C1453" s="55" t="s">
        <v>5686</v>
      </c>
      <c r="D1453" s="3" t="s">
        <v>3747</v>
      </c>
      <c r="E1453" s="45">
        <v>38.131099700927734</v>
      </c>
      <c r="F1453" s="45">
        <v>-91.768302917480469</v>
      </c>
      <c r="G1453" s="22">
        <v>343.5</v>
      </c>
      <c r="H1453" s="3" t="s">
        <v>5985</v>
      </c>
      <c r="J1453" s="4">
        <v>70.591995239257813</v>
      </c>
      <c r="K1453" s="4">
        <v>67.711997985839844</v>
      </c>
      <c r="L1453" s="4">
        <v>2.8799986839294434</v>
      </c>
      <c r="M1453" s="21">
        <v>0.63356214761734009</v>
      </c>
      <c r="N1453">
        <v>0</v>
      </c>
    </row>
    <row r="1454" spans="2:14" x14ac:dyDescent="0.25">
      <c r="B1454" t="s">
        <v>2972</v>
      </c>
      <c r="C1454" s="55" t="s">
        <v>5688</v>
      </c>
      <c r="D1454" s="3" t="s">
        <v>6022</v>
      </c>
      <c r="E1454" s="45">
        <v>44.797798156738281</v>
      </c>
      <c r="F1454" s="45">
        <v>-68.818603515625</v>
      </c>
      <c r="G1454" s="22">
        <v>45.099998474121094</v>
      </c>
      <c r="H1454" s="3" t="s">
        <v>5985</v>
      </c>
      <c r="J1454" s="4">
        <v>60.008003234863281</v>
      </c>
      <c r="K1454" s="4">
        <v>58.812507629394531</v>
      </c>
      <c r="L1454" s="4">
        <v>1.19549560546875</v>
      </c>
      <c r="M1454" s="21">
        <v>0.52703791856765747</v>
      </c>
      <c r="N1454">
        <v>0</v>
      </c>
    </row>
    <row r="1455" spans="2:14" x14ac:dyDescent="0.25">
      <c r="B1455" t="s">
        <v>2998</v>
      </c>
      <c r="C1455" s="55" t="s">
        <v>5710</v>
      </c>
      <c r="D1455" s="3" t="s">
        <v>6023</v>
      </c>
      <c r="E1455" s="45">
        <v>42.409198760986328</v>
      </c>
      <c r="F1455" s="45">
        <v>-83.010002136230469</v>
      </c>
      <c r="G1455" s="22">
        <v>190.80000305175781</v>
      </c>
      <c r="H1455" s="3" t="s">
        <v>5985</v>
      </c>
      <c r="J1455" s="4">
        <v>69.620002746582031</v>
      </c>
      <c r="K1455" s="4">
        <v>65.722953796386719</v>
      </c>
      <c r="L1455" s="4">
        <v>3.8970458507537842</v>
      </c>
      <c r="M1455" s="21">
        <v>0.66853457689285278</v>
      </c>
      <c r="N1455">
        <v>0</v>
      </c>
    </row>
    <row r="1456" spans="2:14" x14ac:dyDescent="0.25">
      <c r="B1456" t="s">
        <v>3006</v>
      </c>
      <c r="C1456" s="55" t="s">
        <v>5718</v>
      </c>
      <c r="D1456" s="3" t="s">
        <v>6044</v>
      </c>
      <c r="E1456" s="45">
        <v>43.140598297119141</v>
      </c>
      <c r="F1456" s="45">
        <v>-89.345298767089844</v>
      </c>
      <c r="G1456" s="22">
        <v>264</v>
      </c>
      <c r="H1456" s="3" t="s">
        <v>5985</v>
      </c>
      <c r="J1456" s="4">
        <v>67.423995971679688</v>
      </c>
      <c r="K1456" s="4">
        <v>60.606346130371094</v>
      </c>
      <c r="L1456" s="4">
        <v>6.8176512718200684</v>
      </c>
      <c r="M1456" s="21">
        <v>0.79192894697189331</v>
      </c>
      <c r="N1456">
        <v>0</v>
      </c>
    </row>
    <row r="1457" spans="2:14" x14ac:dyDescent="0.25">
      <c r="B1457" t="s">
        <v>3007</v>
      </c>
      <c r="C1457" s="55" t="s">
        <v>3406</v>
      </c>
      <c r="D1457" s="3" t="s">
        <v>6023</v>
      </c>
      <c r="E1457" s="45">
        <v>46.545799255371094</v>
      </c>
      <c r="F1457" s="45">
        <v>-87.379402160644531</v>
      </c>
      <c r="G1457" s="22">
        <v>202.69999694824219</v>
      </c>
      <c r="H1457" s="3" t="s">
        <v>5985</v>
      </c>
      <c r="J1457" s="4">
        <v>63.211997985839844</v>
      </c>
      <c r="K1457" s="4">
        <v>58.289459228515625</v>
      </c>
      <c r="L1457" s="4">
        <v>4.9225401878356934</v>
      </c>
      <c r="M1457" s="21">
        <v>0.72994959354400635</v>
      </c>
      <c r="N1457">
        <v>0</v>
      </c>
    </row>
    <row r="1458" spans="2:14" x14ac:dyDescent="0.25">
      <c r="B1458" t="s">
        <v>3020</v>
      </c>
      <c r="C1458" s="55" t="s">
        <v>5731</v>
      </c>
      <c r="D1458" s="3" t="s">
        <v>6044</v>
      </c>
      <c r="E1458" s="45">
        <v>44.925800323486328</v>
      </c>
      <c r="F1458" s="45">
        <v>-89.625602722167969</v>
      </c>
      <c r="G1458" s="22">
        <v>360</v>
      </c>
      <c r="H1458" s="3" t="s">
        <v>5985</v>
      </c>
      <c r="J1458" s="4">
        <v>62.599998474121094</v>
      </c>
      <c r="K1458" s="4">
        <v>59.629608154296875</v>
      </c>
      <c r="L1458" s="4">
        <v>2.9703917503356934</v>
      </c>
      <c r="M1458" s="21">
        <v>0.6172720193862915</v>
      </c>
      <c r="N1458">
        <v>0</v>
      </c>
    </row>
    <row r="1459" spans="2:14" x14ac:dyDescent="0.25">
      <c r="B1459" t="s">
        <v>3021</v>
      </c>
      <c r="C1459" s="55" t="s">
        <v>4396</v>
      </c>
      <c r="D1459" s="3" t="s">
        <v>6044</v>
      </c>
      <c r="E1459" s="45">
        <v>44.498298645019531</v>
      </c>
      <c r="F1459" s="45">
        <v>-88.111099243164063</v>
      </c>
      <c r="G1459" s="22">
        <v>207.89999389648438</v>
      </c>
      <c r="H1459" s="3" t="s">
        <v>5985</v>
      </c>
      <c r="J1459" s="4">
        <v>63.391998291015625</v>
      </c>
      <c r="K1459" s="4">
        <v>59.452747344970703</v>
      </c>
      <c r="L1459" s="4">
        <v>3.9392516613006592</v>
      </c>
      <c r="M1459" s="21">
        <v>0.66957223415374756</v>
      </c>
      <c r="N1459">
        <v>0</v>
      </c>
    </row>
    <row r="1460" spans="2:14" x14ac:dyDescent="0.25">
      <c r="B1460" t="s">
        <v>3023</v>
      </c>
      <c r="C1460" s="55" t="s">
        <v>5733</v>
      </c>
      <c r="D1460" s="3" t="s">
        <v>6024</v>
      </c>
      <c r="E1460" s="45">
        <v>46.836898803710938</v>
      </c>
      <c r="F1460" s="45">
        <v>-92.209701538085938</v>
      </c>
      <c r="G1460" s="22">
        <v>435.29998779296875</v>
      </c>
      <c r="H1460" s="3" t="s">
        <v>5985</v>
      </c>
      <c r="J1460" s="4">
        <v>59.576000213623047</v>
      </c>
      <c r="K1460" s="4">
        <v>55.761627197265625</v>
      </c>
      <c r="L1460" s="4">
        <v>3.8143737316131592</v>
      </c>
      <c r="M1460" s="21">
        <v>0.66489106416702271</v>
      </c>
      <c r="N1460">
        <v>0</v>
      </c>
    </row>
    <row r="1461" spans="2:14" x14ac:dyDescent="0.25">
      <c r="B1461" t="s">
        <v>3024</v>
      </c>
      <c r="C1461" s="55" t="s">
        <v>5734</v>
      </c>
      <c r="D1461" s="3" t="s">
        <v>6028</v>
      </c>
      <c r="E1461" s="45">
        <v>46.925300598144531</v>
      </c>
      <c r="F1461" s="45">
        <v>-96.81109619140625</v>
      </c>
      <c r="G1461" s="22">
        <v>274.29998779296875</v>
      </c>
      <c r="H1461" s="3" t="s">
        <v>5985</v>
      </c>
      <c r="J1461" s="4">
        <v>59.791999816894531</v>
      </c>
      <c r="K1461" s="4">
        <v>59.531166076660156</v>
      </c>
      <c r="L1461" s="4">
        <v>0.260833740234375</v>
      </c>
      <c r="M1461" s="21">
        <v>0.49685230851173401</v>
      </c>
      <c r="N1461">
        <v>0</v>
      </c>
    </row>
    <row r="1462" spans="2:14" x14ac:dyDescent="0.25">
      <c r="B1462" t="s">
        <v>3025</v>
      </c>
      <c r="C1462" s="55" t="s">
        <v>5735</v>
      </c>
      <c r="D1462" s="3" t="s">
        <v>6028</v>
      </c>
      <c r="E1462" s="45">
        <v>47.942798614501953</v>
      </c>
      <c r="F1462" s="45">
        <v>-97.18389892578125</v>
      </c>
      <c r="G1462" s="22">
        <v>256.60000610351563</v>
      </c>
      <c r="H1462" s="3" t="s">
        <v>5985</v>
      </c>
      <c r="J1462" s="4">
        <v>55.832000732421875</v>
      </c>
      <c r="K1462" s="4">
        <v>57.233154296875</v>
      </c>
      <c r="L1462" s="4">
        <v>-1.401153564453125</v>
      </c>
      <c r="M1462" s="21">
        <v>0.41146087646484375</v>
      </c>
      <c r="N1462">
        <v>0</v>
      </c>
    </row>
    <row r="1463" spans="2:14" x14ac:dyDescent="0.25">
      <c r="B1463" t="s">
        <v>3026</v>
      </c>
      <c r="C1463" s="55" t="s">
        <v>5736</v>
      </c>
      <c r="D1463" s="3" t="s">
        <v>6024</v>
      </c>
      <c r="E1463" s="45">
        <v>48.5614013671875</v>
      </c>
      <c r="F1463" s="45">
        <v>-93.398101806640625</v>
      </c>
      <c r="G1463" s="22">
        <v>360.60000610351563</v>
      </c>
      <c r="H1463" s="3" t="s">
        <v>5985</v>
      </c>
      <c r="J1463" s="4">
        <v>54.644001007080078</v>
      </c>
      <c r="K1463" s="4">
        <v>53.96807861328125</v>
      </c>
      <c r="L1463" s="4">
        <v>0.67592161893844604</v>
      </c>
      <c r="M1463" s="21">
        <v>0.50314772129058838</v>
      </c>
      <c r="N1463">
        <v>0</v>
      </c>
    </row>
    <row r="1464" spans="2:14" x14ac:dyDescent="0.25">
      <c r="B1464" t="s">
        <v>3027</v>
      </c>
      <c r="C1464" s="55" t="s">
        <v>5737</v>
      </c>
      <c r="D1464" s="3" t="s">
        <v>6028</v>
      </c>
      <c r="E1464" s="45">
        <v>46.925800323486328</v>
      </c>
      <c r="F1464" s="45">
        <v>-98.669197082519531</v>
      </c>
      <c r="G1464" s="22">
        <v>455.39999389648438</v>
      </c>
      <c r="H1464" s="3" t="s">
        <v>5985</v>
      </c>
      <c r="J1464" s="4">
        <v>58.819999694824219</v>
      </c>
      <c r="K1464" s="4">
        <v>58.420799255371094</v>
      </c>
      <c r="L1464" s="4">
        <v>0.399200439453125</v>
      </c>
      <c r="M1464" s="21">
        <v>0.49587711691856384</v>
      </c>
      <c r="N1464">
        <v>0</v>
      </c>
    </row>
    <row r="1465" spans="2:14" x14ac:dyDescent="0.25">
      <c r="B1465" t="s">
        <v>3028</v>
      </c>
      <c r="C1465" s="55" t="s">
        <v>5738</v>
      </c>
      <c r="D1465" s="3" t="s">
        <v>6044</v>
      </c>
      <c r="E1465" s="45">
        <v>43.878898620605469</v>
      </c>
      <c r="F1465" s="45">
        <v>-91.252799987792969</v>
      </c>
      <c r="G1465" s="22">
        <v>198.69999694824219</v>
      </c>
      <c r="H1465" s="3" t="s">
        <v>5985</v>
      </c>
      <c r="J1465" s="4">
        <v>67.60400390625</v>
      </c>
      <c r="K1465" s="4">
        <v>63.434856414794922</v>
      </c>
      <c r="L1465" s="4">
        <v>4.1691465377807617</v>
      </c>
      <c r="M1465" s="21">
        <v>0.67990314960479736</v>
      </c>
      <c r="N1465">
        <v>0</v>
      </c>
    </row>
    <row r="1466" spans="2:14" x14ac:dyDescent="0.25">
      <c r="B1466" t="s">
        <v>3029</v>
      </c>
      <c r="C1466" s="55" t="s">
        <v>5739</v>
      </c>
      <c r="D1466" s="3" t="s">
        <v>6024</v>
      </c>
      <c r="E1466" s="45">
        <v>44.883098602294922</v>
      </c>
      <c r="F1466" s="45">
        <v>-93.228897094726563</v>
      </c>
      <c r="G1466" s="22">
        <v>265.79998779296875</v>
      </c>
      <c r="H1466" s="3" t="s">
        <v>5985</v>
      </c>
      <c r="J1466" s="4">
        <v>65.840003967285156</v>
      </c>
      <c r="K1466" s="4">
        <v>64.039421081542969</v>
      </c>
      <c r="L1466" s="4">
        <v>1.8005797863006592</v>
      </c>
      <c r="M1466" s="21">
        <v>0.54479420185089111</v>
      </c>
      <c r="N1466">
        <v>0</v>
      </c>
    </row>
    <row r="1467" spans="2:14" x14ac:dyDescent="0.25">
      <c r="B1467" t="s">
        <v>3031</v>
      </c>
      <c r="C1467" s="55" t="s">
        <v>5741</v>
      </c>
      <c r="D1467" s="3" t="s">
        <v>6028</v>
      </c>
      <c r="E1467" s="45">
        <v>48.971099853515625</v>
      </c>
      <c r="F1467" s="45">
        <v>-97.24169921875</v>
      </c>
      <c r="G1467" s="22">
        <v>240.80000305175781</v>
      </c>
      <c r="H1467" s="3" t="s">
        <v>5985</v>
      </c>
      <c r="J1467" s="4">
        <v>58.603996276855469</v>
      </c>
      <c r="K1467" s="4">
        <v>55.358619689941406</v>
      </c>
      <c r="L1467" s="4">
        <v>3.2453796863555908</v>
      </c>
      <c r="M1467" s="21">
        <v>0.62986207008361816</v>
      </c>
      <c r="N1467">
        <v>0</v>
      </c>
    </row>
    <row r="1468" spans="2:14" x14ac:dyDescent="0.25">
      <c r="B1468" t="s">
        <v>3033</v>
      </c>
      <c r="C1468" s="55" t="s">
        <v>5743</v>
      </c>
      <c r="D1468" s="3" t="s">
        <v>6024</v>
      </c>
      <c r="E1468" s="45">
        <v>45.543300628662109</v>
      </c>
      <c r="F1468" s="45">
        <v>-94.051399230957031</v>
      </c>
      <c r="G1468" s="22">
        <v>310.29998779296875</v>
      </c>
      <c r="H1468" s="3" t="s">
        <v>5985</v>
      </c>
      <c r="J1468" s="4">
        <v>60.547996520996094</v>
      </c>
      <c r="K1468" s="4">
        <v>58.994071960449219</v>
      </c>
      <c r="L1468" s="4">
        <v>1.553924560546875</v>
      </c>
      <c r="M1468" s="21">
        <v>0.5486682653427124</v>
      </c>
      <c r="N1468">
        <v>0</v>
      </c>
    </row>
    <row r="1469" spans="2:14" x14ac:dyDescent="0.25">
      <c r="B1469" t="s">
        <v>3034</v>
      </c>
      <c r="C1469" s="55" t="s">
        <v>3310</v>
      </c>
      <c r="D1469" s="3" t="s">
        <v>6000</v>
      </c>
      <c r="E1469" s="45">
        <v>45.455799102783203</v>
      </c>
      <c r="F1469" s="45">
        <v>-98.413101196289063</v>
      </c>
      <c r="G1469" s="22">
        <v>396.79998779296875</v>
      </c>
      <c r="H1469" s="3" t="s">
        <v>5985</v>
      </c>
      <c r="J1469" s="4">
        <v>61.987998962402344</v>
      </c>
      <c r="K1469" s="4">
        <v>59.870220184326172</v>
      </c>
      <c r="L1469" s="4">
        <v>2.1177794933319092</v>
      </c>
      <c r="M1469" s="21">
        <v>0.58579504489898682</v>
      </c>
      <c r="N1469">
        <v>0</v>
      </c>
    </row>
    <row r="1470" spans="2:14" x14ac:dyDescent="0.25">
      <c r="B1470" t="s">
        <v>3041</v>
      </c>
      <c r="C1470" s="55" t="s">
        <v>5750</v>
      </c>
      <c r="D1470" s="3" t="s">
        <v>6002</v>
      </c>
      <c r="E1470" s="45">
        <v>41.985599517822266</v>
      </c>
      <c r="F1470" s="45">
        <v>-97.435302734375</v>
      </c>
      <c r="G1470" s="22">
        <v>472.70001220703125</v>
      </c>
      <c r="H1470" s="3" t="s">
        <v>5985</v>
      </c>
      <c r="J1470" s="4">
        <v>67.172004699707031</v>
      </c>
      <c r="K1470" s="4">
        <v>64.329391479492188</v>
      </c>
      <c r="L1470" s="4">
        <v>2.8426086902618408</v>
      </c>
      <c r="M1470" s="21">
        <v>0.61824047565460205</v>
      </c>
      <c r="N1470">
        <v>0</v>
      </c>
    </row>
    <row r="1471" spans="2:14" x14ac:dyDescent="0.25">
      <c r="B1471" t="s">
        <v>3044</v>
      </c>
      <c r="C1471" s="55" t="s">
        <v>5753</v>
      </c>
      <c r="D1471" s="3" t="s">
        <v>6000</v>
      </c>
      <c r="E1471" s="45">
        <v>43.587799072265625</v>
      </c>
      <c r="F1471" s="45">
        <v>-96.728897094726563</v>
      </c>
      <c r="G1471" s="22">
        <v>435.89999389648438</v>
      </c>
      <c r="H1471" s="3" t="s">
        <v>5985</v>
      </c>
      <c r="J1471" s="4">
        <v>64.219993591308594</v>
      </c>
      <c r="K1471" s="4">
        <v>62.60345458984375</v>
      </c>
      <c r="L1471" s="4">
        <v>1.6165405511856079</v>
      </c>
      <c r="M1471" s="21">
        <v>0.52800643444061279</v>
      </c>
      <c r="N1471">
        <v>0</v>
      </c>
    </row>
    <row r="1472" spans="2:14" x14ac:dyDescent="0.25">
      <c r="B1472" t="s">
        <v>3045</v>
      </c>
      <c r="C1472" s="55" t="s">
        <v>5754</v>
      </c>
      <c r="D1472" s="3" t="s">
        <v>6000</v>
      </c>
      <c r="E1472" s="45">
        <v>44.904701232910156</v>
      </c>
      <c r="F1472" s="45">
        <v>-97.149398803710938</v>
      </c>
      <c r="G1472" s="22">
        <v>532.79998779296875</v>
      </c>
      <c r="H1472" s="3" t="s">
        <v>5985</v>
      </c>
      <c r="J1472" s="4">
        <v>59.792003631591797</v>
      </c>
      <c r="K1472" s="4">
        <v>60.049816131591797</v>
      </c>
      <c r="L1472" s="4">
        <v>-0.2578125</v>
      </c>
      <c r="M1472" s="21">
        <v>0.442962646484375</v>
      </c>
      <c r="N1472">
        <v>0</v>
      </c>
    </row>
    <row r="1473" spans="2:14" x14ac:dyDescent="0.25">
      <c r="B1473" t="s">
        <v>3048</v>
      </c>
      <c r="C1473" s="55" t="s">
        <v>5757</v>
      </c>
      <c r="D1473" s="3" t="s">
        <v>6044</v>
      </c>
      <c r="E1473" s="45">
        <v>44.866401672363281</v>
      </c>
      <c r="F1473" s="45">
        <v>-91.487800598144531</v>
      </c>
      <c r="G1473" s="22">
        <v>269.70001220703125</v>
      </c>
      <c r="H1473" s="3" t="s">
        <v>5985</v>
      </c>
      <c r="J1473" s="4">
        <v>61.628002166748047</v>
      </c>
      <c r="K1473" s="4">
        <v>60.293506622314453</v>
      </c>
      <c r="L1473" s="4">
        <v>1.3344970941543579</v>
      </c>
      <c r="M1473" s="21">
        <v>0.53010493516921997</v>
      </c>
      <c r="N1473">
        <v>0</v>
      </c>
    </row>
    <row r="1474" spans="2:14" x14ac:dyDescent="0.25">
      <c r="B1474" t="s">
        <v>3049</v>
      </c>
      <c r="C1474" s="55" t="s">
        <v>5758</v>
      </c>
      <c r="D1474" s="3" t="s">
        <v>6024</v>
      </c>
      <c r="E1474" s="45">
        <v>44.548301696777344</v>
      </c>
      <c r="F1474" s="45">
        <v>-95.080299377441406</v>
      </c>
      <c r="G1474" s="22">
        <v>311.20001220703125</v>
      </c>
      <c r="H1474" s="3" t="s">
        <v>5985</v>
      </c>
      <c r="J1474" s="4">
        <v>62.995994567871094</v>
      </c>
      <c r="K1474" s="4">
        <v>62.44305419921875</v>
      </c>
      <c r="L1474" s="4">
        <v>0.55294191837310791</v>
      </c>
      <c r="M1474" s="21">
        <v>0.49501663446426392</v>
      </c>
      <c r="N1474">
        <v>0</v>
      </c>
    </row>
    <row r="1475" spans="2:14" x14ac:dyDescent="0.25">
      <c r="B1475" t="s">
        <v>3050</v>
      </c>
      <c r="C1475" s="55" t="s">
        <v>5759</v>
      </c>
      <c r="D1475" s="3" t="s">
        <v>6012</v>
      </c>
      <c r="E1475" s="45">
        <v>19.719200134277344</v>
      </c>
      <c r="F1475" s="45">
        <v>-155.0531005859375</v>
      </c>
      <c r="G1475" s="22">
        <v>11.600000381469727</v>
      </c>
      <c r="H1475" s="3" t="s">
        <v>5985</v>
      </c>
      <c r="J1475" s="4">
        <v>71.636001586914063</v>
      </c>
      <c r="K1475" s="4">
        <v>69.183929443359375</v>
      </c>
      <c r="L1475" s="4">
        <v>2.4520690441131592</v>
      </c>
      <c r="M1475" s="21">
        <v>0.78902339935302734</v>
      </c>
      <c r="N1475">
        <v>0</v>
      </c>
    </row>
    <row r="1476" spans="2:14" x14ac:dyDescent="0.25">
      <c r="B1476" t="s">
        <v>3051</v>
      </c>
      <c r="C1476" s="55" t="s">
        <v>5760</v>
      </c>
      <c r="D1476" s="3" t="s">
        <v>6040</v>
      </c>
      <c r="E1476" s="45">
        <v>29.378299713134766</v>
      </c>
      <c r="F1476" s="45">
        <v>-100.92690277099609</v>
      </c>
      <c r="G1476" s="22">
        <v>304.5</v>
      </c>
      <c r="H1476" s="3" t="s">
        <v>5985</v>
      </c>
      <c r="J1476" s="4">
        <v>76.603996276855469</v>
      </c>
      <c r="K1476" s="4">
        <v>75.141647338867188</v>
      </c>
      <c r="L1476" s="4">
        <v>1.4623473882675171</v>
      </c>
      <c r="M1476" s="21">
        <v>0.60833334922790527</v>
      </c>
      <c r="N1476">
        <v>0</v>
      </c>
    </row>
    <row r="1477" spans="2:14" x14ac:dyDescent="0.25">
      <c r="B1477" t="s">
        <v>3059</v>
      </c>
      <c r="C1477" s="55" t="s">
        <v>3280</v>
      </c>
      <c r="D1477" s="3" t="s">
        <v>6040</v>
      </c>
      <c r="E1477" s="45">
        <v>31.371099472045898</v>
      </c>
      <c r="F1477" s="45">
        <v>-100.49220275878906</v>
      </c>
      <c r="G1477" s="22">
        <v>576.0999755859375</v>
      </c>
      <c r="H1477" s="3" t="s">
        <v>5985</v>
      </c>
      <c r="J1477" s="4">
        <v>74.587997436523438</v>
      </c>
      <c r="K1477" s="4">
        <v>71.653900146484375</v>
      </c>
      <c r="L1477" s="4">
        <v>2.9341003894805908</v>
      </c>
      <c r="M1477" s="21">
        <v>0.70524615049362183</v>
      </c>
      <c r="N1477">
        <v>0</v>
      </c>
    </row>
    <row r="1478" spans="2:14" x14ac:dyDescent="0.25">
      <c r="B1478" t="s">
        <v>3065</v>
      </c>
      <c r="C1478" s="55" t="s">
        <v>5773</v>
      </c>
      <c r="D1478" s="3" t="s">
        <v>6031</v>
      </c>
      <c r="E1478" s="45">
        <v>36.448600769042969</v>
      </c>
      <c r="F1478" s="45">
        <v>-103.15390014648438</v>
      </c>
      <c r="G1478" s="22">
        <v>1511.800048828125</v>
      </c>
      <c r="H1478" s="3" t="s">
        <v>5985</v>
      </c>
      <c r="J1478" s="4">
        <v>63.211997985839844</v>
      </c>
      <c r="K1478" s="4">
        <v>61.365650177001953</v>
      </c>
      <c r="L1478" s="4">
        <v>1.8463500738143921</v>
      </c>
      <c r="M1478" s="21">
        <v>0.61139452457427979</v>
      </c>
      <c r="N1478">
        <v>0</v>
      </c>
    </row>
    <row r="1479" spans="2:14" x14ac:dyDescent="0.25">
      <c r="B1479" t="s">
        <v>3066</v>
      </c>
      <c r="C1479" s="55" t="s">
        <v>5774</v>
      </c>
      <c r="D1479" s="3" t="s">
        <v>6031</v>
      </c>
      <c r="E1479" s="45">
        <v>35.654201507568359</v>
      </c>
      <c r="F1479" s="45">
        <v>-105.14189910888672</v>
      </c>
      <c r="G1479" s="22">
        <v>2095.199951171875</v>
      </c>
      <c r="H1479" s="3" t="s">
        <v>5985</v>
      </c>
      <c r="J1479" s="4">
        <v>55.796001434326172</v>
      </c>
      <c r="K1479" s="4">
        <v>54.293281555175781</v>
      </c>
      <c r="L1479" s="4">
        <v>1.5027221441268921</v>
      </c>
      <c r="M1479" s="21">
        <v>0.59885305166244507</v>
      </c>
      <c r="N1479">
        <v>0</v>
      </c>
    </row>
    <row r="1480" spans="2:14" x14ac:dyDescent="0.25">
      <c r="B1480" t="s">
        <v>3067</v>
      </c>
      <c r="C1480" s="55" t="s">
        <v>5775</v>
      </c>
      <c r="D1480" s="3" t="s">
        <v>6001</v>
      </c>
      <c r="E1480" s="45">
        <v>37.438899993896484</v>
      </c>
      <c r="F1480" s="45">
        <v>-105.86139678955078</v>
      </c>
      <c r="G1480" s="22">
        <v>2296.10009765625</v>
      </c>
      <c r="H1480" s="3" t="s">
        <v>5985</v>
      </c>
      <c r="J1480" s="4">
        <v>48.019996643066406</v>
      </c>
      <c r="K1480" s="4">
        <v>48.006809234619141</v>
      </c>
      <c r="L1480" s="4">
        <v>1.318969763815403E-2</v>
      </c>
      <c r="M1480" s="21">
        <v>0.45850449800491333</v>
      </c>
      <c r="N1480">
        <v>0</v>
      </c>
    </row>
    <row r="1481" spans="2:14" x14ac:dyDescent="0.25">
      <c r="B1481" t="s">
        <v>3069</v>
      </c>
      <c r="C1481" s="55" t="s">
        <v>5777</v>
      </c>
      <c r="D1481" s="3" t="s">
        <v>6017</v>
      </c>
      <c r="E1481" s="45">
        <v>37.927200317382813</v>
      </c>
      <c r="F1481" s="45">
        <v>-100.72470092773438</v>
      </c>
      <c r="G1481" s="22">
        <v>878.4000244140625</v>
      </c>
      <c r="H1481" s="3" t="s">
        <v>5985</v>
      </c>
      <c r="J1481" s="4">
        <v>68.21600341796875</v>
      </c>
      <c r="K1481" s="4">
        <v>65.753555297851563</v>
      </c>
      <c r="L1481" s="4">
        <v>2.4624450206756592</v>
      </c>
      <c r="M1481" s="21">
        <v>0.64819610118865967</v>
      </c>
      <c r="N1481">
        <v>0</v>
      </c>
    </row>
    <row r="1482" spans="2:14" x14ac:dyDescent="0.25">
      <c r="B1482" t="s">
        <v>3070</v>
      </c>
      <c r="C1482" s="55" t="s">
        <v>5778</v>
      </c>
      <c r="D1482" s="3" t="s">
        <v>6017</v>
      </c>
      <c r="E1482" s="45">
        <v>39.366901397705078</v>
      </c>
      <c r="F1482" s="45">
        <v>-101.69999694824219</v>
      </c>
      <c r="G1482" s="22">
        <v>1112.800048828125</v>
      </c>
      <c r="H1482" s="3" t="s">
        <v>5985</v>
      </c>
      <c r="J1482" s="4">
        <v>63.211997985839844</v>
      </c>
      <c r="K1482" s="4">
        <v>61.862800598144531</v>
      </c>
      <c r="L1482" s="4">
        <v>1.3492004871368408</v>
      </c>
      <c r="M1482" s="21">
        <v>0.54108154773712158</v>
      </c>
      <c r="N1482">
        <v>0</v>
      </c>
    </row>
    <row r="1483" spans="2:14" x14ac:dyDescent="0.25">
      <c r="B1483" t="s">
        <v>3071</v>
      </c>
      <c r="C1483" s="55" t="s">
        <v>5779</v>
      </c>
      <c r="D1483" s="3" t="s">
        <v>6001</v>
      </c>
      <c r="E1483" s="45">
        <v>39.134201049804688</v>
      </c>
      <c r="F1483" s="45">
        <v>-108.54000091552734</v>
      </c>
      <c r="G1483" s="22">
        <v>1480.699951171875</v>
      </c>
      <c r="H1483" s="3" t="s">
        <v>5985</v>
      </c>
      <c r="J1483" s="4">
        <v>63.211997985839844</v>
      </c>
      <c r="K1483" s="4">
        <v>64.439102172851563</v>
      </c>
      <c r="L1483" s="4">
        <v>-1.2271057367324829</v>
      </c>
      <c r="M1483" s="21">
        <v>0.39628735184669495</v>
      </c>
      <c r="N1483">
        <v>0</v>
      </c>
    </row>
    <row r="1484" spans="2:14" x14ac:dyDescent="0.25">
      <c r="B1484" t="s">
        <v>3072</v>
      </c>
      <c r="C1484" s="55" t="s">
        <v>5780</v>
      </c>
      <c r="D1484" s="3" t="s">
        <v>6001</v>
      </c>
      <c r="E1484" s="45">
        <v>38.049400329589844</v>
      </c>
      <c r="F1484" s="45">
        <v>-103.51219940185547</v>
      </c>
      <c r="G1484" s="22">
        <v>1278.300048828125</v>
      </c>
      <c r="H1484" s="3" t="s">
        <v>5985</v>
      </c>
      <c r="J1484" s="4">
        <v>64.832000732421875</v>
      </c>
      <c r="K1484" s="4">
        <v>63.855213165283203</v>
      </c>
      <c r="L1484" s="4">
        <v>0.97678834199905396</v>
      </c>
      <c r="M1484" s="21">
        <v>0.53034961223602295</v>
      </c>
      <c r="N1484">
        <v>0</v>
      </c>
    </row>
    <row r="1485" spans="2:14" x14ac:dyDescent="0.25">
      <c r="B1485" t="s">
        <v>3073</v>
      </c>
      <c r="C1485" s="55" t="s">
        <v>5781</v>
      </c>
      <c r="D1485" s="3" t="s">
        <v>6001</v>
      </c>
      <c r="E1485" s="45">
        <v>37.262199401855469</v>
      </c>
      <c r="F1485" s="45">
        <v>-104.33779907226563</v>
      </c>
      <c r="G1485" s="22">
        <v>1749.9000244140625</v>
      </c>
      <c r="H1485" s="3" t="s">
        <v>5985</v>
      </c>
      <c r="J1485" s="4">
        <v>60.187999725341797</v>
      </c>
      <c r="K1485" s="4">
        <v>59.272361755371094</v>
      </c>
      <c r="L1485" s="4">
        <v>0.91563719511032104</v>
      </c>
      <c r="M1485" s="21">
        <v>0.52156955003738403</v>
      </c>
      <c r="N1485">
        <v>0</v>
      </c>
    </row>
    <row r="1486" spans="2:14" x14ac:dyDescent="0.25">
      <c r="B1486" t="s">
        <v>3074</v>
      </c>
      <c r="C1486" s="55" t="s">
        <v>5782</v>
      </c>
      <c r="D1486" s="3" t="s">
        <v>6006</v>
      </c>
      <c r="E1486" s="45">
        <v>36.333301544189453</v>
      </c>
      <c r="F1486" s="45">
        <v>-119.94999694824219</v>
      </c>
      <c r="G1486" s="22">
        <v>70.699996948242188</v>
      </c>
      <c r="H1486" s="3" t="s">
        <v>5985</v>
      </c>
      <c r="J1486" s="4">
        <v>63.644001007080078</v>
      </c>
      <c r="K1486" s="4">
        <v>63.168415069580078</v>
      </c>
      <c r="L1486" s="4">
        <v>0.4755859375</v>
      </c>
      <c r="M1486" s="21">
        <v>0.49540296196937561</v>
      </c>
      <c r="N1486">
        <v>0</v>
      </c>
    </row>
    <row r="1487" spans="2:14" x14ac:dyDescent="0.25">
      <c r="B1487" t="s">
        <v>3075</v>
      </c>
      <c r="C1487" s="55" t="s">
        <v>5783</v>
      </c>
      <c r="D1487" s="3" t="s">
        <v>6006</v>
      </c>
      <c r="E1487" s="45">
        <v>33.811698913574219</v>
      </c>
      <c r="F1487" s="45">
        <v>-118.14640045166016</v>
      </c>
      <c r="G1487" s="22">
        <v>9.3999996185302734</v>
      </c>
      <c r="H1487" s="3" t="s">
        <v>5985</v>
      </c>
      <c r="J1487" s="4">
        <v>65.551994323730469</v>
      </c>
      <c r="K1487" s="4">
        <v>64.514129638671875</v>
      </c>
      <c r="L1487" s="4">
        <v>1.0378662347793579</v>
      </c>
      <c r="M1487" s="21">
        <v>0.56690877676010132</v>
      </c>
      <c r="N1487">
        <v>0</v>
      </c>
    </row>
    <row r="1488" spans="2:14" x14ac:dyDescent="0.25">
      <c r="B1488" t="s">
        <v>3076</v>
      </c>
      <c r="C1488" s="55" t="s">
        <v>4436</v>
      </c>
      <c r="D1488" s="3" t="s">
        <v>6032</v>
      </c>
      <c r="E1488" s="45">
        <v>38.051101684570313</v>
      </c>
      <c r="F1488" s="45">
        <v>-117.09030151367188</v>
      </c>
      <c r="G1488" s="22">
        <v>1644.4000244140625</v>
      </c>
      <c r="H1488" s="3" t="s">
        <v>5985</v>
      </c>
      <c r="J1488" s="4">
        <v>57.416004180908203</v>
      </c>
      <c r="K1488" s="4">
        <v>57.995136260986328</v>
      </c>
      <c r="L1488" s="4">
        <v>-0.579132080078125</v>
      </c>
      <c r="M1488" s="21">
        <v>0.40710249543190002</v>
      </c>
      <c r="N1488">
        <v>0</v>
      </c>
    </row>
    <row r="1489" spans="2:14" x14ac:dyDescent="0.25">
      <c r="B1489" t="s">
        <v>3077</v>
      </c>
      <c r="C1489" s="55" t="s">
        <v>5784</v>
      </c>
      <c r="D1489" s="3" t="s">
        <v>6032</v>
      </c>
      <c r="E1489" s="45">
        <v>39.295299530029297</v>
      </c>
      <c r="F1489" s="45">
        <v>-114.84670257568359</v>
      </c>
      <c r="G1489" s="22">
        <v>1908.699951171875</v>
      </c>
      <c r="H1489" s="3" t="s">
        <v>5985</v>
      </c>
      <c r="J1489" s="4">
        <v>49.819999694824219</v>
      </c>
      <c r="K1489" s="4">
        <v>49.139896392822266</v>
      </c>
      <c r="L1489" s="4">
        <v>0.68010556697845459</v>
      </c>
      <c r="M1489" s="21">
        <v>0.49846649169921875</v>
      </c>
      <c r="N1489">
        <v>0</v>
      </c>
    </row>
    <row r="1490" spans="2:14" x14ac:dyDescent="0.25">
      <c r="B1490" t="s">
        <v>3078</v>
      </c>
      <c r="C1490" s="55" t="s">
        <v>5785</v>
      </c>
      <c r="D1490" s="3" t="s">
        <v>6006</v>
      </c>
      <c r="E1490" s="45">
        <v>35.434398651123047</v>
      </c>
      <c r="F1490" s="45">
        <v>-119.05419921875</v>
      </c>
      <c r="G1490" s="22">
        <v>149</v>
      </c>
      <c r="H1490" s="3" t="s">
        <v>5985</v>
      </c>
      <c r="J1490" s="4">
        <v>71.636001586914063</v>
      </c>
      <c r="K1490" s="4">
        <v>71.03875732421875</v>
      </c>
      <c r="L1490" s="4">
        <v>0.59724122285842896</v>
      </c>
      <c r="M1490" s="21">
        <v>0.49233254790306091</v>
      </c>
      <c r="N1490">
        <v>0</v>
      </c>
    </row>
    <row r="1491" spans="2:14" x14ac:dyDescent="0.25">
      <c r="B1491" t="s">
        <v>3079</v>
      </c>
      <c r="C1491" s="55" t="s">
        <v>5786</v>
      </c>
      <c r="D1491" s="3" t="s">
        <v>6006</v>
      </c>
      <c r="E1491" s="45">
        <v>37.371101379394531</v>
      </c>
      <c r="F1491" s="45">
        <v>-118.35810089111328</v>
      </c>
      <c r="G1491" s="22">
        <v>1250.300048828125</v>
      </c>
      <c r="H1491" s="3" t="s">
        <v>5985</v>
      </c>
      <c r="J1491" s="4">
        <v>57.200000762939453</v>
      </c>
      <c r="K1491" s="4">
        <v>57.01593017578125</v>
      </c>
      <c r="L1491" s="4">
        <v>0.18406982719898224</v>
      </c>
      <c r="M1491" s="21">
        <v>0.47489911317825317</v>
      </c>
      <c r="N1491">
        <v>0</v>
      </c>
    </row>
    <row r="1492" spans="2:14" x14ac:dyDescent="0.25">
      <c r="B1492" t="s">
        <v>3080</v>
      </c>
      <c r="C1492" s="55" t="s">
        <v>5787</v>
      </c>
      <c r="D1492" s="3" t="s">
        <v>6006</v>
      </c>
      <c r="E1492" s="45">
        <v>33.618598937988281</v>
      </c>
      <c r="F1492" s="45">
        <v>-114.71420288085938</v>
      </c>
      <c r="G1492" s="22">
        <v>120.40000152587891</v>
      </c>
      <c r="H1492" s="3" t="s">
        <v>5985</v>
      </c>
      <c r="J1492" s="4">
        <v>80.636001586914063</v>
      </c>
      <c r="K1492" s="4">
        <v>82.023170471191406</v>
      </c>
      <c r="L1492" s="4">
        <v>-1.3871704339981079</v>
      </c>
      <c r="M1492" s="21">
        <v>0.35886994004249573</v>
      </c>
      <c r="N1492">
        <v>0</v>
      </c>
    </row>
    <row r="1493" spans="2:14" x14ac:dyDescent="0.25">
      <c r="B1493" t="s">
        <v>3081</v>
      </c>
      <c r="C1493" s="55" t="s">
        <v>5788</v>
      </c>
      <c r="D1493" s="3" t="s">
        <v>6005</v>
      </c>
      <c r="E1493" s="45">
        <v>32.131401062011719</v>
      </c>
      <c r="F1493" s="45">
        <v>-110.95529937744141</v>
      </c>
      <c r="G1493" s="22">
        <v>776.9000244140625</v>
      </c>
      <c r="H1493" s="3" t="s">
        <v>5985</v>
      </c>
      <c r="J1493" s="4">
        <v>78.403999328613281</v>
      </c>
      <c r="K1493" s="4">
        <v>74.439262390136719</v>
      </c>
      <c r="L1493" s="4">
        <v>3.9647338390350342</v>
      </c>
      <c r="M1493" s="21">
        <v>0.75916063785552979</v>
      </c>
      <c r="N1493">
        <v>0</v>
      </c>
    </row>
    <row r="1494" spans="2:14" x14ac:dyDescent="0.25">
      <c r="B1494" t="s">
        <v>3082</v>
      </c>
      <c r="C1494" s="55" t="s">
        <v>5789</v>
      </c>
      <c r="D1494" s="3" t="s">
        <v>6006</v>
      </c>
      <c r="E1494" s="45">
        <v>34.853599548339844</v>
      </c>
      <c r="F1494" s="45">
        <v>-116.78579711914063</v>
      </c>
      <c r="G1494" s="22">
        <v>584.29998779296875</v>
      </c>
      <c r="H1494" s="3" t="s">
        <v>5985</v>
      </c>
      <c r="J1494" s="4">
        <v>71.204002380371094</v>
      </c>
      <c r="K1494" s="4">
        <v>74.6414794921875</v>
      </c>
      <c r="L1494" s="4">
        <v>-3.4374756813049316</v>
      </c>
      <c r="M1494" s="21">
        <v>0.23022481799125671</v>
      </c>
      <c r="N1494">
        <v>0</v>
      </c>
    </row>
    <row r="1495" spans="2:14" x14ac:dyDescent="0.25">
      <c r="B1495" t="s">
        <v>3083</v>
      </c>
      <c r="C1495" s="55" t="s">
        <v>5790</v>
      </c>
      <c r="D1495" s="3" t="s">
        <v>6032</v>
      </c>
      <c r="E1495" s="45">
        <v>36.0718994140625</v>
      </c>
      <c r="F1495" s="45">
        <v>-115.16329956054688</v>
      </c>
      <c r="G1495" s="22">
        <v>649.5</v>
      </c>
      <c r="H1495" s="3" t="s">
        <v>5985</v>
      </c>
      <c r="J1495" s="4">
        <v>82.580001831054688</v>
      </c>
      <c r="K1495" s="4">
        <v>79.026893615722656</v>
      </c>
      <c r="L1495" s="4">
        <v>3.5531067848205566</v>
      </c>
      <c r="M1495" s="21">
        <v>0.70508474111557007</v>
      </c>
      <c r="N1495">
        <v>0</v>
      </c>
    </row>
    <row r="1496" spans="2:14" x14ac:dyDescent="0.25">
      <c r="B1496" t="s">
        <v>3084</v>
      </c>
      <c r="C1496" s="55" t="s">
        <v>5433</v>
      </c>
      <c r="D1496" s="3" t="s">
        <v>6041</v>
      </c>
      <c r="E1496" s="45">
        <v>38.370601654052734</v>
      </c>
      <c r="F1496" s="45">
        <v>-110.71530151367188</v>
      </c>
      <c r="G1496" s="22">
        <v>1313.0999755859375</v>
      </c>
      <c r="H1496" s="3" t="s">
        <v>5985</v>
      </c>
      <c r="J1496" s="4">
        <v>56.803997039794922</v>
      </c>
      <c r="K1496" s="4">
        <v>62.250591278076172</v>
      </c>
      <c r="L1496" s="4">
        <v>-5.44659423828125</v>
      </c>
      <c r="M1496" s="21">
        <v>0.22246436774730682</v>
      </c>
      <c r="N1496">
        <v>0</v>
      </c>
    </row>
    <row r="1497" spans="2:14" x14ac:dyDescent="0.25">
      <c r="B1497" t="s">
        <v>3085</v>
      </c>
      <c r="C1497" s="55" t="s">
        <v>5791</v>
      </c>
      <c r="D1497" s="3" t="s">
        <v>6006</v>
      </c>
      <c r="E1497" s="45">
        <v>33.938098907470703</v>
      </c>
      <c r="F1497" s="45">
        <v>-118.38890075683594</v>
      </c>
      <c r="G1497" s="22">
        <v>29.600000381469727</v>
      </c>
      <c r="H1497" s="3" t="s">
        <v>5985</v>
      </c>
      <c r="J1497" s="4">
        <v>62.815998077392578</v>
      </c>
      <c r="K1497" s="4">
        <v>63.91851806640625</v>
      </c>
      <c r="L1497" s="4">
        <v>-1.1025207042694092</v>
      </c>
      <c r="M1497" s="21">
        <v>0.2902340292930603</v>
      </c>
      <c r="N1497">
        <v>0</v>
      </c>
    </row>
    <row r="1498" spans="2:14" x14ac:dyDescent="0.25">
      <c r="B1498" t="s">
        <v>3086</v>
      </c>
      <c r="C1498" s="55" t="s">
        <v>5792</v>
      </c>
      <c r="D1498" s="3" t="s">
        <v>6006</v>
      </c>
      <c r="E1498" s="45">
        <v>34.767501831054688</v>
      </c>
      <c r="F1498" s="45">
        <v>-114.618896484375</v>
      </c>
      <c r="G1498" s="22">
        <v>271.29998779296875</v>
      </c>
      <c r="H1498" s="3" t="s">
        <v>5985</v>
      </c>
      <c r="J1498" s="4">
        <v>86.396003723144531</v>
      </c>
      <c r="K1498" s="4">
        <v>84.751068115234375</v>
      </c>
      <c r="L1498" s="4">
        <v>1.6449340581893921</v>
      </c>
      <c r="M1498" s="21">
        <v>0.55850899219512939</v>
      </c>
      <c r="N1498">
        <v>0</v>
      </c>
    </row>
    <row r="1499" spans="2:14" x14ac:dyDescent="0.25">
      <c r="B1499" t="s">
        <v>3087</v>
      </c>
      <c r="C1499" s="55" t="s">
        <v>5793</v>
      </c>
      <c r="D1499" s="3" t="s">
        <v>6005</v>
      </c>
      <c r="E1499" s="45">
        <v>33.427799224853516</v>
      </c>
      <c r="F1499" s="45">
        <v>-112.00389862060547</v>
      </c>
      <c r="G1499" s="22">
        <v>337.39999389648438</v>
      </c>
      <c r="H1499" s="3" t="s">
        <v>5985</v>
      </c>
      <c r="J1499" s="4">
        <v>84.595993041992188</v>
      </c>
      <c r="K1499" s="4">
        <v>82.776039123535156</v>
      </c>
      <c r="L1499" s="4">
        <v>1.8199584484100342</v>
      </c>
      <c r="M1499" s="21">
        <v>0.58805489540100098</v>
      </c>
      <c r="N1499">
        <v>0</v>
      </c>
    </row>
    <row r="1500" spans="2:14" x14ac:dyDescent="0.25">
      <c r="B1500" t="s">
        <v>3088</v>
      </c>
      <c r="C1500" s="55" t="s">
        <v>5794</v>
      </c>
      <c r="D1500" s="3" t="s">
        <v>6005</v>
      </c>
      <c r="E1500" s="45">
        <v>34.651699066162109</v>
      </c>
      <c r="F1500" s="45">
        <v>-112.42079925537109</v>
      </c>
      <c r="G1500" s="22">
        <v>1536.800048828125</v>
      </c>
      <c r="H1500" s="3" t="s">
        <v>5985</v>
      </c>
      <c r="J1500" s="4">
        <v>63.176002502441406</v>
      </c>
      <c r="K1500" s="4">
        <v>62.507026672363281</v>
      </c>
      <c r="L1500" s="4">
        <v>0.668975830078125</v>
      </c>
      <c r="M1500" s="21">
        <v>0.51848262548446655</v>
      </c>
      <c r="N1500">
        <v>0</v>
      </c>
    </row>
    <row r="1501" spans="2:14" x14ac:dyDescent="0.25">
      <c r="B1501" t="s">
        <v>3089</v>
      </c>
      <c r="C1501" s="55" t="s">
        <v>5795</v>
      </c>
      <c r="D1501" s="3" t="s">
        <v>6032</v>
      </c>
      <c r="E1501" s="45">
        <v>39.483898162841797</v>
      </c>
      <c r="F1501" s="45">
        <v>-119.77110290527344</v>
      </c>
      <c r="G1501" s="22">
        <v>1344.199951171875</v>
      </c>
      <c r="H1501" s="3" t="s">
        <v>5985</v>
      </c>
      <c r="J1501" s="4">
        <v>64.616004943847656</v>
      </c>
      <c r="K1501" s="4">
        <v>54.330345153808594</v>
      </c>
      <c r="L1501" s="4">
        <v>10.285656929016113</v>
      </c>
      <c r="M1501" s="21">
        <v>0.8674737811088562</v>
      </c>
      <c r="N1501">
        <v>0</v>
      </c>
    </row>
    <row r="1502" spans="2:14" x14ac:dyDescent="0.25">
      <c r="B1502" t="s">
        <v>3090</v>
      </c>
      <c r="C1502" s="55" t="s">
        <v>5796</v>
      </c>
      <c r="D1502" s="3" t="s">
        <v>6006</v>
      </c>
      <c r="E1502" s="45">
        <v>32.733600616455078</v>
      </c>
      <c r="F1502" s="45">
        <v>-117.18309783935547</v>
      </c>
      <c r="G1502" s="22">
        <v>4.5999999046325684</v>
      </c>
      <c r="H1502" s="3" t="s">
        <v>5985</v>
      </c>
      <c r="J1502" s="4">
        <v>66.128005981445313</v>
      </c>
      <c r="K1502" s="4">
        <v>66.166496276855469</v>
      </c>
      <c r="L1502" s="4">
        <v>-3.849487379193306E-2</v>
      </c>
      <c r="M1502" s="21">
        <v>0.47102499008178711</v>
      </c>
      <c r="N1502">
        <v>0</v>
      </c>
    </row>
    <row r="1503" spans="2:14" x14ac:dyDescent="0.25">
      <c r="B1503" t="s">
        <v>3091</v>
      </c>
      <c r="C1503" s="55" t="s">
        <v>5797</v>
      </c>
      <c r="D1503" s="3" t="s">
        <v>6006</v>
      </c>
      <c r="E1503" s="45">
        <v>34.425800323486328</v>
      </c>
      <c r="F1503" s="45">
        <v>-119.84249877929688</v>
      </c>
      <c r="G1503" s="22">
        <v>2.7000000476837158</v>
      </c>
      <c r="H1503" s="3" t="s">
        <v>5985</v>
      </c>
      <c r="J1503" s="4">
        <v>57.99200439453125</v>
      </c>
      <c r="K1503" s="4">
        <v>57.861534118652344</v>
      </c>
      <c r="L1503" s="4">
        <v>0.13046875596046448</v>
      </c>
      <c r="M1503" s="21">
        <v>0.46165412664413452</v>
      </c>
      <c r="N1503">
        <v>0</v>
      </c>
    </row>
    <row r="1504" spans="2:14" x14ac:dyDescent="0.25">
      <c r="B1504" t="s">
        <v>3092</v>
      </c>
      <c r="C1504" s="55" t="s">
        <v>5798</v>
      </c>
      <c r="D1504" s="3" t="s">
        <v>6005</v>
      </c>
      <c r="E1504" s="45">
        <v>35.028099060058594</v>
      </c>
      <c r="F1504" s="45">
        <v>-110.72080230712891</v>
      </c>
      <c r="G1504" s="22">
        <v>1489.300048828125</v>
      </c>
      <c r="H1504" s="3" t="s">
        <v>5985</v>
      </c>
      <c r="J1504" s="4">
        <v>62.599998474121094</v>
      </c>
      <c r="K1504" s="4">
        <v>63.459697723388672</v>
      </c>
      <c r="L1504" s="4">
        <v>-0.85969847440719604</v>
      </c>
      <c r="M1504" s="21">
        <v>0.37481841444969177</v>
      </c>
      <c r="N1504">
        <v>0</v>
      </c>
    </row>
    <row r="1505" spans="2:14" x14ac:dyDescent="0.25">
      <c r="B1505" t="s">
        <v>3093</v>
      </c>
      <c r="C1505" s="55" t="s">
        <v>5799</v>
      </c>
      <c r="D1505" s="3" t="s">
        <v>6006</v>
      </c>
      <c r="E1505" s="45">
        <v>39.277500152587891</v>
      </c>
      <c r="F1505" s="45">
        <v>-120.71029663085938</v>
      </c>
      <c r="G1505" s="22">
        <v>1608.0999755859375</v>
      </c>
      <c r="H1505" s="3" t="s">
        <v>5985</v>
      </c>
      <c r="J1505" s="4">
        <v>61.447998046875</v>
      </c>
      <c r="K1505" s="4">
        <v>61.534778594970703</v>
      </c>
      <c r="L1505" s="4">
        <v>-8.6779788136482239E-2</v>
      </c>
      <c r="M1505" s="21">
        <v>0.43762379884719849</v>
      </c>
      <c r="N1505">
        <v>0</v>
      </c>
    </row>
    <row r="1506" spans="2:14" x14ac:dyDescent="0.25">
      <c r="B1506" t="s">
        <v>3094</v>
      </c>
      <c r="C1506" s="55" t="s">
        <v>5800</v>
      </c>
      <c r="D1506" s="3" t="s">
        <v>6006</v>
      </c>
      <c r="E1506" s="45">
        <v>38.506900787353516</v>
      </c>
      <c r="F1506" s="45">
        <v>-121.49500274658203</v>
      </c>
      <c r="G1506" s="22">
        <v>4.5999999046325684</v>
      </c>
      <c r="H1506" s="3" t="s">
        <v>5985</v>
      </c>
      <c r="J1506" s="4">
        <v>59.971996307373047</v>
      </c>
      <c r="K1506" s="4">
        <v>59.005809783935547</v>
      </c>
      <c r="L1506" s="4">
        <v>0.9661865234375</v>
      </c>
      <c r="M1506" s="21">
        <v>0.56464892625808716</v>
      </c>
      <c r="N1506">
        <v>0</v>
      </c>
    </row>
    <row r="1507" spans="2:14" x14ac:dyDescent="0.25">
      <c r="B1507" t="s">
        <v>3095</v>
      </c>
      <c r="C1507" s="55" t="s">
        <v>5801</v>
      </c>
      <c r="D1507" s="3" t="s">
        <v>6006</v>
      </c>
      <c r="E1507" s="45">
        <v>36.663600921630859</v>
      </c>
      <c r="F1507" s="45">
        <v>-121.60810089111328</v>
      </c>
      <c r="G1507" s="22">
        <v>22.600000381469727</v>
      </c>
      <c r="H1507" s="3" t="s">
        <v>5985</v>
      </c>
      <c r="J1507" s="4">
        <v>56.984001159667969</v>
      </c>
      <c r="K1507" s="4">
        <v>54.737266540527344</v>
      </c>
      <c r="L1507" s="4">
        <v>2.246734619140625</v>
      </c>
      <c r="M1507" s="21">
        <v>0.71646153926849365</v>
      </c>
      <c r="N1507">
        <v>0</v>
      </c>
    </row>
    <row r="1508" spans="2:14" x14ac:dyDescent="0.25">
      <c r="B1508" t="s">
        <v>3096</v>
      </c>
      <c r="C1508" s="55" t="s">
        <v>5802</v>
      </c>
      <c r="D1508" s="3" t="s">
        <v>6006</v>
      </c>
      <c r="E1508" s="45">
        <v>37.619701385498047</v>
      </c>
      <c r="F1508" s="45">
        <v>-122.36470031738281</v>
      </c>
      <c r="G1508" s="22">
        <v>2.4000000953674316</v>
      </c>
      <c r="H1508" s="3" t="s">
        <v>5985</v>
      </c>
      <c r="J1508" s="4">
        <v>58.1719970703125</v>
      </c>
      <c r="K1508" s="4">
        <v>54.9337158203125</v>
      </c>
      <c r="L1508" s="4">
        <v>3.23828125</v>
      </c>
      <c r="M1508" s="21">
        <v>0.85211360454559326</v>
      </c>
      <c r="N1508">
        <v>0</v>
      </c>
    </row>
    <row r="1509" spans="2:14" x14ac:dyDescent="0.25">
      <c r="B1509" t="s">
        <v>3097</v>
      </c>
      <c r="C1509" s="55" t="s">
        <v>5803</v>
      </c>
      <c r="D1509" s="3" t="s">
        <v>6006</v>
      </c>
      <c r="E1509" s="45">
        <v>37.889198303222656</v>
      </c>
      <c r="F1509" s="45">
        <v>-121.22579956054688</v>
      </c>
      <c r="G1509" s="22">
        <v>7.9000000953674316</v>
      </c>
      <c r="H1509" s="3" t="s">
        <v>5985</v>
      </c>
      <c r="J1509" s="4">
        <v>63.176002502441406</v>
      </c>
      <c r="K1509" s="4">
        <v>61.234031677246094</v>
      </c>
      <c r="L1509" s="4">
        <v>1.9419677257537842</v>
      </c>
      <c r="M1509" s="21">
        <v>0.6560128927230835</v>
      </c>
      <c r="N1509">
        <v>0</v>
      </c>
    </row>
    <row r="1510" spans="2:14" x14ac:dyDescent="0.25">
      <c r="B1510" t="s">
        <v>3098</v>
      </c>
      <c r="C1510" s="55" t="s">
        <v>5804</v>
      </c>
      <c r="D1510" s="3" t="s">
        <v>6006</v>
      </c>
      <c r="E1510" s="45">
        <v>37.405799865722656</v>
      </c>
      <c r="F1510" s="45">
        <v>-122.04810333251953</v>
      </c>
      <c r="G1510" s="22">
        <v>11.899999618530273</v>
      </c>
      <c r="H1510" s="3" t="s">
        <v>5985</v>
      </c>
      <c r="J1510" s="4">
        <v>61.015998840332031</v>
      </c>
      <c r="K1510" s="4">
        <v>58.774738311767578</v>
      </c>
      <c r="L1510" s="4">
        <v>2.2412598133087158</v>
      </c>
      <c r="M1510" s="21">
        <v>0.72577351331710815</v>
      </c>
      <c r="N1510">
        <v>0</v>
      </c>
    </row>
    <row r="1511" spans="2:14" x14ac:dyDescent="0.25">
      <c r="B1511" t="s">
        <v>3099</v>
      </c>
      <c r="C1511" s="55" t="s">
        <v>5805</v>
      </c>
      <c r="D1511" s="3" t="s">
        <v>6006</v>
      </c>
      <c r="E1511" s="45">
        <v>37.624198913574219</v>
      </c>
      <c r="F1511" s="45">
        <v>-120.95059967041016</v>
      </c>
      <c r="G1511" s="22">
        <v>22.299999237060547</v>
      </c>
      <c r="H1511" s="3" t="s">
        <v>5985</v>
      </c>
      <c r="J1511" s="4">
        <v>64.004005432128906</v>
      </c>
      <c r="K1511" s="4">
        <v>62.052803039550781</v>
      </c>
      <c r="L1511" s="4">
        <v>1.951202392578125</v>
      </c>
      <c r="M1511" s="21">
        <v>0.61182183027267456</v>
      </c>
      <c r="N1511">
        <v>0</v>
      </c>
    </row>
    <row r="1512" spans="2:14" x14ac:dyDescent="0.25">
      <c r="B1512" t="s">
        <v>3100</v>
      </c>
      <c r="C1512" s="55" t="s">
        <v>5806</v>
      </c>
      <c r="D1512" s="3" t="s">
        <v>6006</v>
      </c>
      <c r="E1512" s="45">
        <v>34.899398803710938</v>
      </c>
      <c r="F1512" s="45">
        <v>-120.44860076904297</v>
      </c>
      <c r="G1512" s="22">
        <v>73.800003051757813</v>
      </c>
      <c r="H1512" s="3" t="s">
        <v>5985</v>
      </c>
      <c r="J1512" s="4">
        <v>57.379997253417969</v>
      </c>
      <c r="K1512" s="4">
        <v>54.018226623535156</v>
      </c>
      <c r="L1512" s="4">
        <v>3.3617737293243408</v>
      </c>
      <c r="M1512" s="21">
        <v>0.83260691165924072</v>
      </c>
      <c r="N1512">
        <v>0</v>
      </c>
    </row>
    <row r="1513" spans="2:14" x14ac:dyDescent="0.25">
      <c r="B1513" t="s">
        <v>3103</v>
      </c>
      <c r="C1513" s="55" t="s">
        <v>5187</v>
      </c>
      <c r="D1513" s="3" t="s">
        <v>6028</v>
      </c>
      <c r="E1513" s="45">
        <v>46.770801544189453</v>
      </c>
      <c r="F1513" s="45">
        <v>-100.76029968261719</v>
      </c>
      <c r="G1513" s="22">
        <v>505.39999389648438</v>
      </c>
      <c r="H1513" s="3" t="s">
        <v>5985</v>
      </c>
      <c r="J1513" s="4">
        <v>58.028003692626953</v>
      </c>
      <c r="K1513" s="4">
        <v>57.444183349609375</v>
      </c>
      <c r="L1513" s="4">
        <v>0.58381956815719604</v>
      </c>
      <c r="M1513" s="21">
        <v>0.50282490253448486</v>
      </c>
      <c r="N1513">
        <v>0</v>
      </c>
    </row>
    <row r="1514" spans="2:14" x14ac:dyDescent="0.25">
      <c r="B1514" t="s">
        <v>3104</v>
      </c>
      <c r="C1514" s="55" t="s">
        <v>5809</v>
      </c>
      <c r="D1514" s="3" t="s">
        <v>6028</v>
      </c>
      <c r="E1514" s="45">
        <v>46.799400329589844</v>
      </c>
      <c r="F1514" s="45">
        <v>-102.79720306396484</v>
      </c>
      <c r="G1514" s="22">
        <v>786.4000244140625</v>
      </c>
      <c r="H1514" s="3" t="s">
        <v>5985</v>
      </c>
      <c r="J1514" s="4">
        <v>55.219993591308594</v>
      </c>
      <c r="K1514" s="4">
        <v>56.101146697998047</v>
      </c>
      <c r="L1514" s="4">
        <v>-0.88115233182907104</v>
      </c>
      <c r="M1514" s="21">
        <v>0.42001613974571228</v>
      </c>
      <c r="N1514">
        <v>0</v>
      </c>
    </row>
    <row r="1515" spans="2:14" x14ac:dyDescent="0.25">
      <c r="B1515" t="s">
        <v>3105</v>
      </c>
      <c r="C1515" s="55" t="s">
        <v>5810</v>
      </c>
      <c r="D1515" s="3" t="s">
        <v>6028</v>
      </c>
      <c r="E1515" s="45">
        <v>48.255298614501953</v>
      </c>
      <c r="F1515" s="45">
        <v>-101.27330017089844</v>
      </c>
      <c r="G1515" s="22">
        <v>507.5</v>
      </c>
      <c r="H1515" s="3" t="s">
        <v>5985</v>
      </c>
      <c r="J1515" s="4">
        <v>57.812000274658203</v>
      </c>
      <c r="K1515" s="4">
        <v>58.274177551269531</v>
      </c>
      <c r="L1515" s="4">
        <v>-0.46217650175094604</v>
      </c>
      <c r="M1515" s="21">
        <v>0.44876846671104431</v>
      </c>
      <c r="N1515">
        <v>0</v>
      </c>
    </row>
    <row r="1516" spans="2:14" x14ac:dyDescent="0.25">
      <c r="B1516" t="s">
        <v>3106</v>
      </c>
      <c r="C1516" s="55" t="s">
        <v>5811</v>
      </c>
      <c r="D1516" s="3" t="s">
        <v>6001</v>
      </c>
      <c r="E1516" s="45">
        <v>40.166698455810547</v>
      </c>
      <c r="F1516" s="45">
        <v>-103.21669769287109</v>
      </c>
      <c r="G1516" s="22">
        <v>1421.300048828125</v>
      </c>
      <c r="H1516" s="3" t="s">
        <v>5985</v>
      </c>
      <c r="J1516" s="4">
        <v>63.032001495361328</v>
      </c>
      <c r="K1516" s="4">
        <v>59.992042541503906</v>
      </c>
      <c r="L1516" s="4">
        <v>3.0399596691131592</v>
      </c>
      <c r="M1516" s="21">
        <v>0.69086706638336182</v>
      </c>
      <c r="N1516">
        <v>0</v>
      </c>
    </row>
    <row r="1517" spans="2:14" x14ac:dyDescent="0.25">
      <c r="B1517" t="s">
        <v>3107</v>
      </c>
      <c r="C1517" s="55" t="s">
        <v>5224</v>
      </c>
      <c r="D1517" s="3" t="s">
        <v>6046</v>
      </c>
      <c r="E1517" s="45">
        <v>41.151901245117188</v>
      </c>
      <c r="F1517" s="45">
        <v>-104.80609893798828</v>
      </c>
      <c r="G1517" s="22">
        <v>1867.800048828125</v>
      </c>
      <c r="H1517" s="3" t="s">
        <v>5985</v>
      </c>
      <c r="J1517" s="4">
        <v>58.1719970703125</v>
      </c>
      <c r="K1517" s="4">
        <v>55.626258850097656</v>
      </c>
      <c r="L1517" s="4">
        <v>2.5457396507263184</v>
      </c>
      <c r="M1517" s="21">
        <v>0.67473769187927246</v>
      </c>
      <c r="N1517">
        <v>0</v>
      </c>
    </row>
    <row r="1518" spans="2:14" x14ac:dyDescent="0.25">
      <c r="B1518" t="s">
        <v>3108</v>
      </c>
      <c r="C1518" s="55" t="s">
        <v>5812</v>
      </c>
      <c r="D1518" s="3" t="s">
        <v>6002</v>
      </c>
      <c r="E1518" s="45">
        <v>40.523300170898438</v>
      </c>
      <c r="F1518" s="45">
        <v>-101.03440093994141</v>
      </c>
      <c r="G1518" s="22">
        <v>928.0999755859375</v>
      </c>
      <c r="H1518" s="3" t="s">
        <v>5985</v>
      </c>
      <c r="J1518" s="4">
        <v>62.816001892089844</v>
      </c>
      <c r="K1518" s="4">
        <v>61.934833526611328</v>
      </c>
      <c r="L1518" s="4">
        <v>0.88117063045501709</v>
      </c>
      <c r="M1518" s="21">
        <v>0.51584887504577637</v>
      </c>
      <c r="N1518">
        <v>0</v>
      </c>
    </row>
    <row r="1519" spans="2:14" x14ac:dyDescent="0.25">
      <c r="B1519" t="s">
        <v>3109</v>
      </c>
      <c r="C1519" s="55" t="s">
        <v>5813</v>
      </c>
      <c r="D1519" s="3" t="s">
        <v>6046</v>
      </c>
      <c r="E1519" s="45">
        <v>42.815299987792969</v>
      </c>
      <c r="F1519" s="45">
        <v>-108.72609710693359</v>
      </c>
      <c r="G1519" s="22">
        <v>1704.4000244140625</v>
      </c>
      <c r="H1519" s="3" t="s">
        <v>5985</v>
      </c>
      <c r="J1519" s="4">
        <v>58.208000183105469</v>
      </c>
      <c r="K1519" s="4">
        <v>56.436553955078125</v>
      </c>
      <c r="L1519" s="4">
        <v>1.7714477777481079</v>
      </c>
      <c r="M1519" s="21">
        <v>0.59967154264450073</v>
      </c>
      <c r="N1519">
        <v>0</v>
      </c>
    </row>
    <row r="1520" spans="2:14" x14ac:dyDescent="0.25">
      <c r="B1520" t="s">
        <v>3110</v>
      </c>
      <c r="C1520" s="55" t="s">
        <v>5814</v>
      </c>
      <c r="D1520" s="3" t="s">
        <v>6046</v>
      </c>
      <c r="E1520" s="45">
        <v>41.311901092529297</v>
      </c>
      <c r="F1520" s="45">
        <v>-105.67469787597656</v>
      </c>
      <c r="G1520" s="22">
        <v>2214.699951171875</v>
      </c>
      <c r="H1520" s="3" t="s">
        <v>5985</v>
      </c>
      <c r="J1520" s="4">
        <v>50.395999908447266</v>
      </c>
      <c r="K1520" s="4">
        <v>48.678459167480469</v>
      </c>
      <c r="L1520" s="4">
        <v>1.7175384759902954</v>
      </c>
      <c r="M1520" s="21">
        <v>0.5890234112739563</v>
      </c>
      <c r="N1520">
        <v>0</v>
      </c>
    </row>
    <row r="1521" spans="2:14" x14ac:dyDescent="0.25">
      <c r="B1521" t="s">
        <v>3112</v>
      </c>
      <c r="C1521" s="55" t="s">
        <v>5816</v>
      </c>
      <c r="D1521" s="3" t="s">
        <v>6000</v>
      </c>
      <c r="E1521" s="45">
        <v>44.051101684570313</v>
      </c>
      <c r="F1521" s="45">
        <v>-101.60109710693359</v>
      </c>
      <c r="G1521" s="22">
        <v>672.4000244140625</v>
      </c>
      <c r="H1521" s="3" t="s">
        <v>5985</v>
      </c>
      <c r="J1521" s="4">
        <v>59.035999298095703</v>
      </c>
      <c r="K1521" s="4">
        <v>60.401268005371094</v>
      </c>
      <c r="L1521" s="4">
        <v>-1.3652709722518921</v>
      </c>
      <c r="M1521" s="21">
        <v>0.41012930870056152</v>
      </c>
      <c r="N1521">
        <v>0</v>
      </c>
    </row>
    <row r="1522" spans="2:14" x14ac:dyDescent="0.25">
      <c r="B1522" t="s">
        <v>3113</v>
      </c>
      <c r="C1522" s="55" t="s">
        <v>5817</v>
      </c>
      <c r="D1522" s="3" t="s">
        <v>6000</v>
      </c>
      <c r="E1522" s="45">
        <v>44.381401062011719</v>
      </c>
      <c r="F1522" s="45">
        <v>-100.28559875488281</v>
      </c>
      <c r="G1522" s="22">
        <v>531</v>
      </c>
      <c r="H1522" s="3" t="s">
        <v>5985</v>
      </c>
      <c r="J1522" s="4">
        <v>60.368000030517578</v>
      </c>
      <c r="K1522" s="4">
        <v>62.343345642089844</v>
      </c>
      <c r="L1522" s="4">
        <v>-1.9753478765487671</v>
      </c>
      <c r="M1522" s="21">
        <v>0.37401127815246582</v>
      </c>
      <c r="N1522">
        <v>0</v>
      </c>
    </row>
    <row r="1523" spans="2:14" x14ac:dyDescent="0.25">
      <c r="B1523" t="s">
        <v>3114</v>
      </c>
      <c r="C1523" s="55" t="s">
        <v>5818</v>
      </c>
      <c r="D1523" s="3" t="s">
        <v>6046</v>
      </c>
      <c r="E1523" s="45">
        <v>41.594398498535156</v>
      </c>
      <c r="F1523" s="45">
        <v>-109.05280303955078</v>
      </c>
      <c r="G1523" s="22">
        <v>2054.699951171875</v>
      </c>
      <c r="H1523" s="3" t="s">
        <v>5985</v>
      </c>
      <c r="J1523" s="4">
        <v>55.400001525878906</v>
      </c>
      <c r="K1523" s="4">
        <v>54.128395080566406</v>
      </c>
      <c r="L1523" s="4">
        <v>1.2716064453125</v>
      </c>
      <c r="M1523" s="21">
        <v>0.54661750793457031</v>
      </c>
      <c r="N1523">
        <v>0</v>
      </c>
    </row>
    <row r="1524" spans="2:14" x14ac:dyDescent="0.25">
      <c r="B1524" t="s">
        <v>3115</v>
      </c>
      <c r="C1524" s="55" t="s">
        <v>5819</v>
      </c>
      <c r="D1524" s="3" t="s">
        <v>6002</v>
      </c>
      <c r="E1524" s="45">
        <v>41.870601654052734</v>
      </c>
      <c r="F1524" s="45">
        <v>-103.59310150146484</v>
      </c>
      <c r="G1524" s="22">
        <v>1202.4000244140625</v>
      </c>
      <c r="H1524" s="3" t="s">
        <v>5985</v>
      </c>
      <c r="J1524" s="4">
        <v>61.195995330810547</v>
      </c>
      <c r="K1524" s="4">
        <v>59.362907409667969</v>
      </c>
      <c r="L1524" s="4">
        <v>1.8330872058868408</v>
      </c>
      <c r="M1524" s="21">
        <v>0.59661018848419189</v>
      </c>
      <c r="N1524">
        <v>0</v>
      </c>
    </row>
    <row r="1525" spans="2:14" x14ac:dyDescent="0.25">
      <c r="B1525" t="s">
        <v>3116</v>
      </c>
      <c r="C1525" s="55" t="s">
        <v>5820</v>
      </c>
      <c r="D1525" s="3" t="s">
        <v>6046</v>
      </c>
      <c r="E1525" s="45">
        <v>44.769401550292969</v>
      </c>
      <c r="F1525" s="45">
        <v>-106.96890258789063</v>
      </c>
      <c r="G1525" s="22">
        <v>1202.4000244140625</v>
      </c>
      <c r="H1525" s="3" t="s">
        <v>5985</v>
      </c>
      <c r="J1525" s="4">
        <v>55.796001434326172</v>
      </c>
      <c r="K1525" s="4">
        <v>54.218452453613281</v>
      </c>
      <c r="L1525" s="4">
        <v>1.5775512456893921</v>
      </c>
      <c r="M1525" s="21">
        <v>0.56109762191772461</v>
      </c>
      <c r="N1525">
        <v>0</v>
      </c>
    </row>
    <row r="1526" spans="2:14" x14ac:dyDescent="0.25">
      <c r="B1526" t="s">
        <v>3117</v>
      </c>
      <c r="C1526" s="55" t="s">
        <v>5821</v>
      </c>
      <c r="D1526" s="3" t="s">
        <v>6002</v>
      </c>
      <c r="E1526" s="45">
        <v>41.101398468017578</v>
      </c>
      <c r="F1526" s="45">
        <v>-102.98470306396484</v>
      </c>
      <c r="G1526" s="22">
        <v>1313.4000244140625</v>
      </c>
      <c r="H1526" s="3" t="s">
        <v>5985</v>
      </c>
      <c r="J1526" s="4">
        <v>60.404003143310547</v>
      </c>
      <c r="K1526" s="4">
        <v>58.181407928466797</v>
      </c>
      <c r="L1526" s="4">
        <v>2.22259521484375</v>
      </c>
      <c r="M1526" s="21">
        <v>0.61174803972244263</v>
      </c>
      <c r="N1526">
        <v>0</v>
      </c>
    </row>
    <row r="1527" spans="2:14" x14ac:dyDescent="0.25">
      <c r="B1527" t="s">
        <v>3119</v>
      </c>
      <c r="C1527" s="55" t="s">
        <v>5823</v>
      </c>
      <c r="D1527" s="3" t="s">
        <v>6026</v>
      </c>
      <c r="E1527" s="45">
        <v>45.806900024414063</v>
      </c>
      <c r="F1527" s="45">
        <v>-108.54219818115234</v>
      </c>
      <c r="G1527" s="22">
        <v>1091.5</v>
      </c>
      <c r="H1527" s="3" t="s">
        <v>5985</v>
      </c>
      <c r="J1527" s="4">
        <v>59.8280029296875</v>
      </c>
      <c r="K1527" s="4">
        <v>59.374584197998047</v>
      </c>
      <c r="L1527" s="4">
        <v>0.45341795682907104</v>
      </c>
      <c r="M1527" s="21">
        <v>0.49685230851173401</v>
      </c>
      <c r="N1527">
        <v>0</v>
      </c>
    </row>
    <row r="1528" spans="2:14" x14ac:dyDescent="0.25">
      <c r="B1528" t="s">
        <v>3120</v>
      </c>
      <c r="C1528" s="55" t="s">
        <v>5824</v>
      </c>
      <c r="D1528" s="3" t="s">
        <v>6026</v>
      </c>
      <c r="E1528" s="45">
        <v>47.049198150634766</v>
      </c>
      <c r="F1528" s="45">
        <v>-109.45780181884766</v>
      </c>
      <c r="G1528" s="22">
        <v>1263.4000244140625</v>
      </c>
      <c r="H1528" s="3" t="s">
        <v>5985</v>
      </c>
      <c r="J1528" s="4">
        <v>44.636001586914063</v>
      </c>
      <c r="K1528" s="4">
        <v>51.075206756591797</v>
      </c>
      <c r="L1528" s="4">
        <v>-6.4392061233520508</v>
      </c>
      <c r="M1528" s="21">
        <v>0.15238094329833984</v>
      </c>
      <c r="N1528">
        <v>0</v>
      </c>
    </row>
    <row r="1529" spans="2:14" x14ac:dyDescent="0.25">
      <c r="B1529" t="s">
        <v>3121</v>
      </c>
      <c r="C1529" s="55" t="s">
        <v>5825</v>
      </c>
      <c r="D1529" s="3" t="s">
        <v>6026</v>
      </c>
      <c r="E1529" s="45">
        <v>46.426700592041016</v>
      </c>
      <c r="F1529" s="45">
        <v>-105.88249969482422</v>
      </c>
      <c r="G1529" s="22">
        <v>799.79998779296875</v>
      </c>
      <c r="H1529" s="3" t="s">
        <v>5985</v>
      </c>
      <c r="J1529" s="4">
        <v>60.620002746582031</v>
      </c>
      <c r="K1529" s="4">
        <v>61.175018310546875</v>
      </c>
      <c r="L1529" s="4">
        <v>-0.55501711368560791</v>
      </c>
      <c r="M1529" s="21">
        <v>0.43551254272460938</v>
      </c>
      <c r="N1529">
        <v>0</v>
      </c>
    </row>
    <row r="1530" spans="2:14" x14ac:dyDescent="0.25">
      <c r="B1530" t="s">
        <v>3122</v>
      </c>
      <c r="C1530" s="55" t="s">
        <v>5826</v>
      </c>
      <c r="D1530" s="3" t="s">
        <v>6046</v>
      </c>
      <c r="E1530" s="45">
        <v>41.805599212646484</v>
      </c>
      <c r="F1530" s="45">
        <v>-107.19969940185547</v>
      </c>
      <c r="G1530" s="22">
        <v>2053.10009765625</v>
      </c>
      <c r="H1530" s="3" t="s">
        <v>5985</v>
      </c>
      <c r="J1530" s="4">
        <v>51.979999542236328</v>
      </c>
      <c r="K1530" s="4">
        <v>52.140697479248047</v>
      </c>
      <c r="L1530" s="4">
        <v>-0.16069945693016052</v>
      </c>
      <c r="M1530" s="21">
        <v>0.45320194959640503</v>
      </c>
      <c r="N1530">
        <v>0</v>
      </c>
    </row>
    <row r="1531" spans="2:14" x14ac:dyDescent="0.25">
      <c r="B1531" t="s">
        <v>3123</v>
      </c>
      <c r="C1531" s="55" t="s">
        <v>5552</v>
      </c>
      <c r="D1531" s="3" t="s">
        <v>6046</v>
      </c>
      <c r="E1531" s="45">
        <v>43.965801239013672</v>
      </c>
      <c r="F1531" s="45">
        <v>-107.95079803466797</v>
      </c>
      <c r="G1531" s="22">
        <v>1271.5999755859375</v>
      </c>
      <c r="H1531" s="3" t="s">
        <v>5985</v>
      </c>
      <c r="J1531" s="4">
        <v>54.176002502441406</v>
      </c>
      <c r="K1531" s="4">
        <v>56.940185546875</v>
      </c>
      <c r="L1531" s="4">
        <v>-2.7641844749450684</v>
      </c>
      <c r="M1531" s="21">
        <v>0.26392251253128052</v>
      </c>
      <c r="N1531">
        <v>0</v>
      </c>
    </row>
    <row r="1532" spans="2:14" x14ac:dyDescent="0.25">
      <c r="B1532" t="s">
        <v>3124</v>
      </c>
      <c r="C1532" s="55" t="s">
        <v>5827</v>
      </c>
      <c r="D1532" s="3" t="s">
        <v>6046</v>
      </c>
      <c r="E1532" s="45">
        <v>42.897499084472656</v>
      </c>
      <c r="F1532" s="45">
        <v>-106.46360015869141</v>
      </c>
      <c r="G1532" s="22">
        <v>1627</v>
      </c>
      <c r="H1532" s="3" t="s">
        <v>5985</v>
      </c>
      <c r="J1532" s="4">
        <v>53.599998474121094</v>
      </c>
      <c r="K1532" s="4">
        <v>54.447528839111328</v>
      </c>
      <c r="L1532" s="4">
        <v>-0.84752810001373291</v>
      </c>
      <c r="M1532" s="21">
        <v>0.41275221109390259</v>
      </c>
      <c r="N1532">
        <v>0</v>
      </c>
    </row>
    <row r="1533" spans="2:14" x14ac:dyDescent="0.25">
      <c r="B1533" t="s">
        <v>3125</v>
      </c>
      <c r="C1533" s="55" t="s">
        <v>5828</v>
      </c>
      <c r="D1533" s="3" t="s">
        <v>6032</v>
      </c>
      <c r="E1533" s="45">
        <v>40.611698150634766</v>
      </c>
      <c r="F1533" s="45">
        <v>-116.89170074462891</v>
      </c>
      <c r="G1533" s="22">
        <v>1373.0999755859375</v>
      </c>
      <c r="H1533" s="3" t="s">
        <v>5985</v>
      </c>
      <c r="J1533" s="4">
        <v>59.21600341796875</v>
      </c>
      <c r="K1533" s="4">
        <v>53.540935516357422</v>
      </c>
      <c r="L1533" s="4">
        <v>5.6750669479370117</v>
      </c>
      <c r="M1533" s="21">
        <v>0.77241957187652588</v>
      </c>
      <c r="N1533">
        <v>0</v>
      </c>
    </row>
    <row r="1534" spans="2:14" x14ac:dyDescent="0.25">
      <c r="B1534" t="s">
        <v>3126</v>
      </c>
      <c r="C1534" s="55" t="s">
        <v>5829</v>
      </c>
      <c r="D1534" s="3" t="s">
        <v>6032</v>
      </c>
      <c r="E1534" s="45">
        <v>40.828899383544922</v>
      </c>
      <c r="F1534" s="45">
        <v>-115.78859710693359</v>
      </c>
      <c r="G1534" s="22">
        <v>1533.0999755859375</v>
      </c>
      <c r="H1534" s="3" t="s">
        <v>5985</v>
      </c>
      <c r="J1534" s="4">
        <v>52.987998962402344</v>
      </c>
      <c r="K1534" s="4">
        <v>51.154319763183594</v>
      </c>
      <c r="L1534" s="4">
        <v>1.83367919921875</v>
      </c>
      <c r="M1534" s="21">
        <v>0.58450359106063843</v>
      </c>
      <c r="N1534">
        <v>0</v>
      </c>
    </row>
    <row r="1535" spans="2:14" x14ac:dyDescent="0.25">
      <c r="B1535" t="s">
        <v>3127</v>
      </c>
      <c r="C1535" s="55" t="s">
        <v>5830</v>
      </c>
      <c r="D1535" s="3" t="s">
        <v>6041</v>
      </c>
      <c r="E1535" s="45">
        <v>40.778099060058594</v>
      </c>
      <c r="F1535" s="45">
        <v>-111.96939849853516</v>
      </c>
      <c r="G1535" s="22">
        <v>1287.800048828125</v>
      </c>
      <c r="H1535" s="3" t="s">
        <v>5985</v>
      </c>
      <c r="J1535" s="4">
        <v>71.167999267578125</v>
      </c>
      <c r="K1535" s="4">
        <v>65.256706237792969</v>
      </c>
      <c r="L1535" s="4">
        <v>5.9112915992736816</v>
      </c>
      <c r="M1535" s="21">
        <v>0.79790157079696655</v>
      </c>
      <c r="N1535">
        <v>0</v>
      </c>
    </row>
    <row r="1536" spans="2:14" x14ac:dyDescent="0.25">
      <c r="B1536" t="s">
        <v>3128</v>
      </c>
      <c r="C1536" s="55" t="s">
        <v>5831</v>
      </c>
      <c r="D1536" s="3" t="s">
        <v>6032</v>
      </c>
      <c r="E1536" s="45">
        <v>40.901699066162109</v>
      </c>
      <c r="F1536" s="45">
        <v>-117.80809783935547</v>
      </c>
      <c r="G1536" s="22">
        <v>1309.4000244140625</v>
      </c>
      <c r="H1536" s="3" t="s">
        <v>5985</v>
      </c>
      <c r="J1536" s="4">
        <v>59.39599609375</v>
      </c>
      <c r="K1536" s="4">
        <v>52.601703643798828</v>
      </c>
      <c r="L1536" s="4">
        <v>6.7942934036254883</v>
      </c>
      <c r="M1536" s="21">
        <v>0.77223563194274902</v>
      </c>
      <c r="N1536">
        <v>0</v>
      </c>
    </row>
    <row r="1537" spans="2:14" x14ac:dyDescent="0.25">
      <c r="B1537" t="s">
        <v>3129</v>
      </c>
      <c r="C1537" s="55" t="s">
        <v>5832</v>
      </c>
      <c r="D1537" s="3" t="s">
        <v>6036</v>
      </c>
      <c r="E1537" s="45">
        <v>44.842800140380859</v>
      </c>
      <c r="F1537" s="45">
        <v>-117.80860137939453</v>
      </c>
      <c r="G1537" s="22">
        <v>1024.4000244140625</v>
      </c>
      <c r="H1537" s="3" t="s">
        <v>5985</v>
      </c>
      <c r="J1537" s="4">
        <v>45.788002014160156</v>
      </c>
      <c r="K1537" s="4">
        <v>48.42657470703125</v>
      </c>
      <c r="L1537" s="4">
        <v>-2.6385741233825684</v>
      </c>
      <c r="M1537" s="21">
        <v>0.37239709496498108</v>
      </c>
      <c r="N1537">
        <v>0</v>
      </c>
    </row>
    <row r="1538" spans="2:14" x14ac:dyDescent="0.25">
      <c r="B1538" t="s">
        <v>3130</v>
      </c>
      <c r="C1538" s="55" t="s">
        <v>5833</v>
      </c>
      <c r="D1538" s="3" t="s">
        <v>6014</v>
      </c>
      <c r="E1538" s="45">
        <v>43.566699981689453</v>
      </c>
      <c r="F1538" s="45">
        <v>-116.2406005859375</v>
      </c>
      <c r="G1538" s="22">
        <v>857.70001220703125</v>
      </c>
      <c r="H1538" s="3" t="s">
        <v>5985</v>
      </c>
      <c r="J1538" s="4">
        <v>60.008003234863281</v>
      </c>
      <c r="K1538" s="4">
        <v>60.395774841308594</v>
      </c>
      <c r="L1538" s="4">
        <v>-0.38777464628219604</v>
      </c>
      <c r="M1538" s="21">
        <v>0.44794186949729919</v>
      </c>
      <c r="N1538">
        <v>0</v>
      </c>
    </row>
    <row r="1539" spans="2:14" x14ac:dyDescent="0.25">
      <c r="B1539" t="s">
        <v>3131</v>
      </c>
      <c r="C1539" s="55" t="s">
        <v>5834</v>
      </c>
      <c r="D1539" s="3" t="s">
        <v>6026</v>
      </c>
      <c r="E1539" s="45">
        <v>45.788101196289063</v>
      </c>
      <c r="F1539" s="45">
        <v>-111.16079711914063</v>
      </c>
      <c r="G1539" s="22">
        <v>1349.300048828125</v>
      </c>
      <c r="H1539" s="3" t="s">
        <v>5985</v>
      </c>
      <c r="J1539" s="4">
        <v>44.780002593994141</v>
      </c>
      <c r="K1539" s="4">
        <v>49.908893585205078</v>
      </c>
      <c r="L1539" s="4">
        <v>-5.1288909912109375</v>
      </c>
      <c r="M1539" s="21">
        <v>0.17649960517883301</v>
      </c>
      <c r="N1539">
        <v>0</v>
      </c>
    </row>
    <row r="1540" spans="2:14" x14ac:dyDescent="0.25">
      <c r="B1540" t="s">
        <v>3132</v>
      </c>
      <c r="C1540" s="55" t="s">
        <v>5835</v>
      </c>
      <c r="D1540" s="3" t="s">
        <v>6014</v>
      </c>
      <c r="E1540" s="45">
        <v>42.541698455810547</v>
      </c>
      <c r="F1540" s="45">
        <v>-113.76609802246094</v>
      </c>
      <c r="G1540" s="22">
        <v>1262.5</v>
      </c>
      <c r="H1540" s="3" t="s">
        <v>5985</v>
      </c>
      <c r="J1540" s="4">
        <v>52.987998962402344</v>
      </c>
      <c r="K1540" s="4">
        <v>55.053306579589844</v>
      </c>
      <c r="L1540" s="4">
        <v>-2.0653076171875</v>
      </c>
      <c r="M1540" s="21">
        <v>0.34721547365188599</v>
      </c>
      <c r="N1540">
        <v>0</v>
      </c>
    </row>
    <row r="1541" spans="2:14" x14ac:dyDescent="0.25">
      <c r="B1541" t="s">
        <v>3133</v>
      </c>
      <c r="C1541" s="55" t="s">
        <v>5836</v>
      </c>
      <c r="D1541" s="3" t="s">
        <v>6026</v>
      </c>
      <c r="E1541" s="45">
        <v>45.964698791503906</v>
      </c>
      <c r="F1541" s="45">
        <v>-112.50060272216797</v>
      </c>
      <c r="G1541" s="22">
        <v>1678.199951171875</v>
      </c>
      <c r="H1541" s="3" t="s">
        <v>5985</v>
      </c>
      <c r="J1541" s="4">
        <v>43.771995544433594</v>
      </c>
      <c r="K1541" s="4">
        <v>46.152767181396484</v>
      </c>
      <c r="L1541" s="4">
        <v>-2.3807709217071533</v>
      </c>
      <c r="M1541" s="21">
        <v>0.37319079041481018</v>
      </c>
      <c r="N1541">
        <v>0</v>
      </c>
    </row>
    <row r="1542" spans="2:14" x14ac:dyDescent="0.25">
      <c r="B1542" t="s">
        <v>3134</v>
      </c>
      <c r="C1542" s="55" t="s">
        <v>5837</v>
      </c>
      <c r="D1542" s="3" t="s">
        <v>6026</v>
      </c>
      <c r="E1542" s="45">
        <v>48.603298187255859</v>
      </c>
      <c r="F1542" s="45">
        <v>-112.37529754638672</v>
      </c>
      <c r="G1542" s="22">
        <v>1169.800048828125</v>
      </c>
      <c r="H1542" s="3" t="s">
        <v>5985</v>
      </c>
      <c r="J1542" s="4">
        <v>41.61199951171875</v>
      </c>
      <c r="K1542" s="4">
        <v>50.177024841308594</v>
      </c>
      <c r="L1542" s="4">
        <v>-8.5650272369384766</v>
      </c>
      <c r="M1542" s="21">
        <v>6.1376519501209259E-2</v>
      </c>
      <c r="N1542">
        <v>0</v>
      </c>
    </row>
    <row r="1543" spans="2:14" x14ac:dyDescent="0.25">
      <c r="B1543" t="s">
        <v>3135</v>
      </c>
      <c r="C1543" s="55" t="s">
        <v>5838</v>
      </c>
      <c r="D1543" s="3" t="s">
        <v>6026</v>
      </c>
      <c r="E1543" s="45">
        <v>45.257499694824219</v>
      </c>
      <c r="F1543" s="45">
        <v>-112.55449676513672</v>
      </c>
      <c r="G1543" s="22">
        <v>1585</v>
      </c>
      <c r="H1543" s="3" t="s">
        <v>5985</v>
      </c>
      <c r="J1543" s="4">
        <v>43.987998962402344</v>
      </c>
      <c r="K1543" s="4">
        <v>49.965602874755859</v>
      </c>
      <c r="L1543" s="4">
        <v>-5.9776029586791992</v>
      </c>
      <c r="M1543" s="21">
        <v>0.15738749504089355</v>
      </c>
      <c r="N1543">
        <v>0</v>
      </c>
    </row>
    <row r="1544" spans="2:14" x14ac:dyDescent="0.25">
      <c r="B1544" t="s">
        <v>3136</v>
      </c>
      <c r="C1544" s="55" t="s">
        <v>5839</v>
      </c>
      <c r="D1544" s="3" t="s">
        <v>3563</v>
      </c>
      <c r="E1544" s="45">
        <v>47.30780029296875</v>
      </c>
      <c r="F1544" s="45">
        <v>-119.51529693603516</v>
      </c>
      <c r="G1544" s="22">
        <v>381.60000610351563</v>
      </c>
      <c r="H1544" s="3" t="s">
        <v>5985</v>
      </c>
      <c r="J1544" s="4">
        <v>59.39599609375</v>
      </c>
      <c r="K1544" s="4">
        <v>62.531547546386719</v>
      </c>
      <c r="L1544" s="4">
        <v>-3.1355528831481934</v>
      </c>
      <c r="M1544" s="21">
        <v>0.31954765319824219</v>
      </c>
      <c r="N1544">
        <v>0</v>
      </c>
    </row>
    <row r="1545" spans="2:14" x14ac:dyDescent="0.25">
      <c r="B1545" t="s">
        <v>3137</v>
      </c>
      <c r="C1545" s="55" t="s">
        <v>5840</v>
      </c>
      <c r="D1545" s="3" t="s">
        <v>6026</v>
      </c>
      <c r="E1545" s="45">
        <v>47.473300933837891</v>
      </c>
      <c r="F1545" s="45">
        <v>-111.3822021484375</v>
      </c>
      <c r="G1545" s="22">
        <v>1116.800048828125</v>
      </c>
      <c r="H1545" s="3" t="s">
        <v>5985</v>
      </c>
      <c r="J1545" s="4">
        <v>42.979999542236328</v>
      </c>
      <c r="K1545" s="4">
        <v>53.671501159667969</v>
      </c>
      <c r="L1545" s="4">
        <v>-10.691503524780273</v>
      </c>
      <c r="M1545" s="21">
        <v>3.5673931241035461E-2</v>
      </c>
      <c r="N1545">
        <v>0</v>
      </c>
    </row>
    <row r="1546" spans="2:14" x14ac:dyDescent="0.25">
      <c r="B1546" t="s">
        <v>3138</v>
      </c>
      <c r="C1546" s="55" t="s">
        <v>5841</v>
      </c>
      <c r="D1546" s="3" t="s">
        <v>6026</v>
      </c>
      <c r="E1546" s="45">
        <v>46.605598449707031</v>
      </c>
      <c r="F1546" s="45">
        <v>-111.96360015869141</v>
      </c>
      <c r="G1546" s="22">
        <v>1166.800048828125</v>
      </c>
      <c r="H1546" s="3" t="s">
        <v>5985</v>
      </c>
      <c r="J1546" s="4">
        <v>49.819999694824219</v>
      </c>
      <c r="K1546" s="4">
        <v>54.249481201171875</v>
      </c>
      <c r="L1546" s="4">
        <v>-4.4294800758361816</v>
      </c>
      <c r="M1546" s="21">
        <v>0.22758622467517853</v>
      </c>
      <c r="N1546">
        <v>0</v>
      </c>
    </row>
    <row r="1547" spans="2:14" x14ac:dyDescent="0.25">
      <c r="B1547" t="s">
        <v>3139</v>
      </c>
      <c r="C1547" s="55" t="s">
        <v>5842</v>
      </c>
      <c r="D1547" s="3" t="s">
        <v>6014</v>
      </c>
      <c r="E1547" s="45">
        <v>43.516399383544922</v>
      </c>
      <c r="F1547" s="45">
        <v>-112.06719970703125</v>
      </c>
      <c r="G1547" s="22">
        <v>1441.4000244140625</v>
      </c>
      <c r="H1547" s="3" t="s">
        <v>5985</v>
      </c>
      <c r="J1547" s="4">
        <v>49.819999694824219</v>
      </c>
      <c r="K1547" s="4">
        <v>51.022117614746094</v>
      </c>
      <c r="L1547" s="4">
        <v>-1.202117919921875</v>
      </c>
      <c r="M1547" s="21">
        <v>0.43197733163833618</v>
      </c>
      <c r="N1547">
        <v>0</v>
      </c>
    </row>
    <row r="1548" spans="2:14" x14ac:dyDescent="0.25">
      <c r="B1548" t="s">
        <v>3140</v>
      </c>
      <c r="C1548" s="55" t="s">
        <v>5843</v>
      </c>
      <c r="D1548" s="3" t="s">
        <v>6014</v>
      </c>
      <c r="E1548" s="45">
        <v>46.374698638916016</v>
      </c>
      <c r="F1548" s="45">
        <v>-117.01560211181641</v>
      </c>
      <c r="G1548" s="22">
        <v>437.70001220703125</v>
      </c>
      <c r="H1548" s="3" t="s">
        <v>5985</v>
      </c>
      <c r="J1548" s="4">
        <v>58.78399658203125</v>
      </c>
      <c r="K1548" s="4">
        <v>60.631011962890625</v>
      </c>
      <c r="L1548" s="4">
        <v>-1.847015380859375</v>
      </c>
      <c r="M1548" s="21">
        <v>0.4012913703918457</v>
      </c>
      <c r="N1548">
        <v>0</v>
      </c>
    </row>
    <row r="1549" spans="2:14" x14ac:dyDescent="0.25">
      <c r="B1549" t="s">
        <v>3141</v>
      </c>
      <c r="C1549" s="55" t="s">
        <v>5844</v>
      </c>
      <c r="D1549" s="3" t="s">
        <v>6026</v>
      </c>
      <c r="E1549" s="45">
        <v>45.698299407958984</v>
      </c>
      <c r="F1549" s="45">
        <v>-110.44080352783203</v>
      </c>
      <c r="G1549" s="22">
        <v>1415.199951171875</v>
      </c>
      <c r="H1549" s="3" t="s">
        <v>5985</v>
      </c>
      <c r="J1549" s="4">
        <v>44.204002380371094</v>
      </c>
      <c r="K1549" s="4">
        <v>51.575366973876953</v>
      </c>
      <c r="L1549" s="4">
        <v>-7.3713655471801758</v>
      </c>
      <c r="M1549" s="21">
        <v>0.11772465705871582</v>
      </c>
      <c r="N1549">
        <v>0</v>
      </c>
    </row>
    <row r="1550" spans="2:14" x14ac:dyDescent="0.25">
      <c r="B1550" t="s">
        <v>3142</v>
      </c>
      <c r="C1550" s="55" t="s">
        <v>5845</v>
      </c>
      <c r="D1550" s="3" t="s">
        <v>6026</v>
      </c>
      <c r="E1550" s="45">
        <v>46.920799255371094</v>
      </c>
      <c r="F1550" s="45">
        <v>-114.09249877929688</v>
      </c>
      <c r="G1550" s="22">
        <v>972.9000244140625</v>
      </c>
      <c r="H1550" s="3" t="s">
        <v>5985</v>
      </c>
      <c r="J1550" s="4">
        <v>45.248001098632813</v>
      </c>
      <c r="K1550" s="4">
        <v>51.346443176269531</v>
      </c>
      <c r="L1550" s="4">
        <v>-6.0984406471252441</v>
      </c>
      <c r="M1550" s="21">
        <v>0.20887812972068787</v>
      </c>
      <c r="N1550">
        <v>0</v>
      </c>
    </row>
    <row r="1551" spans="2:14" x14ac:dyDescent="0.25">
      <c r="B1551" t="s">
        <v>3143</v>
      </c>
      <c r="C1551" s="55" t="s">
        <v>5846</v>
      </c>
      <c r="D1551" s="3" t="s">
        <v>6036</v>
      </c>
      <c r="E1551" s="45">
        <v>45.690601348876953</v>
      </c>
      <c r="F1551" s="45">
        <v>-118.85279846191406</v>
      </c>
      <c r="G1551" s="22">
        <v>461.79998779296875</v>
      </c>
      <c r="H1551" s="3" t="s">
        <v>5985</v>
      </c>
      <c r="J1551" s="4">
        <v>52.375999450683594</v>
      </c>
      <c r="K1551" s="4">
        <v>58.384422302246094</v>
      </c>
      <c r="L1551" s="4">
        <v>-6.0084228515625</v>
      </c>
      <c r="M1551" s="21">
        <v>0.23744955658912659</v>
      </c>
      <c r="N1551">
        <v>0</v>
      </c>
    </row>
    <row r="1552" spans="2:14" x14ac:dyDescent="0.25">
      <c r="B1552" t="s">
        <v>3144</v>
      </c>
      <c r="C1552" s="55" t="s">
        <v>5847</v>
      </c>
      <c r="D1552" s="3" t="s">
        <v>6014</v>
      </c>
      <c r="E1552" s="45">
        <v>42.920299530029297</v>
      </c>
      <c r="F1552" s="45">
        <v>-112.57109832763672</v>
      </c>
      <c r="G1552" s="22">
        <v>1364.9000244140625</v>
      </c>
      <c r="H1552" s="3" t="s">
        <v>5985</v>
      </c>
      <c r="J1552" s="4">
        <v>53.779998779296875</v>
      </c>
      <c r="K1552" s="4">
        <v>53.333820343017578</v>
      </c>
      <c r="L1552" s="4">
        <v>0.44617921113967896</v>
      </c>
      <c r="M1552" s="21">
        <v>0.48619857430458069</v>
      </c>
      <c r="N1552">
        <v>0</v>
      </c>
    </row>
    <row r="1553" spans="2:14" x14ac:dyDescent="0.25">
      <c r="B1553" t="s">
        <v>3145</v>
      </c>
      <c r="C1553" s="55" t="s">
        <v>5848</v>
      </c>
      <c r="D1553" s="3" t="s">
        <v>3563</v>
      </c>
      <c r="E1553" s="45">
        <v>47.621700286865234</v>
      </c>
      <c r="F1553" s="45">
        <v>-117.52809906005859</v>
      </c>
      <c r="G1553" s="22">
        <v>717.20001220703125</v>
      </c>
      <c r="H1553" s="3" t="s">
        <v>5985</v>
      </c>
      <c r="J1553" s="4">
        <v>53.815998077392578</v>
      </c>
      <c r="K1553" s="4">
        <v>56.558448791503906</v>
      </c>
      <c r="L1553" s="4">
        <v>-2.7424499988555908</v>
      </c>
      <c r="M1553" s="21">
        <v>0.3405972421169281</v>
      </c>
      <c r="N1553">
        <v>0</v>
      </c>
    </row>
    <row r="1554" spans="2:14" x14ac:dyDescent="0.25">
      <c r="B1554" t="s">
        <v>3146</v>
      </c>
      <c r="C1554" s="55" t="s">
        <v>5849</v>
      </c>
      <c r="D1554" s="3" t="s">
        <v>3563</v>
      </c>
      <c r="E1554" s="45">
        <v>46.094699859619141</v>
      </c>
      <c r="F1554" s="45">
        <v>-118.28690338134766</v>
      </c>
      <c r="G1554" s="22">
        <v>355.39999389648438</v>
      </c>
      <c r="H1554" s="3" t="s">
        <v>5985</v>
      </c>
      <c r="J1554" s="4">
        <v>57.596000671386719</v>
      </c>
      <c r="K1554" s="4">
        <v>62.260948181152344</v>
      </c>
      <c r="L1554" s="4">
        <v>-4.664947509765625</v>
      </c>
      <c r="M1554" s="21">
        <v>0.29233118891716003</v>
      </c>
      <c r="N1554">
        <v>0</v>
      </c>
    </row>
    <row r="1555" spans="2:14" x14ac:dyDescent="0.25">
      <c r="B1555" t="s">
        <v>3147</v>
      </c>
      <c r="C1555" s="55" t="s">
        <v>5850</v>
      </c>
      <c r="D1555" s="3" t="s">
        <v>6006</v>
      </c>
      <c r="E1555" s="45">
        <v>40.151901245117188</v>
      </c>
      <c r="F1555" s="45">
        <v>-122.25360107421875</v>
      </c>
      <c r="G1555" s="22">
        <v>107.59999847412109</v>
      </c>
      <c r="H1555" s="3" t="s">
        <v>5985</v>
      </c>
      <c r="J1555" s="4">
        <v>67.38800048828125</v>
      </c>
      <c r="K1555" s="4">
        <v>66.543052673339844</v>
      </c>
      <c r="L1555" s="4">
        <v>0.84494626522064209</v>
      </c>
      <c r="M1555" s="21">
        <v>0.53179949522018433</v>
      </c>
      <c r="N1555">
        <v>0</v>
      </c>
    </row>
    <row r="1556" spans="2:14" x14ac:dyDescent="0.25">
      <c r="B1556" t="s">
        <v>3148</v>
      </c>
      <c r="C1556" s="55" t="s">
        <v>5851</v>
      </c>
      <c r="D1556" s="3" t="s">
        <v>3563</v>
      </c>
      <c r="E1556" s="45">
        <v>48.793899536132813</v>
      </c>
      <c r="F1556" s="45">
        <v>-122.53720092773438</v>
      </c>
      <c r="G1556" s="22">
        <v>45.400001525878906</v>
      </c>
      <c r="H1556" s="3" t="s">
        <v>5985</v>
      </c>
      <c r="J1556" s="4">
        <v>53.240001678466797</v>
      </c>
      <c r="K1556" s="4">
        <v>54.342826843261719</v>
      </c>
      <c r="L1556" s="4">
        <v>-1.1028258800506592</v>
      </c>
      <c r="M1556" s="21">
        <v>0.40576234459877014</v>
      </c>
      <c r="N1556">
        <v>0</v>
      </c>
    </row>
    <row r="1557" spans="2:14" x14ac:dyDescent="0.25">
      <c r="B1557" t="s">
        <v>3149</v>
      </c>
      <c r="C1557" s="55" t="s">
        <v>5852</v>
      </c>
      <c r="D1557" s="3" t="s">
        <v>3563</v>
      </c>
      <c r="E1557" s="45">
        <v>45.619400024414063</v>
      </c>
      <c r="F1557" s="45">
        <v>-121.16609954833984</v>
      </c>
      <c r="G1557" s="22">
        <v>71.599998474121094</v>
      </c>
      <c r="H1557" s="3" t="s">
        <v>5985</v>
      </c>
      <c r="J1557" s="4">
        <v>58.38800048828125</v>
      </c>
      <c r="K1557" s="4">
        <v>60.942863464355469</v>
      </c>
      <c r="L1557" s="4">
        <v>-2.5548644065856934</v>
      </c>
      <c r="M1557" s="21">
        <v>0.35656562447547913</v>
      </c>
      <c r="N1557">
        <v>0</v>
      </c>
    </row>
    <row r="1558" spans="2:14" x14ac:dyDescent="0.25">
      <c r="B1558" t="s">
        <v>3150</v>
      </c>
      <c r="C1558" s="55" t="s">
        <v>5853</v>
      </c>
      <c r="D1558" s="3" t="s">
        <v>6036</v>
      </c>
      <c r="E1558" s="45">
        <v>44.127799987792969</v>
      </c>
      <c r="F1558" s="45">
        <v>-123.22059631347656</v>
      </c>
      <c r="G1558" s="22">
        <v>107.59999847412109</v>
      </c>
      <c r="H1558" s="3" t="s">
        <v>5985</v>
      </c>
      <c r="J1558" s="4">
        <v>52.591999053955078</v>
      </c>
      <c r="K1558" s="4">
        <v>52.033195495605469</v>
      </c>
      <c r="L1558" s="4">
        <v>0.55880129337310791</v>
      </c>
      <c r="M1558" s="21">
        <v>0.52332526445388794</v>
      </c>
      <c r="N1558">
        <v>0</v>
      </c>
    </row>
    <row r="1559" spans="2:14" x14ac:dyDescent="0.25">
      <c r="B1559" t="s">
        <v>3152</v>
      </c>
      <c r="C1559" s="55" t="s">
        <v>5855</v>
      </c>
      <c r="D1559" s="3" t="s">
        <v>3563</v>
      </c>
      <c r="E1559" s="45">
        <v>46.973300933837891</v>
      </c>
      <c r="F1559" s="45">
        <v>-122.90329742431641</v>
      </c>
      <c r="G1559" s="22">
        <v>57.299999237060547</v>
      </c>
      <c r="H1559" s="3" t="s">
        <v>5985</v>
      </c>
      <c r="J1559" s="4">
        <v>48.812000274658203</v>
      </c>
      <c r="K1559" s="4">
        <v>50.188194274902344</v>
      </c>
      <c r="L1559" s="4">
        <v>-1.3761932849884033</v>
      </c>
      <c r="M1559" s="21">
        <v>0.36803874373435974</v>
      </c>
      <c r="N1559">
        <v>0</v>
      </c>
    </row>
    <row r="1560" spans="2:14" x14ac:dyDescent="0.25">
      <c r="B1560" t="s">
        <v>3153</v>
      </c>
      <c r="C1560" s="55" t="s">
        <v>5856</v>
      </c>
      <c r="D1560" s="3" t="s">
        <v>6036</v>
      </c>
      <c r="E1560" s="45">
        <v>45.590801239013672</v>
      </c>
      <c r="F1560" s="45">
        <v>-122.60030364990234</v>
      </c>
      <c r="G1560" s="22">
        <v>5.8000001907348633</v>
      </c>
      <c r="H1560" s="3" t="s">
        <v>5985</v>
      </c>
      <c r="J1560" s="4">
        <v>58.208000183105469</v>
      </c>
      <c r="K1560" s="4">
        <v>57.86578369140625</v>
      </c>
      <c r="L1560" s="4">
        <v>0.34221801161766052</v>
      </c>
      <c r="M1560" s="21">
        <v>0.49039545655250549</v>
      </c>
      <c r="N1560">
        <v>0</v>
      </c>
    </row>
    <row r="1561" spans="2:14" x14ac:dyDescent="0.25">
      <c r="B1561" t="s">
        <v>3154</v>
      </c>
      <c r="C1561" s="55" t="s">
        <v>5857</v>
      </c>
      <c r="D1561" s="3" t="s">
        <v>6036</v>
      </c>
      <c r="E1561" s="45">
        <v>44.25579833984375</v>
      </c>
      <c r="F1561" s="45">
        <v>-121.13919830322266</v>
      </c>
      <c r="G1561" s="22">
        <v>927.5</v>
      </c>
      <c r="H1561" s="3" t="s">
        <v>5985</v>
      </c>
      <c r="J1561" s="4">
        <v>45.211997985839844</v>
      </c>
      <c r="K1561" s="4">
        <v>47.329460144042969</v>
      </c>
      <c r="L1561" s="4">
        <v>-2.1174590587615967</v>
      </c>
      <c r="M1561" s="21">
        <v>0.38281887769699097</v>
      </c>
      <c r="N1561">
        <v>0</v>
      </c>
    </row>
    <row r="1562" spans="2:14" x14ac:dyDescent="0.25">
      <c r="B1562" t="s">
        <v>3155</v>
      </c>
      <c r="C1562" s="55" t="s">
        <v>5858</v>
      </c>
      <c r="D1562" s="3" t="s">
        <v>6036</v>
      </c>
      <c r="E1562" s="45">
        <v>44.904998779296875</v>
      </c>
      <c r="F1562" s="45">
        <v>-123.0010986328125</v>
      </c>
      <c r="G1562" s="22">
        <v>62.5</v>
      </c>
      <c r="H1562" s="3" t="s">
        <v>5985</v>
      </c>
      <c r="J1562" s="4">
        <v>52.771995544433594</v>
      </c>
      <c r="K1562" s="4">
        <v>52.96295166015625</v>
      </c>
      <c r="L1562" s="4">
        <v>-0.19095459580421448</v>
      </c>
      <c r="M1562" s="21">
        <v>0.45294588804244995</v>
      </c>
      <c r="N1562">
        <v>0</v>
      </c>
    </row>
    <row r="1563" spans="2:14" x14ac:dyDescent="0.25">
      <c r="B1563" t="s">
        <v>3156</v>
      </c>
      <c r="C1563" s="55" t="s">
        <v>5859</v>
      </c>
      <c r="D1563" s="3" t="s">
        <v>3563</v>
      </c>
      <c r="E1563" s="45">
        <v>47.444400787353516</v>
      </c>
      <c r="F1563" s="45">
        <v>-122.31390380859375</v>
      </c>
      <c r="G1563" s="22">
        <v>112.80000305175781</v>
      </c>
      <c r="H1563" s="3" t="s">
        <v>5985</v>
      </c>
      <c r="J1563" s="4">
        <v>56.155998229980469</v>
      </c>
      <c r="K1563" s="4">
        <v>56.023628234863281</v>
      </c>
      <c r="L1563" s="4">
        <v>0.13237304985523224</v>
      </c>
      <c r="M1563" s="21">
        <v>0.48684421181678772</v>
      </c>
      <c r="N1563">
        <v>0</v>
      </c>
    </row>
    <row r="1564" spans="2:14" x14ac:dyDescent="0.25">
      <c r="B1564" t="s">
        <v>3157</v>
      </c>
      <c r="C1564" s="55" t="s">
        <v>5860</v>
      </c>
      <c r="D1564" s="3" t="s">
        <v>3563</v>
      </c>
      <c r="E1564" s="45">
        <v>46.56829833984375</v>
      </c>
      <c r="F1564" s="45">
        <v>-120.54280090332031</v>
      </c>
      <c r="G1564" s="22">
        <v>324.29998779296875</v>
      </c>
      <c r="H1564" s="3" t="s">
        <v>5985</v>
      </c>
      <c r="J1564" s="4">
        <v>50.000003814697266</v>
      </c>
      <c r="K1564" s="4">
        <v>54.694934844970703</v>
      </c>
      <c r="L1564" s="4">
        <v>-4.6949310302734375</v>
      </c>
      <c r="M1564" s="21">
        <v>0.24132363498210907</v>
      </c>
      <c r="N1564">
        <v>0</v>
      </c>
    </row>
    <row r="1565" spans="2:14" x14ac:dyDescent="0.25">
      <c r="B1565" t="s">
        <v>457</v>
      </c>
      <c r="C1565" s="55" t="s">
        <v>395</v>
      </c>
      <c r="D1565" s="3" t="s">
        <v>385</v>
      </c>
      <c r="E1565" s="45">
        <v>55.038898468017578</v>
      </c>
      <c r="F1565" s="45">
        <v>-131.57859802246094</v>
      </c>
      <c r="G1565" s="22">
        <v>33.200000762939453</v>
      </c>
      <c r="H1565" s="3" t="s">
        <v>5985</v>
      </c>
      <c r="J1565" s="4">
        <v>52.628002166748047</v>
      </c>
      <c r="K1565" s="4">
        <v>52.967517852783203</v>
      </c>
      <c r="L1565" s="4">
        <v>-0.33951416611671448</v>
      </c>
      <c r="M1565" s="21">
        <v>0.38950768113136292</v>
      </c>
      <c r="N1565">
        <v>0</v>
      </c>
    </row>
    <row r="1566" spans="2:14" x14ac:dyDescent="0.25">
      <c r="B1566" t="s">
        <v>458</v>
      </c>
      <c r="C1566" s="55" t="s">
        <v>402</v>
      </c>
      <c r="D1566" s="3" t="s">
        <v>385</v>
      </c>
      <c r="E1566" s="45">
        <v>58.356700897216797</v>
      </c>
      <c r="F1566" s="45">
        <v>-134.56390380859375</v>
      </c>
      <c r="G1566" s="22">
        <v>4.9000000953674316</v>
      </c>
      <c r="H1566" s="3" t="s">
        <v>5985</v>
      </c>
      <c r="J1566" s="4">
        <v>51.007999420166016</v>
      </c>
      <c r="K1566" s="4">
        <v>49.343601226806641</v>
      </c>
      <c r="L1566" s="4">
        <v>1.664398193359375</v>
      </c>
      <c r="M1566" s="21">
        <v>0.64213079214096069</v>
      </c>
      <c r="N1566">
        <v>0</v>
      </c>
    </row>
    <row r="1567" spans="2:14" x14ac:dyDescent="0.25">
      <c r="B1567" t="s">
        <v>473</v>
      </c>
      <c r="C1567" s="55" t="s">
        <v>406</v>
      </c>
      <c r="D1567" s="3" t="s">
        <v>385</v>
      </c>
      <c r="E1567" s="45">
        <v>57.048099517822266</v>
      </c>
      <c r="F1567" s="45">
        <v>-135.36470031738281</v>
      </c>
      <c r="G1567" s="22">
        <v>4.3000001907348633</v>
      </c>
      <c r="H1567" s="3" t="s">
        <v>5985</v>
      </c>
      <c r="J1567" s="4">
        <v>54.788002014160156</v>
      </c>
      <c r="K1567" s="4">
        <v>52.035858154296875</v>
      </c>
      <c r="L1567" s="4">
        <v>2.7521424293518066</v>
      </c>
      <c r="M1567" s="21">
        <v>0.76946687698364258</v>
      </c>
      <c r="N1567">
        <v>0</v>
      </c>
    </row>
    <row r="1568" spans="2:14" x14ac:dyDescent="0.25">
      <c r="B1568" t="s">
        <v>463</v>
      </c>
      <c r="C1568" s="55" t="s">
        <v>392</v>
      </c>
      <c r="D1568" s="3" t="s">
        <v>385</v>
      </c>
      <c r="E1568" s="45">
        <v>55.220798492431641</v>
      </c>
      <c r="F1568" s="45">
        <v>-162.73249816894531</v>
      </c>
      <c r="G1568" s="22">
        <v>23.799999237060547</v>
      </c>
      <c r="H1568" s="3" t="s">
        <v>5985</v>
      </c>
      <c r="J1568" s="4">
        <v>49.604000091552734</v>
      </c>
      <c r="K1568" s="4">
        <v>46.876659393310547</v>
      </c>
      <c r="L1568" s="4">
        <v>2.7273406982421875</v>
      </c>
      <c r="M1568" s="21">
        <v>0.76319611072540283</v>
      </c>
      <c r="N1568">
        <v>0</v>
      </c>
    </row>
    <row r="1569" spans="2:14" x14ac:dyDescent="0.25">
      <c r="B1569" t="s">
        <v>464</v>
      </c>
      <c r="C1569" s="55" t="s">
        <v>437</v>
      </c>
      <c r="D1569" s="3" t="s">
        <v>385</v>
      </c>
      <c r="E1569" s="45">
        <v>64.803901672363281</v>
      </c>
      <c r="F1569" s="45">
        <v>-147.8760986328125</v>
      </c>
      <c r="G1569" s="22">
        <v>131.69999694824219</v>
      </c>
      <c r="H1569" s="3" t="s">
        <v>5985</v>
      </c>
      <c r="J1569" s="4">
        <v>55.976001739501953</v>
      </c>
      <c r="K1569" s="4">
        <v>52.623207092285156</v>
      </c>
      <c r="L1569" s="4">
        <v>3.3527953624725342</v>
      </c>
      <c r="M1569" s="21">
        <v>0.72025829553604126</v>
      </c>
      <c r="N1569">
        <v>0</v>
      </c>
    </row>
    <row r="1570" spans="2:14" x14ac:dyDescent="0.25">
      <c r="B1570" t="s">
        <v>478</v>
      </c>
      <c r="C1570" s="55" t="s">
        <v>404</v>
      </c>
      <c r="D1570" s="3" t="s">
        <v>385</v>
      </c>
      <c r="E1570" s="45">
        <v>62.961399078369141</v>
      </c>
      <c r="F1570" s="45">
        <v>-141.92919921875</v>
      </c>
      <c r="G1570" s="22">
        <v>522.0999755859375</v>
      </c>
      <c r="H1570" s="3" t="s">
        <v>5985</v>
      </c>
      <c r="J1570" s="4">
        <v>50.576000213623047</v>
      </c>
      <c r="K1570" s="4">
        <v>48.249290466308594</v>
      </c>
      <c r="L1570" s="4">
        <v>2.3267090320587158</v>
      </c>
      <c r="M1570" s="21">
        <v>0.63351249694824219</v>
      </c>
      <c r="N1570">
        <v>0</v>
      </c>
    </row>
    <row r="1571" spans="2:14" x14ac:dyDescent="0.25">
      <c r="B1571" t="s">
        <v>465</v>
      </c>
      <c r="C1571" s="55" t="s">
        <v>438</v>
      </c>
      <c r="D1571" s="3" t="s">
        <v>385</v>
      </c>
      <c r="E1571" s="45">
        <v>63.994400024414063</v>
      </c>
      <c r="F1571" s="45">
        <v>-145.72140502929688</v>
      </c>
      <c r="G1571" s="22">
        <v>389.20001220703125</v>
      </c>
      <c r="H1571" s="3" t="s">
        <v>5985</v>
      </c>
      <c r="J1571" s="4">
        <v>54.607994079589844</v>
      </c>
      <c r="K1571" s="4">
        <v>51.189174652099609</v>
      </c>
      <c r="L1571" s="4">
        <v>3.4188201427459717</v>
      </c>
      <c r="M1571" s="21">
        <v>0.72540473937988281</v>
      </c>
      <c r="N1571">
        <v>0</v>
      </c>
    </row>
    <row r="1572" spans="2:14" x14ac:dyDescent="0.25">
      <c r="B1572" t="s">
        <v>475</v>
      </c>
      <c r="C1572" s="55" t="s">
        <v>390</v>
      </c>
      <c r="D1572" s="3" t="s">
        <v>385</v>
      </c>
      <c r="E1572" s="45">
        <v>62.159198760986328</v>
      </c>
      <c r="F1572" s="45">
        <v>-145.45889282226563</v>
      </c>
      <c r="G1572" s="22">
        <v>476.10000610351563</v>
      </c>
      <c r="H1572" s="3" t="s">
        <v>5985</v>
      </c>
      <c r="J1572" s="4">
        <v>45.391998291015625</v>
      </c>
      <c r="K1572" s="4">
        <v>46.594268798828125</v>
      </c>
      <c r="L1572" s="4">
        <v>-1.2022705078125</v>
      </c>
      <c r="M1572" s="21">
        <v>0.33360129594802856</v>
      </c>
      <c r="N1572">
        <v>0</v>
      </c>
    </row>
    <row r="1573" spans="2:14" x14ac:dyDescent="0.25">
      <c r="B1573" t="s">
        <v>479</v>
      </c>
      <c r="C1573" s="55" t="s">
        <v>439</v>
      </c>
      <c r="D1573" s="3" t="s">
        <v>385</v>
      </c>
      <c r="E1573" s="45">
        <v>60.128299713134766</v>
      </c>
      <c r="F1573" s="45">
        <v>-149.41670227050781</v>
      </c>
      <c r="G1573" s="22">
        <v>6.6999998092651367</v>
      </c>
      <c r="H1573" s="3" t="s">
        <v>5985</v>
      </c>
      <c r="J1573" s="4">
        <v>53.203998565673828</v>
      </c>
      <c r="K1573" s="4">
        <v>50.346416473388672</v>
      </c>
      <c r="L1573" s="4">
        <v>2.8575806617736816</v>
      </c>
      <c r="M1573" s="21">
        <v>0.74437206983566284</v>
      </c>
      <c r="N1573">
        <v>0</v>
      </c>
    </row>
    <row r="1574" spans="2:14" x14ac:dyDescent="0.25">
      <c r="B1574" t="s">
        <v>467</v>
      </c>
      <c r="C1574" s="55" t="s">
        <v>389</v>
      </c>
      <c r="D1574" s="3" t="s">
        <v>385</v>
      </c>
      <c r="E1574" s="45">
        <v>60.579700469970703</v>
      </c>
      <c r="F1574" s="45">
        <v>-151.23919677734375</v>
      </c>
      <c r="G1574" s="22">
        <v>27.700000762939453</v>
      </c>
      <c r="H1574" s="3" t="s">
        <v>5985</v>
      </c>
      <c r="J1574" s="4">
        <v>46.976001739501953</v>
      </c>
      <c r="K1574" s="4">
        <v>48.316303253173828</v>
      </c>
      <c r="L1574" s="4">
        <v>-1.340301513671875</v>
      </c>
      <c r="M1574" s="21">
        <v>0.34172281622886658</v>
      </c>
      <c r="N1574">
        <v>0</v>
      </c>
    </row>
    <row r="1575" spans="2:14" x14ac:dyDescent="0.25">
      <c r="B1575" t="s">
        <v>3163</v>
      </c>
      <c r="C1575" s="55" t="s">
        <v>440</v>
      </c>
      <c r="D1575" s="3" t="s">
        <v>385</v>
      </c>
      <c r="E1575" s="45">
        <v>65.174400329589844</v>
      </c>
      <c r="F1575" s="45">
        <v>-152.10690307617188</v>
      </c>
      <c r="G1575" s="22">
        <v>69.199996948242188</v>
      </c>
      <c r="H1575" s="3" t="s">
        <v>5985</v>
      </c>
      <c r="J1575" s="4">
        <v>47.767997741699219</v>
      </c>
      <c r="K1575" s="4">
        <v>48.995140075683594</v>
      </c>
      <c r="L1575" s="4">
        <v>-1.227142333984375</v>
      </c>
      <c r="M1575" s="21">
        <v>0.36810657382011414</v>
      </c>
      <c r="N1575">
        <v>0</v>
      </c>
    </row>
    <row r="1576" spans="2:14" x14ac:dyDescent="0.25">
      <c r="B1576" t="s">
        <v>468</v>
      </c>
      <c r="C1576" s="55" t="s">
        <v>5866</v>
      </c>
      <c r="D1576" s="3" t="s">
        <v>385</v>
      </c>
      <c r="E1576" s="45">
        <v>66.916099548339844</v>
      </c>
      <c r="F1576" s="45">
        <v>-151.50889587402344</v>
      </c>
      <c r="G1576" s="22">
        <v>195.69999694824219</v>
      </c>
      <c r="H1576" s="3" t="s">
        <v>5985</v>
      </c>
      <c r="J1576" s="4">
        <v>53.203998565673828</v>
      </c>
      <c r="K1576" s="4">
        <v>49.101390838623047</v>
      </c>
      <c r="L1576" s="4">
        <v>4.1026062965393066</v>
      </c>
      <c r="M1576" s="21">
        <v>0.71234863996505737</v>
      </c>
      <c r="N1576">
        <v>0</v>
      </c>
    </row>
    <row r="1577" spans="2:14" x14ac:dyDescent="0.25">
      <c r="B1577" t="s">
        <v>471</v>
      </c>
      <c r="C1577" s="55" t="s">
        <v>5869</v>
      </c>
      <c r="D1577" s="3" t="s">
        <v>385</v>
      </c>
      <c r="E1577" s="45">
        <v>64.511100769042969</v>
      </c>
      <c r="F1577" s="45">
        <v>-165.44000244140625</v>
      </c>
      <c r="G1577" s="22">
        <v>4</v>
      </c>
      <c r="H1577" s="3" t="s">
        <v>5985</v>
      </c>
      <c r="J1577" s="4">
        <v>48.379997253417969</v>
      </c>
      <c r="K1577" s="4">
        <v>46.142333984375</v>
      </c>
      <c r="L1577" s="4">
        <v>2.2376646995544434</v>
      </c>
      <c r="M1577" s="21">
        <v>0.63115417957305908</v>
      </c>
      <c r="N1577">
        <v>0</v>
      </c>
    </row>
    <row r="1578" spans="2:14" x14ac:dyDescent="0.25">
      <c r="B1578" t="s">
        <v>3183</v>
      </c>
      <c r="C1578" s="55" t="s">
        <v>5889</v>
      </c>
      <c r="D1578" s="3" t="s">
        <v>6001</v>
      </c>
      <c r="E1578" s="45">
        <v>39.229198455810547</v>
      </c>
      <c r="F1578" s="45">
        <v>-106.31690216064453</v>
      </c>
      <c r="G1578" s="22">
        <v>3027.300048828125</v>
      </c>
      <c r="H1578" s="3" t="s">
        <v>5985</v>
      </c>
      <c r="J1578" s="4">
        <v>39.199996948242188</v>
      </c>
      <c r="K1578" s="4">
        <v>39.375324249267578</v>
      </c>
      <c r="L1578" s="4">
        <v>-0.17532654106616974</v>
      </c>
      <c r="M1578" s="21">
        <v>0.4362754225730896</v>
      </c>
      <c r="N1578">
        <v>0</v>
      </c>
    </row>
    <row r="1579" spans="2:14" x14ac:dyDescent="0.25">
      <c r="B1579" t="s">
        <v>3184</v>
      </c>
      <c r="C1579" s="55" t="s">
        <v>5890</v>
      </c>
      <c r="D1579" s="3" t="s">
        <v>6001</v>
      </c>
      <c r="E1579" s="45">
        <v>39.189399719238281</v>
      </c>
      <c r="F1579" s="45">
        <v>-103.71579742431641</v>
      </c>
      <c r="G1579" s="22">
        <v>1634.9000244140625</v>
      </c>
      <c r="H1579" s="3" t="s">
        <v>5985</v>
      </c>
      <c r="J1579" s="4">
        <v>54.968006134033203</v>
      </c>
      <c r="K1579" s="4">
        <v>55.132793426513672</v>
      </c>
      <c r="L1579" s="4">
        <v>-0.16478881239891052</v>
      </c>
      <c r="M1579" s="21">
        <v>0.43869829177856445</v>
      </c>
      <c r="N1579">
        <v>0</v>
      </c>
    </row>
    <row r="1580" spans="2:14" x14ac:dyDescent="0.25">
      <c r="B1580" t="s">
        <v>3185</v>
      </c>
      <c r="C1580" s="55" t="s">
        <v>5891</v>
      </c>
      <c r="D1580" s="3" t="s">
        <v>6005</v>
      </c>
      <c r="E1580" s="45">
        <v>31.45829963684082</v>
      </c>
      <c r="F1580" s="45">
        <v>-109.60610198974609</v>
      </c>
      <c r="G1580" s="22">
        <v>1251.199951171875</v>
      </c>
      <c r="H1580" s="3" t="s">
        <v>5985</v>
      </c>
      <c r="J1580" s="4">
        <v>66.7760009765625</v>
      </c>
      <c r="K1580" s="4">
        <v>65.772087097167969</v>
      </c>
      <c r="L1580" s="4">
        <v>1.0039123296737671</v>
      </c>
      <c r="M1580" s="21">
        <v>0.55723154544830322</v>
      </c>
      <c r="N1580">
        <v>0</v>
      </c>
    </row>
    <row r="1581" spans="2:14" x14ac:dyDescent="0.25">
      <c r="B1581" t="s">
        <v>3186</v>
      </c>
      <c r="C1581" s="55" t="s">
        <v>5892</v>
      </c>
      <c r="D1581" s="3" t="s">
        <v>6031</v>
      </c>
      <c r="E1581" s="45">
        <v>32.333599090576172</v>
      </c>
      <c r="F1581" s="45">
        <v>-104.25810241699219</v>
      </c>
      <c r="G1581" s="22">
        <v>985.0999755859375</v>
      </c>
      <c r="H1581" s="3" t="s">
        <v>5985</v>
      </c>
      <c r="J1581" s="4">
        <v>69.836006164550781</v>
      </c>
      <c r="K1581" s="4">
        <v>69.066879272460938</v>
      </c>
      <c r="L1581" s="4">
        <v>0.76912230253219604</v>
      </c>
      <c r="M1581" s="21">
        <v>0.56190472841262817</v>
      </c>
      <c r="N1581">
        <v>0</v>
      </c>
    </row>
    <row r="1582" spans="2:14" x14ac:dyDescent="0.25">
      <c r="B1582" t="s">
        <v>3189</v>
      </c>
      <c r="C1582" s="55" t="s">
        <v>5895</v>
      </c>
      <c r="D1582" s="3" t="s">
        <v>6001</v>
      </c>
      <c r="E1582" s="45">
        <v>38.290000915527344</v>
      </c>
      <c r="F1582" s="45">
        <v>-104.49829864501953</v>
      </c>
      <c r="G1582" s="22">
        <v>1438.699951171875</v>
      </c>
      <c r="H1582" s="3" t="s">
        <v>5985</v>
      </c>
      <c r="J1582" s="4">
        <v>61.844001770019531</v>
      </c>
      <c r="K1582" s="4">
        <v>60.6844482421875</v>
      </c>
      <c r="L1582" s="4">
        <v>1.1595519781112671</v>
      </c>
      <c r="M1582" s="21">
        <v>0.54108154773712158</v>
      </c>
      <c r="N1582">
        <v>0</v>
      </c>
    </row>
    <row r="1583" spans="2:14" x14ac:dyDescent="0.25">
      <c r="B1583" t="s">
        <v>3190</v>
      </c>
      <c r="C1583" s="55" t="s">
        <v>5896</v>
      </c>
      <c r="D1583" s="3" t="s">
        <v>6032</v>
      </c>
      <c r="E1583" s="45">
        <v>39.416698455810547</v>
      </c>
      <c r="F1583" s="45">
        <v>-118.71669769287109</v>
      </c>
      <c r="G1583" s="22">
        <v>1199.0999755859375</v>
      </c>
      <c r="H1583" s="3" t="s">
        <v>5985</v>
      </c>
      <c r="J1583" s="4">
        <v>58.064002990722656</v>
      </c>
      <c r="K1583" s="4">
        <v>59.278778076171875</v>
      </c>
      <c r="L1583" s="4">
        <v>-1.2147766351699829</v>
      </c>
      <c r="M1583" s="21">
        <v>0.3877754807472229</v>
      </c>
      <c r="N1583">
        <v>0</v>
      </c>
    </row>
    <row r="1584" spans="2:14" x14ac:dyDescent="0.25">
      <c r="B1584" t="s">
        <v>3191</v>
      </c>
      <c r="C1584" s="55" t="s">
        <v>5897</v>
      </c>
      <c r="D1584" s="3" t="s">
        <v>6006</v>
      </c>
      <c r="E1584" s="45">
        <v>34.11669921875</v>
      </c>
      <c r="F1584" s="45">
        <v>-119.11669921875</v>
      </c>
      <c r="G1584" s="22">
        <v>4</v>
      </c>
      <c r="H1584" s="3" t="s">
        <v>5985</v>
      </c>
      <c r="J1584" s="4">
        <v>60.583995819091797</v>
      </c>
      <c r="K1584" s="4">
        <v>58.054943084716797</v>
      </c>
      <c r="L1584" s="4">
        <v>2.529052734375</v>
      </c>
      <c r="M1584" s="21">
        <v>0.68363857269287109</v>
      </c>
      <c r="N1584">
        <v>0</v>
      </c>
    </row>
    <row r="1585" spans="2:14" x14ac:dyDescent="0.25">
      <c r="B1585" t="s">
        <v>3192</v>
      </c>
      <c r="C1585" s="55" t="s">
        <v>5898</v>
      </c>
      <c r="D1585" s="3" t="s">
        <v>6006</v>
      </c>
      <c r="E1585" s="45">
        <v>32.700000762939453</v>
      </c>
      <c r="F1585" s="45">
        <v>-117.19999694824219</v>
      </c>
      <c r="G1585" s="22">
        <v>7.9000000953674316</v>
      </c>
      <c r="H1585" s="3" t="s">
        <v>5985</v>
      </c>
      <c r="J1585" s="4">
        <v>65.011993408203125</v>
      </c>
      <c r="K1585" s="4">
        <v>65.623703002929688</v>
      </c>
      <c r="L1585" s="4">
        <v>-0.61170655488967896</v>
      </c>
      <c r="M1585" s="21">
        <v>0.33321738243103027</v>
      </c>
      <c r="N1585">
        <v>0</v>
      </c>
    </row>
    <row r="1586" spans="2:14" x14ac:dyDescent="0.25">
      <c r="B1586" t="s">
        <v>3193</v>
      </c>
      <c r="C1586" s="55" t="s">
        <v>5899</v>
      </c>
      <c r="D1586" s="3" t="s">
        <v>6041</v>
      </c>
      <c r="E1586" s="45">
        <v>37.708599090576172</v>
      </c>
      <c r="F1586" s="45">
        <v>-113.09439849853516</v>
      </c>
      <c r="G1586" s="22">
        <v>1702.5999755859375</v>
      </c>
      <c r="H1586" s="3" t="s">
        <v>5985</v>
      </c>
      <c r="J1586" s="4">
        <v>55.220001220703125</v>
      </c>
      <c r="K1586" s="4">
        <v>58.500846862792969</v>
      </c>
      <c r="L1586" s="4">
        <v>-3.2808470726013184</v>
      </c>
      <c r="M1586" s="21">
        <v>0.2074253261089325</v>
      </c>
      <c r="N1586">
        <v>0</v>
      </c>
    </row>
    <row r="1587" spans="2:14" x14ac:dyDescent="0.25">
      <c r="B1587" t="s">
        <v>3194</v>
      </c>
      <c r="C1587" s="55" t="s">
        <v>5900</v>
      </c>
      <c r="D1587" s="3" t="s">
        <v>6006</v>
      </c>
      <c r="E1587" s="45">
        <v>34.051101684570313</v>
      </c>
      <c r="F1587" s="45">
        <v>-118.23529815673828</v>
      </c>
      <c r="G1587" s="22">
        <v>70.099998474121094</v>
      </c>
      <c r="H1587" s="3" t="s">
        <v>5985</v>
      </c>
      <c r="J1587" s="4">
        <v>64.400009155273438</v>
      </c>
      <c r="K1587" s="4">
        <v>65.177474975585938</v>
      </c>
      <c r="L1587" s="4">
        <v>-0.7774658203125</v>
      </c>
      <c r="M1587" s="21">
        <v>0.36707022786140442</v>
      </c>
      <c r="N1587">
        <v>0</v>
      </c>
    </row>
    <row r="1588" spans="2:14" x14ac:dyDescent="0.25">
      <c r="B1588" t="s">
        <v>3195</v>
      </c>
      <c r="C1588" s="55" t="s">
        <v>4680</v>
      </c>
      <c r="D1588" s="3" t="s">
        <v>6005</v>
      </c>
      <c r="E1588" s="45">
        <v>34.232498168945313</v>
      </c>
      <c r="F1588" s="45">
        <v>-111.34470367431641</v>
      </c>
      <c r="G1588" s="22">
        <v>1478.300048828125</v>
      </c>
      <c r="H1588" s="3" t="s">
        <v>5985</v>
      </c>
      <c r="J1588" s="4">
        <v>61.592002868652344</v>
      </c>
      <c r="K1588" s="4">
        <v>59.659355163574219</v>
      </c>
      <c r="L1588" s="4">
        <v>1.932647705078125</v>
      </c>
      <c r="M1588" s="21">
        <v>0.57380563020706177</v>
      </c>
      <c r="N1588">
        <v>0</v>
      </c>
    </row>
    <row r="1589" spans="2:14" x14ac:dyDescent="0.25">
      <c r="B1589" t="s">
        <v>3196</v>
      </c>
      <c r="C1589" s="55" t="s">
        <v>5901</v>
      </c>
      <c r="D1589" s="3" t="s">
        <v>6006</v>
      </c>
      <c r="E1589" s="45">
        <v>36.779998779296875</v>
      </c>
      <c r="F1589" s="45">
        <v>-119.71939849853516</v>
      </c>
      <c r="G1589" s="22">
        <v>101.5</v>
      </c>
      <c r="H1589" s="3" t="s">
        <v>5985</v>
      </c>
      <c r="J1589" s="4">
        <v>69.620002746582031</v>
      </c>
      <c r="K1589" s="4">
        <v>67.264808654785156</v>
      </c>
      <c r="L1589" s="4">
        <v>2.355194091796875</v>
      </c>
      <c r="M1589" s="21">
        <v>0.63099271059036255</v>
      </c>
      <c r="N1589">
        <v>0</v>
      </c>
    </row>
    <row r="1590" spans="2:14" x14ac:dyDescent="0.25">
      <c r="B1590" t="s">
        <v>3197</v>
      </c>
      <c r="C1590" s="55" t="s">
        <v>5902</v>
      </c>
      <c r="D1590" s="3" t="s">
        <v>6006</v>
      </c>
      <c r="E1590" s="45">
        <v>35.669700622558594</v>
      </c>
      <c r="F1590" s="45">
        <v>-120.62830352783203</v>
      </c>
      <c r="G1590" s="22">
        <v>246.89999389648438</v>
      </c>
      <c r="H1590" s="3" t="s">
        <v>5985</v>
      </c>
      <c r="J1590" s="4">
        <v>54.211997985839844</v>
      </c>
      <c r="K1590" s="4">
        <v>54.616401672363281</v>
      </c>
      <c r="L1590" s="4">
        <v>-0.40440064668655396</v>
      </c>
      <c r="M1590" s="21">
        <v>0.458272784948349</v>
      </c>
      <c r="N1590">
        <v>0</v>
      </c>
    </row>
    <row r="1591" spans="2:14" x14ac:dyDescent="0.25">
      <c r="B1591" t="s">
        <v>3198</v>
      </c>
      <c r="C1591" s="55" t="s">
        <v>5903</v>
      </c>
      <c r="D1591" s="3" t="s">
        <v>6006</v>
      </c>
      <c r="E1591" s="45">
        <v>38.898300170898438</v>
      </c>
      <c r="F1591" s="45">
        <v>-119.99469757080078</v>
      </c>
      <c r="G1591" s="22">
        <v>1924.5</v>
      </c>
      <c r="H1591" s="3" t="s">
        <v>5985</v>
      </c>
      <c r="J1591" s="4">
        <v>46.832000732421875</v>
      </c>
      <c r="K1591" s="4">
        <v>42.745643615722656</v>
      </c>
      <c r="L1591" s="4">
        <v>4.0863556861877441</v>
      </c>
      <c r="M1591" s="21">
        <v>0.69767731428146362</v>
      </c>
      <c r="N1591">
        <v>0</v>
      </c>
    </row>
    <row r="1592" spans="2:14" x14ac:dyDescent="0.25">
      <c r="B1592" t="s">
        <v>3207</v>
      </c>
      <c r="C1592" s="55" t="s">
        <v>4605</v>
      </c>
      <c r="D1592" s="3" t="s">
        <v>6010</v>
      </c>
      <c r="E1592" s="45">
        <v>30.397499084472656</v>
      </c>
      <c r="F1592" s="45">
        <v>-84.328903198242188</v>
      </c>
      <c r="G1592" s="22">
        <v>19.200000762939453</v>
      </c>
      <c r="H1592" s="3" t="s">
        <v>5985</v>
      </c>
      <c r="J1592" s="4">
        <v>72.823997497558594</v>
      </c>
      <c r="K1592" s="4">
        <v>72.141326904296875</v>
      </c>
      <c r="L1592" s="4">
        <v>0.68267214298248291</v>
      </c>
      <c r="M1592" s="21">
        <v>0.49763506650924683</v>
      </c>
      <c r="N1592">
        <v>0</v>
      </c>
    </row>
    <row r="1593" spans="2:14" x14ac:dyDescent="0.25">
      <c r="B1593" t="s">
        <v>3208</v>
      </c>
      <c r="C1593" s="55" t="s">
        <v>5912</v>
      </c>
      <c r="D1593" s="3" t="s">
        <v>6003</v>
      </c>
      <c r="E1593" s="45">
        <v>33.211898803710938</v>
      </c>
      <c r="F1593" s="45">
        <v>-87.616096496582031</v>
      </c>
      <c r="G1593" s="22">
        <v>45.700000762939453</v>
      </c>
      <c r="H1593" s="3" t="s">
        <v>5985</v>
      </c>
      <c r="J1593" s="4">
        <v>73.796005249023438</v>
      </c>
      <c r="K1593" s="4">
        <v>71.591651916503906</v>
      </c>
      <c r="L1593" s="4">
        <v>2.2043519020080566</v>
      </c>
      <c r="M1593" s="21">
        <v>0.67724162340164185</v>
      </c>
      <c r="N1593">
        <v>0</v>
      </c>
    </row>
    <row r="1594" spans="2:14" x14ac:dyDescent="0.25">
      <c r="B1594" t="s">
        <v>3209</v>
      </c>
      <c r="C1594" s="55" t="s">
        <v>5913</v>
      </c>
      <c r="D1594" s="3" t="s">
        <v>6018</v>
      </c>
      <c r="E1594" s="45">
        <v>36.964698791503906</v>
      </c>
      <c r="F1594" s="45">
        <v>-86.423896789550781</v>
      </c>
      <c r="G1594" s="22">
        <v>160.89999389648438</v>
      </c>
      <c r="H1594" s="3" t="s">
        <v>5985</v>
      </c>
      <c r="J1594" s="4">
        <v>72.788002014160156</v>
      </c>
      <c r="K1594" s="4">
        <v>68.238883972167969</v>
      </c>
      <c r="L1594" s="4">
        <v>4.5491151809692383</v>
      </c>
      <c r="M1594" s="21">
        <v>0.78319871425628662</v>
      </c>
      <c r="N1594">
        <v>0</v>
      </c>
    </row>
    <row r="1595" spans="2:14" x14ac:dyDescent="0.25">
      <c r="B1595" t="s">
        <v>3211</v>
      </c>
      <c r="C1595" s="55" t="s">
        <v>5915</v>
      </c>
      <c r="D1595" s="3" t="s">
        <v>6034</v>
      </c>
      <c r="E1595" s="45">
        <v>39.103298187255859</v>
      </c>
      <c r="F1595" s="45">
        <v>-84.418899536132813</v>
      </c>
      <c r="G1595" s="22">
        <v>149.39999389648438</v>
      </c>
      <c r="H1595" s="3" t="s">
        <v>5985</v>
      </c>
      <c r="J1595" s="4">
        <v>70.016006469726563</v>
      </c>
      <c r="K1595" s="4">
        <v>66.095603942871094</v>
      </c>
      <c r="L1595" s="4">
        <v>3.9203979969024658</v>
      </c>
      <c r="M1595" s="21">
        <v>0.7031739354133606</v>
      </c>
      <c r="N1595">
        <v>0</v>
      </c>
    </row>
    <row r="1596" spans="2:14" x14ac:dyDescent="0.25">
      <c r="B1596" t="s">
        <v>3214</v>
      </c>
      <c r="C1596" s="55" t="s">
        <v>5918</v>
      </c>
      <c r="D1596" s="3" t="s">
        <v>6016</v>
      </c>
      <c r="E1596" s="45">
        <v>38.044200897216797</v>
      </c>
      <c r="F1596" s="45">
        <v>-87.520599365234375</v>
      </c>
      <c r="G1596" s="22">
        <v>121.90000152587891</v>
      </c>
      <c r="H1596" s="3" t="s">
        <v>5985</v>
      </c>
      <c r="J1596" s="4">
        <v>72.356002807617188</v>
      </c>
      <c r="K1596" s="4">
        <v>68.153244018554688</v>
      </c>
      <c r="L1596" s="4">
        <v>4.2027587890625</v>
      </c>
      <c r="M1596" s="21">
        <v>0.72041970491409302</v>
      </c>
      <c r="N1596">
        <v>0</v>
      </c>
    </row>
    <row r="1597" spans="2:14" x14ac:dyDescent="0.25">
      <c r="B1597" t="s">
        <v>3220</v>
      </c>
      <c r="C1597" s="55" t="s">
        <v>5924</v>
      </c>
      <c r="D1597" s="3" t="s">
        <v>6039</v>
      </c>
      <c r="E1597" s="45">
        <v>32.483299255371094</v>
      </c>
      <c r="F1597" s="45">
        <v>-80.716697692871094</v>
      </c>
      <c r="G1597" s="22">
        <v>11.300000190734863</v>
      </c>
      <c r="H1597" s="3" t="s">
        <v>5985</v>
      </c>
      <c r="J1597" s="4">
        <v>75.991989135742188</v>
      </c>
      <c r="K1597" s="4">
        <v>74.241165161132813</v>
      </c>
      <c r="L1597" s="4">
        <v>1.750823974609375</v>
      </c>
      <c r="M1597" s="21">
        <v>0.66474592685699463</v>
      </c>
      <c r="N1597">
        <v>0</v>
      </c>
    </row>
    <row r="1598" spans="2:14" x14ac:dyDescent="0.25">
      <c r="B1598" t="s">
        <v>3221</v>
      </c>
      <c r="C1598" s="55" t="s">
        <v>5925</v>
      </c>
      <c r="D1598" s="3" t="s">
        <v>6010</v>
      </c>
      <c r="E1598" s="45">
        <v>30.233299255371094</v>
      </c>
      <c r="F1598" s="45">
        <v>-81.666702270507813</v>
      </c>
      <c r="G1598" s="22">
        <v>6.0999999046325684</v>
      </c>
      <c r="H1598" s="3" t="s">
        <v>5985</v>
      </c>
      <c r="J1598" s="4">
        <v>75.7760009765625</v>
      </c>
      <c r="K1598" s="4">
        <v>74.772384643554688</v>
      </c>
      <c r="L1598" s="4">
        <v>1.0036194324493408</v>
      </c>
      <c r="M1598" s="21">
        <v>0.57888764142990112</v>
      </c>
      <c r="N1598">
        <v>0</v>
      </c>
    </row>
    <row r="1599" spans="2:14" x14ac:dyDescent="0.25">
      <c r="B1599" t="s">
        <v>3222</v>
      </c>
      <c r="C1599" s="55" t="s">
        <v>5926</v>
      </c>
      <c r="D1599" s="3" t="s">
        <v>6010</v>
      </c>
      <c r="E1599" s="45">
        <v>30.716699600219727</v>
      </c>
      <c r="F1599" s="45">
        <v>-87.016700744628906</v>
      </c>
      <c r="G1599" s="22">
        <v>60.700000762939453</v>
      </c>
      <c r="H1599" s="3" t="s">
        <v>5985</v>
      </c>
      <c r="J1599" s="4">
        <v>70.412002563476563</v>
      </c>
      <c r="K1599" s="4">
        <v>72.685089111328125</v>
      </c>
      <c r="L1599" s="4">
        <v>-2.2730834484100342</v>
      </c>
      <c r="M1599" s="21">
        <v>0.12825478613376617</v>
      </c>
      <c r="N1599">
        <v>0</v>
      </c>
    </row>
    <row r="1600" spans="2:14" x14ac:dyDescent="0.25">
      <c r="B1600" t="s">
        <v>3223</v>
      </c>
      <c r="C1600" s="55" t="s">
        <v>5927</v>
      </c>
      <c r="D1600" s="3" t="s">
        <v>6011</v>
      </c>
      <c r="E1600" s="45">
        <v>32.516101837158203</v>
      </c>
      <c r="F1600" s="45">
        <v>-84.94219970703125</v>
      </c>
      <c r="G1600" s="22">
        <v>119.5</v>
      </c>
      <c r="H1600" s="3" t="s">
        <v>5985</v>
      </c>
      <c r="J1600" s="4">
        <v>73.363998413085938</v>
      </c>
      <c r="K1600" s="4">
        <v>72.592254638671875</v>
      </c>
      <c r="L1600" s="4">
        <v>0.77174073457717896</v>
      </c>
      <c r="M1600" s="21">
        <v>0.53995156288146973</v>
      </c>
      <c r="N1600">
        <v>0</v>
      </c>
    </row>
    <row r="1601" spans="2:14" x14ac:dyDescent="0.25">
      <c r="B1601" t="s">
        <v>3224</v>
      </c>
      <c r="C1601" s="55" t="s">
        <v>5928</v>
      </c>
      <c r="D1601" s="3" t="s">
        <v>6039</v>
      </c>
      <c r="E1601" s="45">
        <v>34.497798919677734</v>
      </c>
      <c r="F1601" s="45">
        <v>-82.709701538085938</v>
      </c>
      <c r="G1601" s="22">
        <v>231.60000610351563</v>
      </c>
      <c r="H1601" s="3" t="s">
        <v>5985</v>
      </c>
      <c r="J1601" s="4">
        <v>72.391998291015625</v>
      </c>
      <c r="K1601" s="4">
        <v>70.057701110839844</v>
      </c>
      <c r="L1601" s="4">
        <v>2.3342957496643066</v>
      </c>
      <c r="M1601" s="21">
        <v>0.7089962363243103</v>
      </c>
      <c r="N1601">
        <v>0</v>
      </c>
    </row>
    <row r="1602" spans="2:14" x14ac:dyDescent="0.25">
      <c r="B1602" t="s">
        <v>3225</v>
      </c>
      <c r="C1602" s="55" t="s">
        <v>5929</v>
      </c>
      <c r="D1602" s="3" t="s">
        <v>6025</v>
      </c>
      <c r="E1602" s="45">
        <v>34.262199401855469</v>
      </c>
      <c r="F1602" s="45">
        <v>-88.771400451660156</v>
      </c>
      <c r="G1602" s="22">
        <v>110</v>
      </c>
      <c r="H1602" s="3" t="s">
        <v>5985</v>
      </c>
      <c r="J1602" s="4">
        <v>74.551994323730469</v>
      </c>
      <c r="K1602" s="4">
        <v>70.406425476074219</v>
      </c>
      <c r="L1602" s="4">
        <v>4.14556884765625</v>
      </c>
      <c r="M1602" s="21">
        <v>0.83282309770584106</v>
      </c>
      <c r="N1602">
        <v>0</v>
      </c>
    </row>
    <row r="1603" spans="2:14" x14ac:dyDescent="0.25">
      <c r="B1603" t="s">
        <v>3226</v>
      </c>
      <c r="C1603" s="55" t="s">
        <v>5930</v>
      </c>
      <c r="D1603" s="3" t="s">
        <v>6040</v>
      </c>
      <c r="E1603" s="45">
        <v>31.783100128173828</v>
      </c>
      <c r="F1603" s="45">
        <v>-95.603897094726563</v>
      </c>
      <c r="G1603" s="22">
        <v>141.69999694824219</v>
      </c>
      <c r="H1603" s="3" t="s">
        <v>5985</v>
      </c>
      <c r="J1603" s="4">
        <v>75.199996948242188</v>
      </c>
      <c r="K1603" s="4">
        <v>72.103363037109375</v>
      </c>
      <c r="L1603" s="4">
        <v>3.0966308116912842</v>
      </c>
      <c r="M1603" s="21">
        <v>0.79233670234680176</v>
      </c>
      <c r="N1603">
        <v>0</v>
      </c>
    </row>
    <row r="1604" spans="2:14" x14ac:dyDescent="0.25">
      <c r="B1604" t="s">
        <v>3228</v>
      </c>
      <c r="C1604" s="55" t="s">
        <v>5932</v>
      </c>
      <c r="D1604" s="3" t="s">
        <v>6025</v>
      </c>
      <c r="E1604" s="45">
        <v>31.18280029296875</v>
      </c>
      <c r="F1604" s="45">
        <v>-90.470802307128906</v>
      </c>
      <c r="G1604" s="22">
        <v>125.90000152587891</v>
      </c>
      <c r="H1604" s="3" t="s">
        <v>5985</v>
      </c>
      <c r="J1604" s="4">
        <v>72.211997985839844</v>
      </c>
      <c r="K1604" s="4">
        <v>70.556838989257813</v>
      </c>
      <c r="L1604" s="4">
        <v>1.6551635265350342</v>
      </c>
      <c r="M1604" s="21">
        <v>0.64729619026184082</v>
      </c>
      <c r="N1604">
        <v>0</v>
      </c>
    </row>
    <row r="1605" spans="2:14" x14ac:dyDescent="0.25">
      <c r="B1605" t="s">
        <v>3230</v>
      </c>
      <c r="C1605" s="55" t="s">
        <v>5934</v>
      </c>
      <c r="D1605" s="3" t="s">
        <v>6040</v>
      </c>
      <c r="E1605" s="45">
        <v>32.781700134277344</v>
      </c>
      <c r="F1605" s="45">
        <v>-98.060302734375</v>
      </c>
      <c r="G1605" s="22">
        <v>283.5</v>
      </c>
      <c r="H1605" s="3" t="s">
        <v>5985</v>
      </c>
      <c r="J1605" s="4">
        <v>73.399993896484375</v>
      </c>
      <c r="K1605" s="4">
        <v>72.4918212890625</v>
      </c>
      <c r="L1605" s="4">
        <v>0.908172607421875</v>
      </c>
      <c r="M1605" s="21">
        <v>0.53224343061447144</v>
      </c>
      <c r="N1605">
        <v>0</v>
      </c>
    </row>
    <row r="1606" spans="2:14" x14ac:dyDescent="0.25">
      <c r="B1606" t="s">
        <v>3232</v>
      </c>
      <c r="C1606" s="55" t="s">
        <v>5936</v>
      </c>
      <c r="D1606" s="3" t="s">
        <v>6040</v>
      </c>
      <c r="E1606" s="45">
        <v>31.236099243164063</v>
      </c>
      <c r="F1606" s="45">
        <v>-94.754402160644531</v>
      </c>
      <c r="G1606" s="22">
        <v>87.800003051757813</v>
      </c>
      <c r="H1606" s="3" t="s">
        <v>5985</v>
      </c>
      <c r="J1606" s="4">
        <v>73.004005432128906</v>
      </c>
      <c r="K1606" s="4">
        <v>72.596321105957031</v>
      </c>
      <c r="L1606" s="4">
        <v>0.407684326171875</v>
      </c>
      <c r="M1606" s="21">
        <v>0.43260693550109863</v>
      </c>
      <c r="N1606">
        <v>0</v>
      </c>
    </row>
    <row r="1607" spans="2:14" x14ac:dyDescent="0.25">
      <c r="B1607" t="s">
        <v>3233</v>
      </c>
      <c r="C1607" s="55" t="s">
        <v>5937</v>
      </c>
      <c r="D1607" s="3" t="s">
        <v>6004</v>
      </c>
      <c r="E1607" s="45">
        <v>34.174999237060547</v>
      </c>
      <c r="F1607" s="45">
        <v>-91.934700012207031</v>
      </c>
      <c r="G1607" s="22">
        <v>63.099998474121094</v>
      </c>
      <c r="H1607" s="3" t="s">
        <v>5985</v>
      </c>
      <c r="J1607" s="4">
        <v>75.16400146484375</v>
      </c>
      <c r="K1607" s="4">
        <v>72.220321655273438</v>
      </c>
      <c r="L1607" s="4">
        <v>2.9436767101287842</v>
      </c>
      <c r="M1607" s="21">
        <v>0.73210793733596802</v>
      </c>
      <c r="N1607">
        <v>0</v>
      </c>
    </row>
    <row r="1608" spans="2:14" x14ac:dyDescent="0.25">
      <c r="B1608" t="s">
        <v>3235</v>
      </c>
      <c r="C1608" s="55" t="s">
        <v>5939</v>
      </c>
      <c r="D1608" s="3" t="s">
        <v>6004</v>
      </c>
      <c r="E1608" s="45">
        <v>33.220798492431641</v>
      </c>
      <c r="F1608" s="45">
        <v>-92.814201354980469</v>
      </c>
      <c r="G1608" s="22">
        <v>76.800003051757813</v>
      </c>
      <c r="H1608" s="3" t="s">
        <v>5985</v>
      </c>
      <c r="J1608" s="4">
        <v>74.587997436523438</v>
      </c>
      <c r="K1608" s="4">
        <v>71.261451721191406</v>
      </c>
      <c r="L1608" s="4">
        <v>3.3265502452850342</v>
      </c>
      <c r="M1608" s="21">
        <v>0.79165548086166382</v>
      </c>
      <c r="N1608">
        <v>0</v>
      </c>
    </row>
    <row r="1609" spans="2:14" x14ac:dyDescent="0.25">
      <c r="B1609" t="s">
        <v>3236</v>
      </c>
      <c r="C1609" s="55" t="s">
        <v>5940</v>
      </c>
      <c r="D1609" s="3" t="s">
        <v>6004</v>
      </c>
      <c r="E1609" s="45">
        <v>36.009700775146484</v>
      </c>
      <c r="F1609" s="45">
        <v>-94.169403076171875</v>
      </c>
      <c r="G1609" s="22">
        <v>381.29998779296875</v>
      </c>
      <c r="H1609" s="3" t="s">
        <v>5985</v>
      </c>
      <c r="J1609" s="4">
        <v>69.620002746582031</v>
      </c>
      <c r="K1609" s="4">
        <v>67.272216796875</v>
      </c>
      <c r="L1609" s="4">
        <v>2.3477845191955566</v>
      </c>
      <c r="M1609" s="21">
        <v>0.60584962368011475</v>
      </c>
      <c r="N1609">
        <v>0</v>
      </c>
    </row>
    <row r="1610" spans="2:14" x14ac:dyDescent="0.25">
      <c r="B1610" t="s">
        <v>3238</v>
      </c>
      <c r="C1610" s="55" t="s">
        <v>5942</v>
      </c>
      <c r="D1610" s="3" t="s">
        <v>6026</v>
      </c>
      <c r="E1610" s="45">
        <v>48.213798522949219</v>
      </c>
      <c r="F1610" s="45">
        <v>-106.62129974365234</v>
      </c>
      <c r="G1610" s="22">
        <v>696.5</v>
      </c>
      <c r="H1610" s="3" t="s">
        <v>5985</v>
      </c>
      <c r="J1610" s="4">
        <v>54.428001403808594</v>
      </c>
      <c r="K1610" s="4">
        <v>57.535652160644531</v>
      </c>
      <c r="L1610" s="4">
        <v>-3.1076476573944092</v>
      </c>
      <c r="M1610" s="21">
        <v>0.29168683290481567</v>
      </c>
      <c r="N1610">
        <v>0</v>
      </c>
    </row>
    <row r="1611" spans="2:14" x14ac:dyDescent="0.25">
      <c r="B1611" t="s">
        <v>3239</v>
      </c>
      <c r="C1611" s="55" t="s">
        <v>5943</v>
      </c>
      <c r="D1611" s="3" t="s">
        <v>6026</v>
      </c>
      <c r="E1611" s="45">
        <v>48.542800903320313</v>
      </c>
      <c r="F1611" s="45">
        <v>-109.76329803466797</v>
      </c>
      <c r="G1611" s="22">
        <v>787.9000244140625</v>
      </c>
      <c r="H1611" s="3" t="s">
        <v>5985</v>
      </c>
      <c r="J1611" s="4">
        <v>47.012001037597656</v>
      </c>
      <c r="K1611" s="4">
        <v>54.233695983886719</v>
      </c>
      <c r="L1611" s="4">
        <v>-7.2216978073120117</v>
      </c>
      <c r="M1611" s="21">
        <v>0.12562152743339539</v>
      </c>
      <c r="N1611">
        <v>0</v>
      </c>
    </row>
    <row r="1612" spans="2:14" x14ac:dyDescent="0.25">
      <c r="B1612" t="s">
        <v>3240</v>
      </c>
      <c r="C1612" s="55" t="s">
        <v>5944</v>
      </c>
      <c r="D1612" s="3" t="s">
        <v>6028</v>
      </c>
      <c r="E1612" s="45">
        <v>48.173900604248047</v>
      </c>
      <c r="F1612" s="45">
        <v>-103.63670349121094</v>
      </c>
      <c r="G1612" s="22">
        <v>579.70001220703125</v>
      </c>
      <c r="H1612" s="3" t="s">
        <v>5985</v>
      </c>
      <c r="J1612" s="4">
        <v>53.023998260498047</v>
      </c>
      <c r="K1612" s="4">
        <v>56.991004943847656</v>
      </c>
      <c r="L1612" s="4">
        <v>-3.9670042991638184</v>
      </c>
      <c r="M1612" s="21">
        <v>0.26715093851089478</v>
      </c>
      <c r="N1612">
        <v>0</v>
      </c>
    </row>
    <row r="1613" spans="2:14" x14ac:dyDescent="0.25">
      <c r="B1613" t="s">
        <v>3243</v>
      </c>
      <c r="C1613" s="55" t="s">
        <v>5947</v>
      </c>
      <c r="D1613" s="3" t="s">
        <v>6036</v>
      </c>
      <c r="E1613" s="45">
        <v>46.156898498535156</v>
      </c>
      <c r="F1613" s="45">
        <v>-123.88249969482422</v>
      </c>
      <c r="G1613" s="22">
        <v>2.7000000476837158</v>
      </c>
      <c r="H1613" s="3" t="s">
        <v>5985</v>
      </c>
      <c r="J1613" s="4">
        <v>52.016002655029297</v>
      </c>
      <c r="K1613" s="4">
        <v>53.52154541015625</v>
      </c>
      <c r="L1613" s="4">
        <v>-1.5055420398712158</v>
      </c>
      <c r="M1613" s="21">
        <v>0.2957223653793335</v>
      </c>
      <c r="N1613">
        <v>0</v>
      </c>
    </row>
    <row r="1614" spans="2:14" x14ac:dyDescent="0.25">
      <c r="B1614" t="s">
        <v>3244</v>
      </c>
      <c r="C1614" s="55" t="s">
        <v>5948</v>
      </c>
      <c r="D1614" s="3" t="s">
        <v>3563</v>
      </c>
      <c r="E1614" s="45">
        <v>46.972801208496094</v>
      </c>
      <c r="F1614" s="45">
        <v>-123.9302978515625</v>
      </c>
      <c r="G1614" s="22">
        <v>3.7000000476837158</v>
      </c>
      <c r="H1614" s="3" t="s">
        <v>5985</v>
      </c>
      <c r="J1614" s="4">
        <v>53.779998779296875</v>
      </c>
      <c r="K1614" s="4">
        <v>53.315601348876953</v>
      </c>
      <c r="L1614" s="4">
        <v>0.46439820528030396</v>
      </c>
      <c r="M1614" s="21">
        <v>0.49349594116210938</v>
      </c>
      <c r="N1614">
        <v>0</v>
      </c>
    </row>
    <row r="1615" spans="2:14" x14ac:dyDescent="0.25">
      <c r="B1615" t="s">
        <v>3245</v>
      </c>
      <c r="C1615" s="55" t="s">
        <v>5949</v>
      </c>
      <c r="D1615" s="3" t="s">
        <v>3563</v>
      </c>
      <c r="E1615" s="45">
        <v>47.397800445556641</v>
      </c>
      <c r="F1615" s="45">
        <v>-120.20140075683594</v>
      </c>
      <c r="G1615" s="22">
        <v>374.60000610351563</v>
      </c>
      <c r="H1615" s="3" t="s">
        <v>5985</v>
      </c>
      <c r="J1615" s="4">
        <v>57.16400146484375</v>
      </c>
      <c r="K1615" s="4">
        <v>61.74041748046875</v>
      </c>
      <c r="L1615" s="4">
        <v>-4.576416015625</v>
      </c>
      <c r="M1615" s="21">
        <v>0.21856336295604706</v>
      </c>
      <c r="N1615">
        <v>0</v>
      </c>
    </row>
    <row r="1616" spans="2:14" x14ac:dyDescent="0.25">
      <c r="B1616" t="s">
        <v>3246</v>
      </c>
      <c r="C1616" s="55" t="s">
        <v>5950</v>
      </c>
      <c r="D1616" s="3" t="s">
        <v>3563</v>
      </c>
      <c r="E1616" s="45">
        <v>47.9375</v>
      </c>
      <c r="F1616" s="45">
        <v>-124.55500030517578</v>
      </c>
      <c r="G1616" s="22">
        <v>56.400001525878906</v>
      </c>
      <c r="H1616" s="3" t="s">
        <v>5985</v>
      </c>
      <c r="J1616" s="4">
        <v>47.588001251220703</v>
      </c>
      <c r="K1616" s="4">
        <v>50.765190124511719</v>
      </c>
      <c r="L1616" s="4">
        <v>-3.1771881580352783</v>
      </c>
      <c r="M1616" s="21">
        <v>0.19429436326026917</v>
      </c>
      <c r="N1616">
        <v>0</v>
      </c>
    </row>
    <row r="1617" spans="2:14" x14ac:dyDescent="0.25">
      <c r="B1617" t="s">
        <v>3268</v>
      </c>
      <c r="C1617" s="55" t="s">
        <v>5970</v>
      </c>
      <c r="D1617" s="3" t="s">
        <v>6024</v>
      </c>
      <c r="E1617" s="45">
        <v>47.386398315429688</v>
      </c>
      <c r="F1617" s="45">
        <v>-92.838897705078125</v>
      </c>
      <c r="G1617" s="22">
        <v>412.10000610351563</v>
      </c>
      <c r="H1617" s="3" t="s">
        <v>5985</v>
      </c>
      <c r="J1617" s="4">
        <v>50.036003112792969</v>
      </c>
      <c r="K1617" s="4">
        <v>53.085285186767578</v>
      </c>
      <c r="L1617" s="4">
        <v>-3.0492827892303467</v>
      </c>
      <c r="M1617" s="21">
        <v>0.35187074542045593</v>
      </c>
      <c r="N1617">
        <v>0</v>
      </c>
    </row>
    <row r="1618" spans="2:14" x14ac:dyDescent="0.25">
      <c r="B1618" t="s">
        <v>3273</v>
      </c>
      <c r="C1618" s="55" t="s">
        <v>5975</v>
      </c>
      <c r="D1618" s="3" t="s">
        <v>6024</v>
      </c>
      <c r="E1618" s="45">
        <v>46.900600433349609</v>
      </c>
      <c r="F1618" s="45">
        <v>-95.067802429199219</v>
      </c>
      <c r="G1618" s="22">
        <v>437.10000610351563</v>
      </c>
      <c r="H1618" s="3" t="s">
        <v>5985</v>
      </c>
      <c r="J1618" s="4">
        <v>56.803997039794922</v>
      </c>
      <c r="K1618" s="4">
        <v>57.009143829345703</v>
      </c>
      <c r="L1618" s="4">
        <v>-0.20514526963233948</v>
      </c>
      <c r="M1618" s="21">
        <v>0.475311279296875</v>
      </c>
      <c r="N1618">
        <v>0</v>
      </c>
    </row>
    <row r="1620" spans="2:14" ht="21" x14ac:dyDescent="0.35">
      <c r="B1620" s="42" t="s">
        <v>6063</v>
      </c>
    </row>
    <row r="1621" spans="2:14" x14ac:dyDescent="0.25">
      <c r="K1621" s="3" t="s">
        <v>6061</v>
      </c>
      <c r="L1621" s="3"/>
    </row>
    <row r="1622" spans="2:14" x14ac:dyDescent="0.25">
      <c r="B1622" t="s">
        <v>482</v>
      </c>
      <c r="C1622" s="55" t="s">
        <v>5992</v>
      </c>
      <c r="D1622" s="3" t="s">
        <v>456</v>
      </c>
      <c r="E1622" s="3" t="s">
        <v>375</v>
      </c>
      <c r="F1622" s="65" t="s">
        <v>376</v>
      </c>
      <c r="G1622" s="65" t="s">
        <v>370</v>
      </c>
      <c r="H1622" s="3" t="s">
        <v>379</v>
      </c>
      <c r="J1622" s="3" t="s">
        <v>5985</v>
      </c>
      <c r="K1622" s="3" t="s">
        <v>445</v>
      </c>
      <c r="L1622" s="3" t="s">
        <v>6062</v>
      </c>
    </row>
    <row r="1624" spans="2:14" x14ac:dyDescent="0.25">
      <c r="B1624" t="s">
        <v>2287</v>
      </c>
      <c r="C1624" s="55" t="s">
        <v>5120</v>
      </c>
      <c r="D1624" s="3" t="s">
        <v>6031</v>
      </c>
      <c r="E1624" s="45">
        <v>31.938100814819336</v>
      </c>
      <c r="F1624" s="45">
        <v>-108.76889801025391</v>
      </c>
      <c r="G1624" s="22">
        <v>1371.9000244140625</v>
      </c>
      <c r="H1624" s="3">
        <v>20190721</v>
      </c>
      <c r="J1624" s="4">
        <v>78.980003356933594</v>
      </c>
      <c r="K1624" s="4">
        <v>73.94</v>
      </c>
      <c r="L1624" s="4">
        <f>J1624-K1624</f>
        <v>5.040003356933596</v>
      </c>
    </row>
    <row r="1625" spans="2:14" x14ac:dyDescent="0.25">
      <c r="B1625" t="s">
        <v>1777</v>
      </c>
      <c r="C1625" s="55" t="s">
        <v>4656</v>
      </c>
      <c r="D1625" s="3" t="s">
        <v>6015</v>
      </c>
      <c r="E1625" s="45">
        <v>41.897800445556641</v>
      </c>
      <c r="F1625" s="45">
        <v>-90.154403686523438</v>
      </c>
      <c r="G1625" s="22">
        <v>180.39999389648438</v>
      </c>
      <c r="H1625" s="3">
        <v>20190720</v>
      </c>
      <c r="J1625" s="4">
        <v>82.040000915527344</v>
      </c>
      <c r="K1625" s="4">
        <v>78.97999999999999</v>
      </c>
      <c r="L1625" s="4">
        <f t="shared" ref="L1625:L1633" si="0">J1625-K1625</f>
        <v>3.060000915527354</v>
      </c>
    </row>
    <row r="1626" spans="2:14" x14ac:dyDescent="0.25">
      <c r="B1626" t="s">
        <v>1871</v>
      </c>
      <c r="C1626" s="55" t="s">
        <v>4748</v>
      </c>
      <c r="D1626" s="3" t="s">
        <v>6013</v>
      </c>
      <c r="E1626" s="45">
        <v>42.049400329589844</v>
      </c>
      <c r="F1626" s="45">
        <v>-90.7489013671875</v>
      </c>
      <c r="G1626" s="22">
        <v>232.30000305175781</v>
      </c>
      <c r="H1626" s="3">
        <v>20190720</v>
      </c>
      <c r="J1626" s="4">
        <v>80.05999755859375</v>
      </c>
      <c r="K1626" s="4">
        <v>77</v>
      </c>
      <c r="L1626" s="4">
        <f t="shared" si="0"/>
        <v>3.05999755859375</v>
      </c>
    </row>
    <row r="1627" spans="2:14" x14ac:dyDescent="0.25">
      <c r="B1627" t="s">
        <v>1858</v>
      </c>
      <c r="C1627" s="55" t="s">
        <v>4734</v>
      </c>
      <c r="D1627" s="3" t="s">
        <v>6013</v>
      </c>
      <c r="E1627" s="45">
        <v>41.720001220703125</v>
      </c>
      <c r="F1627" s="45">
        <v>-92.7489013671875</v>
      </c>
      <c r="G1627" s="22">
        <v>275.79998779296875</v>
      </c>
      <c r="H1627" s="3">
        <v>20190720</v>
      </c>
      <c r="J1627" s="4">
        <v>78.080001831054688</v>
      </c>
      <c r="K1627" s="4">
        <v>75.92</v>
      </c>
      <c r="L1627" s="4">
        <f t="shared" si="0"/>
        <v>2.1600018310546858</v>
      </c>
    </row>
    <row r="1628" spans="2:14" x14ac:dyDescent="0.25">
      <c r="B1628" t="s">
        <v>2016</v>
      </c>
      <c r="C1628" s="55" t="s">
        <v>4880</v>
      </c>
      <c r="D1628" s="3" t="s">
        <v>6020</v>
      </c>
      <c r="E1628" s="45">
        <v>42.047500610351563</v>
      </c>
      <c r="F1628" s="45">
        <v>-71.008102416992188</v>
      </c>
      <c r="G1628" s="22">
        <v>22.899999618530273</v>
      </c>
      <c r="H1628" s="3">
        <v>20190721</v>
      </c>
      <c r="J1628" s="4">
        <v>78.080001831054688</v>
      </c>
      <c r="K1628" s="4">
        <v>75.92</v>
      </c>
      <c r="L1628" s="4">
        <f t="shared" si="0"/>
        <v>2.1600018310546858</v>
      </c>
    </row>
    <row r="1629" spans="2:14" x14ac:dyDescent="0.25">
      <c r="B1629" t="s">
        <v>1786</v>
      </c>
      <c r="C1629" s="55" t="s">
        <v>4670</v>
      </c>
      <c r="D1629" s="3" t="s">
        <v>6015</v>
      </c>
      <c r="E1629" s="45">
        <v>42.098098754882813</v>
      </c>
      <c r="F1629" s="45">
        <v>-89.984199523925781</v>
      </c>
      <c r="G1629" s="22">
        <v>195.10000610351563</v>
      </c>
      <c r="H1629" s="3">
        <v>20190720</v>
      </c>
      <c r="J1629" s="4">
        <v>78.980003356933594</v>
      </c>
      <c r="K1629" s="4">
        <v>77</v>
      </c>
      <c r="L1629" s="4">
        <f t="shared" si="0"/>
        <v>1.9800033569335938</v>
      </c>
    </row>
    <row r="1630" spans="2:14" x14ac:dyDescent="0.25">
      <c r="B1630" t="s">
        <v>1852</v>
      </c>
      <c r="C1630" s="55" t="s">
        <v>4730</v>
      </c>
      <c r="D1630" s="3" t="s">
        <v>6013</v>
      </c>
      <c r="E1630" s="45">
        <v>42.775299072265625</v>
      </c>
      <c r="F1630" s="45">
        <v>-91.453598022460938</v>
      </c>
      <c r="G1630" s="22">
        <v>240.19999694824219</v>
      </c>
      <c r="H1630" s="3">
        <v>20190720</v>
      </c>
      <c r="J1630" s="4">
        <v>78.980003356933594</v>
      </c>
      <c r="K1630" s="4">
        <v>77</v>
      </c>
      <c r="L1630" s="4">
        <f t="shared" si="0"/>
        <v>1.9800033569335938</v>
      </c>
    </row>
    <row r="1631" spans="2:14" x14ac:dyDescent="0.25">
      <c r="B1631" t="s">
        <v>2981</v>
      </c>
      <c r="C1631" s="55" t="s">
        <v>5696</v>
      </c>
      <c r="D1631" s="3" t="s">
        <v>6020</v>
      </c>
      <c r="E1631" s="45">
        <v>42.360599517822266</v>
      </c>
      <c r="F1631" s="45">
        <v>-71.010597229003906</v>
      </c>
      <c r="G1631" s="22">
        <v>3.7000000476837158</v>
      </c>
      <c r="H1631" s="3">
        <v>20190721</v>
      </c>
      <c r="J1631" s="4">
        <v>82.94000244140625</v>
      </c>
      <c r="K1631" s="4">
        <v>80.960000000000008</v>
      </c>
      <c r="L1631" s="4">
        <f t="shared" si="0"/>
        <v>1.980002441406242</v>
      </c>
    </row>
    <row r="1632" spans="2:14" x14ac:dyDescent="0.25">
      <c r="B1632" t="s">
        <v>1616</v>
      </c>
      <c r="C1632" s="55" t="s">
        <v>4490</v>
      </c>
      <c r="D1632" s="3" t="s">
        <v>6043</v>
      </c>
      <c r="E1632" s="45">
        <v>44.948898315429688</v>
      </c>
      <c r="F1632" s="45">
        <v>-72.19110107421875</v>
      </c>
      <c r="G1632" s="22">
        <v>240.80000305175781</v>
      </c>
      <c r="H1632" s="3">
        <v>20190721</v>
      </c>
      <c r="J1632" s="4">
        <v>73.040000915527344</v>
      </c>
      <c r="K1632" s="4">
        <v>71.06</v>
      </c>
      <c r="L1632" s="4">
        <f t="shared" si="0"/>
        <v>1.9800009155273415</v>
      </c>
    </row>
    <row r="1633" spans="2:13" x14ac:dyDescent="0.25">
      <c r="B1633" t="s">
        <v>3019</v>
      </c>
      <c r="C1633" s="55" t="s">
        <v>5730</v>
      </c>
      <c r="D1633" s="3" t="s">
        <v>6034</v>
      </c>
      <c r="E1633" s="45">
        <v>40.916698455810547</v>
      </c>
      <c r="F1633" s="45">
        <v>-81.433296203613281</v>
      </c>
      <c r="G1633" s="22">
        <v>368.20001220703125</v>
      </c>
      <c r="H1633" s="3">
        <v>20190720</v>
      </c>
      <c r="J1633" s="4">
        <v>77</v>
      </c>
      <c r="K1633" s="4">
        <v>75.02</v>
      </c>
      <c r="L1633" s="4">
        <f t="shared" si="0"/>
        <v>1.980000000000004</v>
      </c>
    </row>
    <row r="1634" spans="2:13" x14ac:dyDescent="0.25">
      <c r="L1634" s="4"/>
      <c r="M1634" s="4"/>
    </row>
    <row r="1635" spans="2:13" x14ac:dyDescent="0.25">
      <c r="L1635" s="4"/>
      <c r="M1635" s="4"/>
    </row>
    <row r="1636" spans="2:13" x14ac:dyDescent="0.25">
      <c r="L1636" s="4"/>
      <c r="M1636" s="4"/>
    </row>
    <row r="1637" spans="2:13" x14ac:dyDescent="0.25">
      <c r="L1637" s="4"/>
      <c r="M1637" s="4"/>
    </row>
    <row r="1638" spans="2:13" x14ac:dyDescent="0.25">
      <c r="L1638" s="4"/>
      <c r="M1638" s="4"/>
    </row>
    <row r="1639" spans="2:13" x14ac:dyDescent="0.25">
      <c r="L1639" s="4"/>
      <c r="M1639" s="4"/>
    </row>
    <row r="1640" spans="2:13" x14ac:dyDescent="0.25">
      <c r="L1640" s="4"/>
      <c r="M1640" s="4"/>
    </row>
    <row r="1641" spans="2:13" x14ac:dyDescent="0.25">
      <c r="L1641" s="4"/>
      <c r="M1641" s="4"/>
    </row>
    <row r="1642" spans="2:13" x14ac:dyDescent="0.25">
      <c r="L1642" s="4"/>
      <c r="M1642" s="4"/>
    </row>
    <row r="1643" spans="2:13" x14ac:dyDescent="0.25">
      <c r="L1643" s="4"/>
      <c r="M1643" s="4"/>
    </row>
    <row r="1644" spans="2:13" x14ac:dyDescent="0.25">
      <c r="L1644" s="4"/>
      <c r="M1644" s="4"/>
    </row>
    <row r="1645" spans="2:13" x14ac:dyDescent="0.25">
      <c r="L1645" s="4"/>
      <c r="M1645" s="4"/>
    </row>
    <row r="1646" spans="2:13" x14ac:dyDescent="0.25">
      <c r="L1646" s="4"/>
      <c r="M1646" s="4"/>
    </row>
    <row r="1647" spans="2:13" x14ac:dyDescent="0.25">
      <c r="L1647" s="4"/>
      <c r="M1647" s="4"/>
    </row>
  </sheetData>
  <sortState xmlns:xlrd2="http://schemas.microsoft.com/office/spreadsheetml/2017/richdata2" ref="B22:N1618">
    <sortCondition descending="1" ref="N22:N1618"/>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81EDF-5227-46F6-AFF0-70F68BA889EF}">
  <sheetPr codeName="Sheet7"/>
  <dimension ref="B2:N493"/>
  <sheetViews>
    <sheetView showGridLines="0" workbookViewId="0"/>
  </sheetViews>
  <sheetFormatPr defaultRowHeight="15" x14ac:dyDescent="0.25"/>
  <cols>
    <col min="1" max="1" width="3.7109375" customWidth="1"/>
    <col min="2" max="2" width="18" customWidth="1"/>
    <col min="3" max="3" width="36.28515625" style="55" customWidth="1"/>
    <col min="4" max="4" width="11.7109375" style="3" customWidth="1"/>
    <col min="5" max="5" width="11.7109375" customWidth="1"/>
    <col min="6" max="7" width="12.7109375" style="4" customWidth="1"/>
    <col min="8" max="8" width="12.7109375" style="3" customWidth="1"/>
    <col min="9" max="9" width="3.7109375" style="3" customWidth="1"/>
    <col min="10" max="12" width="12.7109375" customWidth="1"/>
    <col min="13" max="13" width="11.7109375" customWidth="1"/>
    <col min="14" max="14" width="14.5703125" customWidth="1"/>
  </cols>
  <sheetData>
    <row r="2" spans="2:14" ht="26.25" x14ac:dyDescent="0.4">
      <c r="B2" s="57" t="s">
        <v>6050</v>
      </c>
    </row>
    <row r="3" spans="2:14" ht="15.75" x14ac:dyDescent="0.25">
      <c r="B3" s="58" t="s">
        <v>448</v>
      </c>
    </row>
    <row r="4" spans="2:14" ht="15.75" x14ac:dyDescent="0.25">
      <c r="B4" s="59"/>
    </row>
    <row r="5" spans="2:14" x14ac:dyDescent="0.25">
      <c r="B5" s="56" t="s">
        <v>6068</v>
      </c>
      <c r="D5" s="7"/>
      <c r="E5" s="7"/>
      <c r="F5" s="8"/>
      <c r="G5" s="8"/>
      <c r="H5" s="9"/>
      <c r="I5" s="9"/>
    </row>
    <row r="6" spans="2:14" x14ac:dyDescent="0.25">
      <c r="B6" s="56"/>
      <c r="D6" s="7"/>
      <c r="E6" s="7"/>
      <c r="F6" s="8"/>
      <c r="G6" s="8"/>
      <c r="H6" s="9"/>
      <c r="I6" s="9"/>
    </row>
    <row r="7" spans="2:14" x14ac:dyDescent="0.25">
      <c r="B7" s="56" t="s">
        <v>6099</v>
      </c>
      <c r="D7" s="7"/>
      <c r="E7" s="7"/>
      <c r="F7" s="8"/>
      <c r="G7" s="8"/>
      <c r="H7" s="9"/>
      <c r="I7" s="9"/>
    </row>
    <row r="8" spans="2:14" x14ac:dyDescent="0.25">
      <c r="B8" s="56" t="s">
        <v>6100</v>
      </c>
      <c r="D8" s="7"/>
      <c r="E8" s="7"/>
      <c r="F8" s="8"/>
      <c r="G8" s="8"/>
      <c r="H8" s="9"/>
      <c r="I8" s="9"/>
    </row>
    <row r="9" spans="2:14" x14ac:dyDescent="0.25">
      <c r="B9" s="56" t="s">
        <v>6101</v>
      </c>
      <c r="D9" s="7"/>
      <c r="E9" s="7"/>
      <c r="F9" s="8"/>
      <c r="G9" s="8"/>
      <c r="H9" s="9"/>
      <c r="I9" s="9"/>
    </row>
    <row r="10" spans="2:14" x14ac:dyDescent="0.25">
      <c r="C10" s="56"/>
      <c r="D10" s="7"/>
      <c r="E10" s="7"/>
      <c r="F10" s="8"/>
      <c r="G10" s="8"/>
      <c r="H10" s="9"/>
      <c r="I10" s="9"/>
    </row>
    <row r="11" spans="2:14" x14ac:dyDescent="0.25">
      <c r="C11" s="60"/>
      <c r="D11" s="6"/>
      <c r="E11" s="7"/>
      <c r="F11" s="7"/>
      <c r="G11" s="7"/>
      <c r="H11" s="9"/>
      <c r="I11" s="9"/>
      <c r="J11" s="64" t="s">
        <v>6098</v>
      </c>
      <c r="K11" s="12"/>
      <c r="L11" s="30"/>
      <c r="M11" s="30"/>
    </row>
    <row r="12" spans="2:14" x14ac:dyDescent="0.25">
      <c r="C12" s="60"/>
      <c r="D12" s="6"/>
      <c r="E12" s="7"/>
      <c r="F12" s="7"/>
      <c r="G12" s="7"/>
      <c r="H12" s="9"/>
      <c r="I12" s="9"/>
      <c r="J12" s="62" t="s">
        <v>5987</v>
      </c>
      <c r="K12" s="62"/>
      <c r="L12" s="62" t="s">
        <v>382</v>
      </c>
      <c r="M12" s="63"/>
      <c r="N12" s="62" t="s">
        <v>6059</v>
      </c>
    </row>
    <row r="13" spans="2:14" x14ac:dyDescent="0.25">
      <c r="C13" s="60"/>
      <c r="D13" s="6"/>
      <c r="E13" s="7"/>
      <c r="F13" s="7"/>
      <c r="G13" s="7"/>
      <c r="H13" s="8"/>
      <c r="I13" s="8"/>
      <c r="J13" s="31" t="s">
        <v>382</v>
      </c>
      <c r="K13" s="31" t="s">
        <v>5987</v>
      </c>
      <c r="L13" s="31" t="s">
        <v>5988</v>
      </c>
      <c r="M13" s="31" t="s">
        <v>382</v>
      </c>
      <c r="N13" s="31" t="s">
        <v>6056</v>
      </c>
    </row>
    <row r="14" spans="2:14" x14ac:dyDescent="0.25">
      <c r="C14" s="56"/>
      <c r="D14" s="6"/>
      <c r="E14" s="7"/>
      <c r="F14" s="7"/>
      <c r="G14" s="7" t="s">
        <v>370</v>
      </c>
      <c r="H14" s="38" t="s">
        <v>366</v>
      </c>
      <c r="I14" s="38"/>
      <c r="J14" s="31" t="s">
        <v>5988</v>
      </c>
      <c r="K14" s="31" t="s">
        <v>373</v>
      </c>
      <c r="L14" s="31" t="s">
        <v>5989</v>
      </c>
      <c r="M14" s="31" t="s">
        <v>5990</v>
      </c>
      <c r="N14" s="31" t="s">
        <v>6057</v>
      </c>
    </row>
    <row r="15" spans="2:14" x14ac:dyDescent="0.25">
      <c r="B15" t="s">
        <v>482</v>
      </c>
      <c r="C15" s="56" t="s">
        <v>5992</v>
      </c>
      <c r="D15" s="6" t="s">
        <v>6097</v>
      </c>
      <c r="E15" s="7" t="s">
        <v>375</v>
      </c>
      <c r="F15" s="7" t="s">
        <v>376</v>
      </c>
      <c r="G15" s="7" t="s">
        <v>377</v>
      </c>
      <c r="H15" s="38" t="s">
        <v>367</v>
      </c>
      <c r="I15" s="38"/>
      <c r="J15" s="31" t="s">
        <v>367</v>
      </c>
      <c r="K15" s="31" t="s">
        <v>382</v>
      </c>
      <c r="L15" s="31" t="s">
        <v>373</v>
      </c>
      <c r="M15" s="31" t="s">
        <v>5991</v>
      </c>
      <c r="N15" s="31" t="s">
        <v>6058</v>
      </c>
    </row>
    <row r="16" spans="2:14" x14ac:dyDescent="0.25">
      <c r="C16" s="61"/>
      <c r="E16" s="17"/>
      <c r="F16" s="17"/>
      <c r="G16" s="17"/>
      <c r="H16" s="19"/>
      <c r="I16" s="19"/>
      <c r="J16" s="4"/>
      <c r="K16" s="4"/>
      <c r="L16" s="4"/>
      <c r="M16" s="4"/>
    </row>
    <row r="17" spans="2:14" x14ac:dyDescent="0.25">
      <c r="B17" t="s">
        <v>643</v>
      </c>
      <c r="C17" t="s">
        <v>3495</v>
      </c>
      <c r="D17" s="3" t="s">
        <v>6077</v>
      </c>
      <c r="E17" s="45">
        <v>66.528900146484375</v>
      </c>
      <c r="F17" s="45">
        <v>24.653099060058594</v>
      </c>
      <c r="G17" s="22">
        <v>92</v>
      </c>
      <c r="H17" s="3" t="s">
        <v>386</v>
      </c>
      <c r="J17" s="45">
        <v>85.430000305175781</v>
      </c>
      <c r="K17" s="45">
        <v>69.370841979980469</v>
      </c>
      <c r="L17" s="45">
        <v>16.059158325195313</v>
      </c>
      <c r="M17" s="21">
        <v>0.98043274879455566</v>
      </c>
      <c r="N17">
        <v>6</v>
      </c>
    </row>
    <row r="18" spans="2:14" x14ac:dyDescent="0.25">
      <c r="B18" t="s">
        <v>626</v>
      </c>
      <c r="C18" t="s">
        <v>3478</v>
      </c>
      <c r="D18" s="3" t="s">
        <v>6077</v>
      </c>
      <c r="E18" s="45">
        <v>67.3677978515625</v>
      </c>
      <c r="F18" s="45">
        <v>26.63279914855957</v>
      </c>
      <c r="G18" s="22">
        <v>179</v>
      </c>
      <c r="H18" s="3" t="s">
        <v>386</v>
      </c>
      <c r="J18" s="45">
        <v>81.950004577636719</v>
      </c>
      <c r="K18" s="45">
        <v>67.297050476074219</v>
      </c>
      <c r="L18" s="45">
        <v>14.6529541015625</v>
      </c>
      <c r="M18" s="21">
        <v>0.9128987193107605</v>
      </c>
      <c r="N18">
        <v>5</v>
      </c>
    </row>
    <row r="19" spans="2:14" x14ac:dyDescent="0.25">
      <c r="B19" t="s">
        <v>587</v>
      </c>
      <c r="C19" t="s">
        <v>3433</v>
      </c>
      <c r="D19" s="3" t="s">
        <v>6089</v>
      </c>
      <c r="E19" s="45">
        <v>63.700298309326172</v>
      </c>
      <c r="F19" s="45">
        <v>9.6014003753662109</v>
      </c>
      <c r="G19" s="22">
        <v>10</v>
      </c>
      <c r="H19" s="3" t="s">
        <v>386</v>
      </c>
      <c r="J19" s="45">
        <v>82.730003356933594</v>
      </c>
      <c r="K19" s="45">
        <v>63.616466522216797</v>
      </c>
      <c r="L19" s="45">
        <v>19.113534927368164</v>
      </c>
      <c r="M19" s="21">
        <v>0.95055025815963745</v>
      </c>
      <c r="N19">
        <v>5</v>
      </c>
    </row>
    <row r="20" spans="2:14" x14ac:dyDescent="0.25">
      <c r="B20" t="s">
        <v>897</v>
      </c>
      <c r="C20" t="s">
        <v>3765</v>
      </c>
      <c r="D20" s="3" t="s">
        <v>6096</v>
      </c>
      <c r="E20" s="45">
        <v>56.373001098632813</v>
      </c>
      <c r="F20" s="45">
        <v>-2.8680000305175781</v>
      </c>
      <c r="G20" s="22">
        <v>11.600000381469727</v>
      </c>
      <c r="H20" s="3" t="s">
        <v>5985</v>
      </c>
      <c r="J20" s="45">
        <v>58.550003051757813</v>
      </c>
      <c r="K20" s="45">
        <v>50.042484283447266</v>
      </c>
      <c r="L20" s="45">
        <v>8.5075178146362305</v>
      </c>
      <c r="M20" s="21">
        <v>0.95563173294067383</v>
      </c>
      <c r="N20">
        <v>5</v>
      </c>
    </row>
    <row r="21" spans="2:14" x14ac:dyDescent="0.25">
      <c r="B21" t="s">
        <v>502</v>
      </c>
      <c r="C21" t="s">
        <v>3339</v>
      </c>
      <c r="D21" s="3" t="s">
        <v>6069</v>
      </c>
      <c r="E21" s="45">
        <v>48.049999237060547</v>
      </c>
      <c r="F21" s="45">
        <v>14.133099555969238</v>
      </c>
      <c r="G21" s="22">
        <v>383</v>
      </c>
      <c r="H21" s="3" t="s">
        <v>386</v>
      </c>
      <c r="J21" s="45">
        <v>89.450004577636719</v>
      </c>
      <c r="K21" s="45">
        <v>76.000984191894531</v>
      </c>
      <c r="L21" s="45">
        <v>13.449015617370605</v>
      </c>
      <c r="M21" s="21">
        <v>0.88099080324172974</v>
      </c>
      <c r="N21">
        <v>4</v>
      </c>
    </row>
    <row r="22" spans="2:14" x14ac:dyDescent="0.25">
      <c r="B22" t="s">
        <v>508</v>
      </c>
      <c r="C22" t="s">
        <v>3345</v>
      </c>
      <c r="D22" s="3" t="s">
        <v>6070</v>
      </c>
      <c r="E22" s="45">
        <v>50.799999237060547</v>
      </c>
      <c r="F22" s="45">
        <v>4.3499999046325684</v>
      </c>
      <c r="G22" s="22">
        <v>104</v>
      </c>
      <c r="H22" s="3" t="s">
        <v>386</v>
      </c>
      <c r="J22" s="45">
        <v>89.743995666503906</v>
      </c>
      <c r="K22" s="45">
        <v>73.545692443847656</v>
      </c>
      <c r="L22" s="45">
        <v>16.19830322265625</v>
      </c>
      <c r="M22" s="21">
        <v>0.8255651593208313</v>
      </c>
      <c r="N22">
        <v>4</v>
      </c>
    </row>
    <row r="23" spans="2:14" x14ac:dyDescent="0.25">
      <c r="B23" t="s">
        <v>603</v>
      </c>
      <c r="C23" t="s">
        <v>3455</v>
      </c>
      <c r="D23" s="3" t="s">
        <v>6073</v>
      </c>
      <c r="E23" s="45">
        <v>62.020000457763672</v>
      </c>
      <c r="F23" s="45">
        <v>-6.7699999809265137</v>
      </c>
      <c r="G23" s="22">
        <v>54</v>
      </c>
      <c r="H23" s="3" t="s">
        <v>5985</v>
      </c>
      <c r="J23" s="45">
        <v>52.249996185302734</v>
      </c>
      <c r="K23" s="45">
        <v>48.622447967529297</v>
      </c>
      <c r="L23" s="45">
        <v>3.6275482177734375</v>
      </c>
      <c r="M23" s="21">
        <v>0.92936199903488159</v>
      </c>
      <c r="N23">
        <v>4</v>
      </c>
    </row>
    <row r="24" spans="2:14" x14ac:dyDescent="0.25">
      <c r="B24" t="s">
        <v>617</v>
      </c>
      <c r="C24" t="s">
        <v>3469</v>
      </c>
      <c r="D24" s="3" t="s">
        <v>6076</v>
      </c>
      <c r="E24" s="45">
        <v>50.067001342773438</v>
      </c>
      <c r="F24" s="45">
        <v>12.383000373840332</v>
      </c>
      <c r="G24" s="22">
        <v>490</v>
      </c>
      <c r="H24" s="3" t="s">
        <v>5985</v>
      </c>
      <c r="J24" s="45">
        <v>61.189998626708984</v>
      </c>
      <c r="K24" s="45">
        <v>53.174942016601563</v>
      </c>
      <c r="L24" s="45">
        <v>8.0150556564331055</v>
      </c>
      <c r="M24" s="21">
        <v>0.90735054016113281</v>
      </c>
      <c r="N24">
        <v>4</v>
      </c>
    </row>
    <row r="25" spans="2:14" x14ac:dyDescent="0.25">
      <c r="B25" t="s">
        <v>624</v>
      </c>
      <c r="C25" t="s">
        <v>3476</v>
      </c>
      <c r="D25" s="3" t="s">
        <v>6077</v>
      </c>
      <c r="E25" s="45">
        <v>62.401901245117188</v>
      </c>
      <c r="F25" s="45">
        <v>25.678300857543945</v>
      </c>
      <c r="G25" s="22">
        <v>139</v>
      </c>
      <c r="H25" s="3" t="s">
        <v>386</v>
      </c>
      <c r="J25" s="45">
        <v>83.779998779296875</v>
      </c>
      <c r="K25" s="45">
        <v>71.039619445800781</v>
      </c>
      <c r="L25" s="45">
        <v>12.740382194519043</v>
      </c>
      <c r="M25" s="21">
        <v>0.95022869110107422</v>
      </c>
      <c r="N25">
        <v>4</v>
      </c>
    </row>
    <row r="26" spans="2:14" x14ac:dyDescent="0.25">
      <c r="B26" t="s">
        <v>628</v>
      </c>
      <c r="C26" t="s">
        <v>3480</v>
      </c>
      <c r="D26" s="3" t="s">
        <v>6077</v>
      </c>
      <c r="E26" s="45">
        <v>60.386699676513672</v>
      </c>
      <c r="F26" s="45">
        <v>22.554399490356445</v>
      </c>
      <c r="G26" s="22">
        <v>6</v>
      </c>
      <c r="H26" s="3" t="s">
        <v>386</v>
      </c>
      <c r="J26" s="45">
        <v>85.160003662109375</v>
      </c>
      <c r="K26" s="45">
        <v>71.756988525390625</v>
      </c>
      <c r="L26" s="45">
        <v>13.40301513671875</v>
      </c>
      <c r="M26" s="21">
        <v>0.95339995622634888</v>
      </c>
      <c r="N26">
        <v>4</v>
      </c>
    </row>
    <row r="27" spans="2:14" x14ac:dyDescent="0.25">
      <c r="B27" t="s">
        <v>634</v>
      </c>
      <c r="C27" t="s">
        <v>3486</v>
      </c>
      <c r="D27" s="3" t="s">
        <v>6077</v>
      </c>
      <c r="E27" s="45">
        <v>61.838100433349609</v>
      </c>
      <c r="F27" s="45">
        <v>22.466899871826172</v>
      </c>
      <c r="G27" s="22">
        <v>124</v>
      </c>
      <c r="H27" s="3" t="s">
        <v>386</v>
      </c>
      <c r="J27" s="45">
        <v>84.5</v>
      </c>
      <c r="K27" s="45">
        <v>71.220573425292969</v>
      </c>
      <c r="L27" s="45">
        <v>13.279423713684082</v>
      </c>
      <c r="M27" s="21">
        <v>0.94457888603210449</v>
      </c>
      <c r="N27">
        <v>4</v>
      </c>
    </row>
    <row r="28" spans="2:14" x14ac:dyDescent="0.25">
      <c r="B28" t="s">
        <v>637</v>
      </c>
      <c r="C28" t="s">
        <v>3489</v>
      </c>
      <c r="D28" s="3" t="s">
        <v>6077</v>
      </c>
      <c r="E28" s="45">
        <v>63.143100738525391</v>
      </c>
      <c r="F28" s="45">
        <v>27.315799713134766</v>
      </c>
      <c r="G28" s="22">
        <v>90</v>
      </c>
      <c r="H28" s="3" t="s">
        <v>386</v>
      </c>
      <c r="J28" s="45">
        <v>83.029998779296875</v>
      </c>
      <c r="K28" s="45">
        <v>70.657844543457031</v>
      </c>
      <c r="L28" s="45">
        <v>12.372157096862793</v>
      </c>
      <c r="M28" s="21">
        <v>0.9541013240814209</v>
      </c>
      <c r="N28">
        <v>4</v>
      </c>
    </row>
    <row r="29" spans="2:14" x14ac:dyDescent="0.25">
      <c r="B29" t="s">
        <v>644</v>
      </c>
      <c r="C29" t="s">
        <v>3496</v>
      </c>
      <c r="D29" s="3" t="s">
        <v>6077</v>
      </c>
      <c r="E29" s="45">
        <v>67.968101501464844</v>
      </c>
      <c r="F29" s="45">
        <v>23.680299758911133</v>
      </c>
      <c r="G29" s="22">
        <v>254</v>
      </c>
      <c r="H29" s="3" t="s">
        <v>386</v>
      </c>
      <c r="J29" s="45">
        <v>79.159996032714844</v>
      </c>
      <c r="K29" s="45">
        <v>66.333351135253906</v>
      </c>
      <c r="L29" s="45">
        <v>12.826644897460938</v>
      </c>
      <c r="M29" s="21">
        <v>0.92057079076766968</v>
      </c>
      <c r="N29">
        <v>4</v>
      </c>
    </row>
    <row r="30" spans="2:14" x14ac:dyDescent="0.25">
      <c r="B30" t="s">
        <v>648</v>
      </c>
      <c r="C30" t="s">
        <v>3500</v>
      </c>
      <c r="D30" s="3" t="s">
        <v>6078</v>
      </c>
      <c r="E30" s="45">
        <v>48.823101043701172</v>
      </c>
      <c r="F30" s="45">
        <v>2.3366999626159668</v>
      </c>
      <c r="G30" s="22">
        <v>75</v>
      </c>
      <c r="H30" s="3" t="s">
        <v>386</v>
      </c>
      <c r="J30" s="45">
        <v>94.970001220703125</v>
      </c>
      <c r="K30" s="45">
        <v>77.349998474121094</v>
      </c>
      <c r="L30" s="45">
        <v>17.620000839233398</v>
      </c>
      <c r="M30" s="21">
        <v>0.85750871896743774</v>
      </c>
      <c r="N30">
        <v>4</v>
      </c>
    </row>
    <row r="31" spans="2:14" x14ac:dyDescent="0.25">
      <c r="B31" t="s">
        <v>649</v>
      </c>
      <c r="C31" t="s">
        <v>3501</v>
      </c>
      <c r="D31" s="3" t="s">
        <v>6078</v>
      </c>
      <c r="E31" s="45">
        <v>48.549198150634766</v>
      </c>
      <c r="F31" s="45">
        <v>7.6402997970581055</v>
      </c>
      <c r="G31" s="22">
        <v>150</v>
      </c>
      <c r="H31" s="3" t="s">
        <v>386</v>
      </c>
      <c r="J31" s="45">
        <v>91.580001831054688</v>
      </c>
      <c r="K31" s="45">
        <v>78.644058227539063</v>
      </c>
      <c r="L31" s="45">
        <v>12.935943603515625</v>
      </c>
      <c r="M31" s="21">
        <v>0.83320456743240356</v>
      </c>
      <c r="N31">
        <v>4</v>
      </c>
    </row>
    <row r="32" spans="2:14" x14ac:dyDescent="0.25">
      <c r="B32" t="s">
        <v>657</v>
      </c>
      <c r="C32" t="s">
        <v>3509</v>
      </c>
      <c r="D32" s="3" t="s">
        <v>6078</v>
      </c>
      <c r="E32" s="45">
        <v>50.135799407958984</v>
      </c>
      <c r="F32" s="45">
        <v>1.833899974822998</v>
      </c>
      <c r="G32" s="22">
        <v>69</v>
      </c>
      <c r="H32" s="3" t="s">
        <v>386</v>
      </c>
      <c r="J32" s="45">
        <v>87.410003662109375</v>
      </c>
      <c r="K32" s="45">
        <v>71.782646179199219</v>
      </c>
      <c r="L32" s="45">
        <v>15.627360343933105</v>
      </c>
      <c r="M32" s="21">
        <v>0.79974937438964844</v>
      </c>
      <c r="N32">
        <v>4</v>
      </c>
    </row>
    <row r="33" spans="2:14" x14ac:dyDescent="0.25">
      <c r="B33" t="s">
        <v>660</v>
      </c>
      <c r="C33" t="s">
        <v>3512</v>
      </c>
      <c r="D33" s="3" t="s">
        <v>6078</v>
      </c>
      <c r="E33" s="45">
        <v>48.445598602294922</v>
      </c>
      <c r="F33" s="45">
        <v>0.11029999703168869</v>
      </c>
      <c r="G33" s="22">
        <v>143</v>
      </c>
      <c r="H33" s="3" t="s">
        <v>386</v>
      </c>
      <c r="J33" s="45">
        <v>90.920005798339844</v>
      </c>
      <c r="K33" s="45">
        <v>75.540748596191406</v>
      </c>
      <c r="L33" s="45">
        <v>15.379252433776855</v>
      </c>
      <c r="M33" s="21">
        <v>0.83281809091567993</v>
      </c>
      <c r="N33">
        <v>4</v>
      </c>
    </row>
    <row r="34" spans="2:14" x14ac:dyDescent="0.25">
      <c r="B34" t="s">
        <v>690</v>
      </c>
      <c r="C34" t="s">
        <v>3542</v>
      </c>
      <c r="D34" s="3" t="s">
        <v>6078</v>
      </c>
      <c r="E34" s="45">
        <v>48.450000762939453</v>
      </c>
      <c r="F34" s="45">
        <v>0.11699999868869781</v>
      </c>
      <c r="G34" s="22">
        <v>141</v>
      </c>
      <c r="H34" s="3" t="s">
        <v>386</v>
      </c>
      <c r="J34" s="45">
        <v>90.920005798339844</v>
      </c>
      <c r="K34" s="45">
        <v>76.661422729492188</v>
      </c>
      <c r="L34" s="45">
        <v>14.258580207824707</v>
      </c>
      <c r="M34" s="21">
        <v>0.81189656257629395</v>
      </c>
      <c r="N34">
        <v>4</v>
      </c>
    </row>
    <row r="35" spans="2:14" x14ac:dyDescent="0.25">
      <c r="B35" t="s">
        <v>693</v>
      </c>
      <c r="C35" t="s">
        <v>3545</v>
      </c>
      <c r="D35" s="3" t="s">
        <v>6078</v>
      </c>
      <c r="E35" s="45">
        <v>48.692001342773438</v>
      </c>
      <c r="F35" s="45">
        <v>6.2300000190734863</v>
      </c>
      <c r="G35" s="22">
        <v>228.89999389648438</v>
      </c>
      <c r="H35" s="3" t="s">
        <v>386</v>
      </c>
      <c r="J35" s="45">
        <v>93.128005981445313</v>
      </c>
      <c r="K35" s="45">
        <v>78.627822875976563</v>
      </c>
      <c r="L35" s="45">
        <v>14.500177383422852</v>
      </c>
      <c r="M35" s="21">
        <v>0.84048634767532349</v>
      </c>
      <c r="N35">
        <v>4</v>
      </c>
    </row>
    <row r="36" spans="2:14" x14ac:dyDescent="0.25">
      <c r="B36" t="s">
        <v>704</v>
      </c>
      <c r="C36" t="s">
        <v>3556</v>
      </c>
      <c r="D36" s="3" t="s">
        <v>6078</v>
      </c>
      <c r="E36" s="45">
        <v>44.744998931884766</v>
      </c>
      <c r="F36" s="45">
        <v>1.3967000246047974</v>
      </c>
      <c r="G36" s="22">
        <v>260</v>
      </c>
      <c r="H36" s="3" t="s">
        <v>386</v>
      </c>
      <c r="J36" s="45">
        <v>93.019996643066406</v>
      </c>
      <c r="K36" s="45">
        <v>81.213623046875</v>
      </c>
      <c r="L36" s="45">
        <v>11.806376457214355</v>
      </c>
      <c r="M36" s="21">
        <v>0.73303228616714478</v>
      </c>
      <c r="N36">
        <v>4</v>
      </c>
    </row>
    <row r="37" spans="2:14" x14ac:dyDescent="0.25">
      <c r="B37" t="s">
        <v>733</v>
      </c>
      <c r="C37" t="s">
        <v>3588</v>
      </c>
      <c r="D37" s="3" t="s">
        <v>6083</v>
      </c>
      <c r="E37" s="45">
        <v>64.126899719238281</v>
      </c>
      <c r="F37" s="45">
        <v>-21.902500152587891</v>
      </c>
      <c r="G37" s="22">
        <v>52</v>
      </c>
      <c r="H37" s="3" t="s">
        <v>5985</v>
      </c>
      <c r="J37" s="45">
        <v>53.509998321533203</v>
      </c>
      <c r="K37" s="45">
        <v>47.917873382568359</v>
      </c>
      <c r="L37" s="45">
        <v>5.5921273231506348</v>
      </c>
      <c r="M37" s="21">
        <v>0.9507133960723877</v>
      </c>
      <c r="N37">
        <v>4</v>
      </c>
    </row>
    <row r="38" spans="2:14" x14ac:dyDescent="0.25">
      <c r="B38" t="s">
        <v>775</v>
      </c>
      <c r="C38" t="s">
        <v>3636</v>
      </c>
      <c r="D38" s="3" t="s">
        <v>5986</v>
      </c>
      <c r="E38" s="45">
        <v>52.098899841308594</v>
      </c>
      <c r="F38" s="45">
        <v>5.1793999671936035</v>
      </c>
      <c r="G38" s="22">
        <v>2</v>
      </c>
      <c r="H38" s="3" t="s">
        <v>386</v>
      </c>
      <c r="J38" s="45">
        <v>90.799995422363281</v>
      </c>
      <c r="K38" s="45">
        <v>72.682640075683594</v>
      </c>
      <c r="L38" s="45">
        <v>18.117361068725586</v>
      </c>
      <c r="M38" s="21">
        <v>0.93222635984420776</v>
      </c>
      <c r="N38">
        <v>4</v>
      </c>
    </row>
    <row r="39" spans="2:14" x14ac:dyDescent="0.25">
      <c r="B39" t="s">
        <v>776</v>
      </c>
      <c r="C39" t="s">
        <v>3637</v>
      </c>
      <c r="D39" s="3" t="s">
        <v>5986</v>
      </c>
      <c r="E39" s="45">
        <v>51.450000762939453</v>
      </c>
      <c r="F39" s="45">
        <v>3.5999999046325684</v>
      </c>
      <c r="G39" s="22">
        <v>8</v>
      </c>
      <c r="H39" s="3" t="s">
        <v>386</v>
      </c>
      <c r="J39" s="45">
        <v>83.120002746582031</v>
      </c>
      <c r="K39" s="45">
        <v>70.516731262207031</v>
      </c>
      <c r="L39" s="45">
        <v>12.603271484375</v>
      </c>
      <c r="M39" s="21">
        <v>0.78657388687133789</v>
      </c>
      <c r="N39">
        <v>4</v>
      </c>
    </row>
    <row r="40" spans="2:14" x14ac:dyDescent="0.25">
      <c r="B40" t="s">
        <v>777</v>
      </c>
      <c r="C40" t="s">
        <v>3638</v>
      </c>
      <c r="D40" s="3" t="s">
        <v>5986</v>
      </c>
      <c r="E40" s="45">
        <v>50.905300140380859</v>
      </c>
      <c r="F40" s="45">
        <v>5.7617001533508301</v>
      </c>
      <c r="G40" s="22">
        <v>114</v>
      </c>
      <c r="H40" s="3" t="s">
        <v>386</v>
      </c>
      <c r="J40" s="45">
        <v>99.319999694824219</v>
      </c>
      <c r="K40" s="45">
        <v>73.598556518554688</v>
      </c>
      <c r="L40" s="45">
        <v>25.721443176269531</v>
      </c>
      <c r="M40" s="21">
        <v>1.0052804946899414</v>
      </c>
      <c r="N40">
        <v>4</v>
      </c>
    </row>
    <row r="41" spans="2:14" x14ac:dyDescent="0.25">
      <c r="B41" t="s">
        <v>784</v>
      </c>
      <c r="C41" t="s">
        <v>3645</v>
      </c>
      <c r="D41" s="3" t="s">
        <v>6089</v>
      </c>
      <c r="E41" s="45">
        <v>58.884201049804688</v>
      </c>
      <c r="F41" s="45">
        <v>5.6367001533508301</v>
      </c>
      <c r="G41" s="22">
        <v>7</v>
      </c>
      <c r="H41" s="3" t="s">
        <v>386</v>
      </c>
      <c r="J41" s="45">
        <v>82.508003234863281</v>
      </c>
      <c r="K41" s="45">
        <v>65.675315856933594</v>
      </c>
      <c r="L41" s="45">
        <v>16.832683563232422</v>
      </c>
      <c r="M41" s="21">
        <v>0.96594029664993286</v>
      </c>
      <c r="N41">
        <v>4</v>
      </c>
    </row>
    <row r="42" spans="2:14" x14ac:dyDescent="0.25">
      <c r="B42" t="s">
        <v>786</v>
      </c>
      <c r="C42" t="s">
        <v>3647</v>
      </c>
      <c r="D42" s="3" t="s">
        <v>6089</v>
      </c>
      <c r="E42" s="45">
        <v>63.5</v>
      </c>
      <c r="F42" s="45">
        <v>10.890000343322754</v>
      </c>
      <c r="G42" s="22">
        <v>12</v>
      </c>
      <c r="H42" s="3" t="s">
        <v>386</v>
      </c>
      <c r="J42" s="45">
        <v>87.332008361816406</v>
      </c>
      <c r="K42" s="45">
        <v>67.064872741699219</v>
      </c>
      <c r="L42" s="45">
        <v>20.267131805419922</v>
      </c>
      <c r="M42" s="21">
        <v>0.95760935544967651</v>
      </c>
      <c r="N42">
        <v>4</v>
      </c>
    </row>
    <row r="43" spans="2:14" x14ac:dyDescent="0.25">
      <c r="B43" t="s">
        <v>790</v>
      </c>
      <c r="C43" t="s">
        <v>3651</v>
      </c>
      <c r="D43" s="3" t="s">
        <v>6089</v>
      </c>
      <c r="E43" s="45">
        <v>61.182998657226563</v>
      </c>
      <c r="F43" s="45">
        <v>11.366999626159668</v>
      </c>
      <c r="G43" s="22">
        <v>255.69999694824219</v>
      </c>
      <c r="H43" s="3" t="s">
        <v>386</v>
      </c>
      <c r="J43" s="45">
        <v>84.200004577636719</v>
      </c>
      <c r="K43" s="45">
        <v>71.565895080566406</v>
      </c>
      <c r="L43" s="45">
        <v>12.634109497070313</v>
      </c>
      <c r="M43" s="21">
        <v>0.93327909708023071</v>
      </c>
      <c r="N43">
        <v>4</v>
      </c>
    </row>
    <row r="44" spans="2:14" x14ac:dyDescent="0.25">
      <c r="B44" t="s">
        <v>880</v>
      </c>
      <c r="C44" t="s">
        <v>3744</v>
      </c>
      <c r="D44" s="3" t="s">
        <v>6094</v>
      </c>
      <c r="E44" s="45">
        <v>59.349998474121094</v>
      </c>
      <c r="F44" s="45">
        <v>13.466699600219727</v>
      </c>
      <c r="G44" s="22">
        <v>46</v>
      </c>
      <c r="H44" s="3" t="s">
        <v>386</v>
      </c>
      <c r="J44" s="45">
        <v>83.420005798339844</v>
      </c>
      <c r="K44" s="45">
        <v>71.184806823730469</v>
      </c>
      <c r="L44" s="45">
        <v>12.235198974609375</v>
      </c>
      <c r="M44" s="21">
        <v>0.92456936836242676</v>
      </c>
      <c r="N44">
        <v>4</v>
      </c>
    </row>
    <row r="45" spans="2:14" x14ac:dyDescent="0.25">
      <c r="B45" t="s">
        <v>881</v>
      </c>
      <c r="C45" t="s">
        <v>3745</v>
      </c>
      <c r="D45" s="3" t="s">
        <v>6094</v>
      </c>
      <c r="E45" s="45">
        <v>63.183101654052734</v>
      </c>
      <c r="F45" s="45">
        <v>14.483099937438965</v>
      </c>
      <c r="G45" s="22">
        <v>376</v>
      </c>
      <c r="H45" s="3" t="s">
        <v>386</v>
      </c>
      <c r="J45" s="45">
        <v>81.751998901367188</v>
      </c>
      <c r="K45" s="45">
        <v>66.047760009765625</v>
      </c>
      <c r="L45" s="45">
        <v>15.704236030578613</v>
      </c>
      <c r="M45" s="21">
        <v>0.94307583570480347</v>
      </c>
      <c r="N45">
        <v>4</v>
      </c>
    </row>
    <row r="46" spans="2:14" x14ac:dyDescent="0.25">
      <c r="B46" t="s">
        <v>883</v>
      </c>
      <c r="C46" t="s">
        <v>3750</v>
      </c>
      <c r="D46" s="3" t="s">
        <v>6095</v>
      </c>
      <c r="E46" s="45">
        <v>47.533100128173828</v>
      </c>
      <c r="F46" s="45">
        <v>7.5830998420715332</v>
      </c>
      <c r="G46" s="22">
        <v>316</v>
      </c>
      <c r="H46" s="3" t="s">
        <v>386</v>
      </c>
      <c r="J46" s="45">
        <v>93.163993835449219</v>
      </c>
      <c r="K46" s="45">
        <v>77.935127258300781</v>
      </c>
      <c r="L46" s="45">
        <v>15.228869438171387</v>
      </c>
      <c r="M46" s="21">
        <v>0.89749395847320557</v>
      </c>
      <c r="N46">
        <v>4</v>
      </c>
    </row>
    <row r="47" spans="2:14" x14ac:dyDescent="0.25">
      <c r="B47" t="s">
        <v>884</v>
      </c>
      <c r="C47" t="s">
        <v>3751</v>
      </c>
      <c r="D47" s="3" t="s">
        <v>6095</v>
      </c>
      <c r="E47" s="45">
        <v>47.25</v>
      </c>
      <c r="F47" s="45">
        <v>9.3500003814697266</v>
      </c>
      <c r="G47" s="22">
        <v>2502</v>
      </c>
      <c r="H47" s="3" t="s">
        <v>386</v>
      </c>
      <c r="J47" s="45">
        <v>61.66400146484375</v>
      </c>
      <c r="K47" s="45">
        <v>48.487709045410156</v>
      </c>
      <c r="L47" s="45">
        <v>13.176290512084961</v>
      </c>
      <c r="M47" s="21">
        <v>0.94689261913299561</v>
      </c>
      <c r="N47">
        <v>4</v>
      </c>
    </row>
    <row r="48" spans="2:14" x14ac:dyDescent="0.25">
      <c r="B48" t="s">
        <v>885</v>
      </c>
      <c r="C48" t="s">
        <v>3752</v>
      </c>
      <c r="D48" s="3" t="s">
        <v>6095</v>
      </c>
      <c r="E48" s="45">
        <v>47.383098602294922</v>
      </c>
      <c r="F48" s="45">
        <v>8.5666999816894531</v>
      </c>
      <c r="G48" s="22">
        <v>555</v>
      </c>
      <c r="H48" s="3" t="s">
        <v>386</v>
      </c>
      <c r="J48" s="45">
        <v>89.311996459960938</v>
      </c>
      <c r="K48" s="45">
        <v>75.57098388671875</v>
      </c>
      <c r="L48" s="45">
        <v>13.741015434265137</v>
      </c>
      <c r="M48" s="21">
        <v>0.91138017177581787</v>
      </c>
      <c r="N48">
        <v>4</v>
      </c>
    </row>
    <row r="49" spans="2:14" x14ac:dyDescent="0.25">
      <c r="B49" t="s">
        <v>505</v>
      </c>
      <c r="C49" t="s">
        <v>3342</v>
      </c>
      <c r="D49" s="3" t="s">
        <v>6069</v>
      </c>
      <c r="E49" s="45">
        <v>47.049999237060547</v>
      </c>
      <c r="F49" s="45">
        <v>12.949999809265137</v>
      </c>
      <c r="G49" s="22">
        <v>3106</v>
      </c>
      <c r="H49" s="3" t="s">
        <v>386</v>
      </c>
      <c r="J49" s="45">
        <v>52.66400146484375</v>
      </c>
      <c r="K49" s="45">
        <v>41.589054107666016</v>
      </c>
      <c r="L49" s="45">
        <v>11.074948310852051</v>
      </c>
      <c r="M49" s="21">
        <v>0.94800245761871338</v>
      </c>
      <c r="N49">
        <v>3</v>
      </c>
    </row>
    <row r="50" spans="2:14" x14ac:dyDescent="0.25">
      <c r="B50" t="s">
        <v>505</v>
      </c>
      <c r="C50" t="s">
        <v>3342</v>
      </c>
      <c r="D50" s="3" t="s">
        <v>6069</v>
      </c>
      <c r="E50" s="45">
        <v>47.049999237060547</v>
      </c>
      <c r="F50" s="45">
        <v>12.949999809265137</v>
      </c>
      <c r="G50" s="22">
        <v>3106</v>
      </c>
      <c r="H50" s="3" t="s">
        <v>5985</v>
      </c>
      <c r="J50" s="45">
        <v>43.663997650146484</v>
      </c>
      <c r="K50" s="45">
        <v>32.92572021484375</v>
      </c>
      <c r="L50" s="45">
        <v>10.738278388977051</v>
      </c>
      <c r="M50" s="21">
        <v>0.93277710676193237</v>
      </c>
      <c r="N50">
        <v>3</v>
      </c>
    </row>
    <row r="51" spans="2:14" x14ac:dyDescent="0.25">
      <c r="B51" t="s">
        <v>507</v>
      </c>
      <c r="C51" t="s">
        <v>3344</v>
      </c>
      <c r="D51" s="3" t="s">
        <v>6069</v>
      </c>
      <c r="E51" s="45">
        <v>47.817001342773438</v>
      </c>
      <c r="F51" s="45">
        <v>13.717000007629395</v>
      </c>
      <c r="G51" s="22">
        <v>1620.0999755859375</v>
      </c>
      <c r="H51" s="3" t="s">
        <v>386</v>
      </c>
      <c r="J51" s="45">
        <v>70.400001525878906</v>
      </c>
      <c r="K51" s="45">
        <v>60.103992462158203</v>
      </c>
      <c r="L51" s="45">
        <v>10.29601001739502</v>
      </c>
      <c r="M51" s="21">
        <v>0.83973866701126099</v>
      </c>
      <c r="N51">
        <v>3</v>
      </c>
    </row>
    <row r="52" spans="2:14" x14ac:dyDescent="0.25">
      <c r="B52" t="s">
        <v>604</v>
      </c>
      <c r="C52" t="s">
        <v>3456</v>
      </c>
      <c r="D52" s="3" t="s">
        <v>6073</v>
      </c>
      <c r="E52" s="45">
        <v>57.092998504638672</v>
      </c>
      <c r="F52" s="45">
        <v>9.8489999771118164</v>
      </c>
      <c r="G52" s="22">
        <v>3</v>
      </c>
      <c r="H52" s="3" t="s">
        <v>386</v>
      </c>
      <c r="J52" s="45">
        <v>81.830009460449219</v>
      </c>
      <c r="K52" s="45">
        <v>70.928421020507813</v>
      </c>
      <c r="L52" s="45">
        <v>10.901585578918457</v>
      </c>
      <c r="M52" s="21">
        <v>0.92270904779434204</v>
      </c>
      <c r="N52">
        <v>3</v>
      </c>
    </row>
    <row r="53" spans="2:14" x14ac:dyDescent="0.25">
      <c r="B53" t="s">
        <v>619</v>
      </c>
      <c r="C53" t="s">
        <v>3471</v>
      </c>
      <c r="D53" s="3" t="s">
        <v>6076</v>
      </c>
      <c r="E53" s="45">
        <v>50</v>
      </c>
      <c r="F53" s="45">
        <v>14.449999809265137</v>
      </c>
      <c r="G53" s="22">
        <v>303.70001220703125</v>
      </c>
      <c r="H53" s="3" t="s">
        <v>5985</v>
      </c>
      <c r="J53" s="45">
        <v>63.679996490478516</v>
      </c>
      <c r="K53" s="45">
        <v>56.715808868408203</v>
      </c>
      <c r="L53" s="45">
        <v>6.9641876220703125</v>
      </c>
      <c r="M53" s="21">
        <v>0.88851380348205566</v>
      </c>
      <c r="N53">
        <v>3</v>
      </c>
    </row>
    <row r="54" spans="2:14" x14ac:dyDescent="0.25">
      <c r="B54" t="s">
        <v>627</v>
      </c>
      <c r="C54" t="s">
        <v>3479</v>
      </c>
      <c r="D54" s="3" t="s">
        <v>6077</v>
      </c>
      <c r="E54" s="45">
        <v>59.784198760986328</v>
      </c>
      <c r="F54" s="45">
        <v>21.370800018310547</v>
      </c>
      <c r="G54" s="22">
        <v>9</v>
      </c>
      <c r="H54" s="3" t="s">
        <v>386</v>
      </c>
      <c r="J54" s="45">
        <v>77.479995727539063</v>
      </c>
      <c r="K54" s="45">
        <v>67.118736267089844</v>
      </c>
      <c r="L54" s="45">
        <v>10.361262321472168</v>
      </c>
      <c r="M54" s="21">
        <v>0.93623858690261841</v>
      </c>
      <c r="N54">
        <v>3</v>
      </c>
    </row>
    <row r="55" spans="2:14" x14ac:dyDescent="0.25">
      <c r="B55" t="s">
        <v>629</v>
      </c>
      <c r="C55" t="s">
        <v>3481</v>
      </c>
      <c r="D55" s="3" t="s">
        <v>6077</v>
      </c>
      <c r="E55" s="45">
        <v>60.326900482177734</v>
      </c>
      <c r="F55" s="45">
        <v>24.960300445556641</v>
      </c>
      <c r="G55" s="22">
        <v>51</v>
      </c>
      <c r="H55" s="3" t="s">
        <v>386</v>
      </c>
      <c r="J55" s="45">
        <v>85.159996032714844</v>
      </c>
      <c r="K55" s="45">
        <v>72.361091613769531</v>
      </c>
      <c r="L55" s="45">
        <v>12.798904418945313</v>
      </c>
      <c r="M55" s="21">
        <v>0.94700026512145996</v>
      </c>
      <c r="N55">
        <v>3</v>
      </c>
    </row>
    <row r="56" spans="2:14" x14ac:dyDescent="0.25">
      <c r="B56" t="s">
        <v>630</v>
      </c>
      <c r="C56" t="s">
        <v>3482</v>
      </c>
      <c r="D56" s="3" t="s">
        <v>6077</v>
      </c>
      <c r="E56" s="45">
        <v>60.200000762939453</v>
      </c>
      <c r="F56" s="45">
        <v>24.91670036315918</v>
      </c>
      <c r="G56" s="22">
        <v>47</v>
      </c>
      <c r="H56" s="3" t="s">
        <v>386</v>
      </c>
      <c r="J56" s="45">
        <v>82.340003967285156</v>
      </c>
      <c r="K56" s="45">
        <v>71.001945495605469</v>
      </c>
      <c r="L56" s="45">
        <v>11.33806324005127</v>
      </c>
      <c r="M56" s="21">
        <v>0.93112820386886597</v>
      </c>
      <c r="N56">
        <v>3</v>
      </c>
    </row>
    <row r="57" spans="2:14" x14ac:dyDescent="0.25">
      <c r="B57" t="s">
        <v>632</v>
      </c>
      <c r="C57" t="s">
        <v>3484</v>
      </c>
      <c r="D57" s="3" t="s">
        <v>6077</v>
      </c>
      <c r="E57" s="45">
        <v>61.19940185546875</v>
      </c>
      <c r="F57" s="45">
        <v>26.052799224853516</v>
      </c>
      <c r="G57" s="22">
        <v>92</v>
      </c>
      <c r="H57" s="3" t="s">
        <v>386</v>
      </c>
      <c r="J57" s="45">
        <v>84.379997253417969</v>
      </c>
      <c r="K57" s="45">
        <v>72.086151123046875</v>
      </c>
      <c r="L57" s="45">
        <v>12.293848991394043</v>
      </c>
      <c r="M57" s="21">
        <v>0.94722676277160645</v>
      </c>
      <c r="N57">
        <v>3</v>
      </c>
    </row>
    <row r="58" spans="2:14" x14ac:dyDescent="0.25">
      <c r="B58" t="s">
        <v>636</v>
      </c>
      <c r="C58" t="s">
        <v>3488</v>
      </c>
      <c r="D58" s="3" t="s">
        <v>6077</v>
      </c>
      <c r="E58" s="45">
        <v>62.936698913574219</v>
      </c>
      <c r="F58" s="45">
        <v>22.490800857543945</v>
      </c>
      <c r="G58" s="22">
        <v>26</v>
      </c>
      <c r="H58" s="3" t="s">
        <v>386</v>
      </c>
      <c r="J58" s="45">
        <v>83.299995422363281</v>
      </c>
      <c r="K58" s="45">
        <v>71.492958068847656</v>
      </c>
      <c r="L58" s="45">
        <v>11.807037353515625</v>
      </c>
      <c r="M58" s="21">
        <v>0.93149948120117188</v>
      </c>
      <c r="N58">
        <v>3</v>
      </c>
    </row>
    <row r="59" spans="2:14" x14ac:dyDescent="0.25">
      <c r="B59" t="s">
        <v>641</v>
      </c>
      <c r="C59" t="s">
        <v>3493</v>
      </c>
      <c r="D59" s="3" t="s">
        <v>6077</v>
      </c>
      <c r="E59" s="45">
        <v>64.683296203613281</v>
      </c>
      <c r="F59" s="45">
        <v>25.092500686645508</v>
      </c>
      <c r="G59" s="22">
        <v>48</v>
      </c>
      <c r="H59" s="3" t="s">
        <v>386</v>
      </c>
      <c r="J59" s="45">
        <v>81.650001525878906</v>
      </c>
      <c r="K59" s="45">
        <v>69.783790588378906</v>
      </c>
      <c r="L59" s="45">
        <v>11.8662109375</v>
      </c>
      <c r="M59" s="21">
        <v>0.92797523736953735</v>
      </c>
      <c r="N59">
        <v>3</v>
      </c>
    </row>
    <row r="60" spans="2:14" x14ac:dyDescent="0.25">
      <c r="B60" t="s">
        <v>647</v>
      </c>
      <c r="C60" t="s">
        <v>3499</v>
      </c>
      <c r="D60" s="3" t="s">
        <v>6078</v>
      </c>
      <c r="E60" s="45">
        <v>48.068901062011719</v>
      </c>
      <c r="F60" s="45">
        <v>-1.7338999509811401</v>
      </c>
      <c r="G60" s="22">
        <v>36</v>
      </c>
      <c r="H60" s="3" t="s">
        <v>386</v>
      </c>
      <c r="J60" s="45">
        <v>89.779998779296875</v>
      </c>
      <c r="K60" s="45">
        <v>76.147506713867188</v>
      </c>
      <c r="L60" s="45">
        <v>13.632492065429688</v>
      </c>
      <c r="M60" s="21">
        <v>0.84632629156112671</v>
      </c>
      <c r="N60">
        <v>3</v>
      </c>
    </row>
    <row r="61" spans="2:14" x14ac:dyDescent="0.25">
      <c r="B61" t="s">
        <v>648</v>
      </c>
      <c r="C61" t="s">
        <v>3500</v>
      </c>
      <c r="D61" s="3" t="s">
        <v>6078</v>
      </c>
      <c r="E61" s="45">
        <v>48.823101043701172</v>
      </c>
      <c r="F61" s="45">
        <v>2.3366999626159668</v>
      </c>
      <c r="G61" s="22">
        <v>75</v>
      </c>
      <c r="H61" s="3" t="s">
        <v>5985</v>
      </c>
      <c r="J61" s="45">
        <v>68.468002319335938</v>
      </c>
      <c r="K61" s="45">
        <v>60.403297424316406</v>
      </c>
      <c r="L61" s="45">
        <v>8.0647096633911133</v>
      </c>
      <c r="M61" s="21">
        <v>0.81596481800079346</v>
      </c>
      <c r="N61">
        <v>3</v>
      </c>
    </row>
    <row r="62" spans="2:14" x14ac:dyDescent="0.25">
      <c r="B62" t="s">
        <v>650</v>
      </c>
      <c r="C62" t="s">
        <v>3502</v>
      </c>
      <c r="D62" s="3" t="s">
        <v>6078</v>
      </c>
      <c r="E62" s="45">
        <v>47.059200286865234</v>
      </c>
      <c r="F62" s="45">
        <v>2.3594000339508057</v>
      </c>
      <c r="G62" s="22">
        <v>161</v>
      </c>
      <c r="H62" s="3" t="s">
        <v>386</v>
      </c>
      <c r="J62" s="45">
        <v>92.180000305175781</v>
      </c>
      <c r="K62" s="45">
        <v>78.920387268066406</v>
      </c>
      <c r="L62" s="45">
        <v>13.259613037109375</v>
      </c>
      <c r="M62" s="21">
        <v>0.75789207220077515</v>
      </c>
      <c r="N62">
        <v>3</v>
      </c>
    </row>
    <row r="63" spans="2:14" x14ac:dyDescent="0.25">
      <c r="B63" t="s">
        <v>650</v>
      </c>
      <c r="C63" t="s">
        <v>3502</v>
      </c>
      <c r="D63" s="3" t="s">
        <v>6078</v>
      </c>
      <c r="E63" s="45">
        <v>47.059200286865234</v>
      </c>
      <c r="F63" s="45">
        <v>2.3594000339508057</v>
      </c>
      <c r="G63" s="22">
        <v>161</v>
      </c>
      <c r="H63" s="3" t="s">
        <v>5985</v>
      </c>
      <c r="J63" s="45">
        <v>71.1199951171875</v>
      </c>
      <c r="K63" s="45">
        <v>57.595958709716797</v>
      </c>
      <c r="L63" s="45">
        <v>13.52403736114502</v>
      </c>
      <c r="M63" s="21">
        <v>0.99902534484863281</v>
      </c>
      <c r="N63">
        <v>3</v>
      </c>
    </row>
    <row r="64" spans="2:14" x14ac:dyDescent="0.25">
      <c r="B64" t="s">
        <v>651</v>
      </c>
      <c r="C64" t="s">
        <v>3503</v>
      </c>
      <c r="D64" s="3" t="s">
        <v>6078</v>
      </c>
      <c r="E64" s="45">
        <v>44.830600738525391</v>
      </c>
      <c r="F64" s="45">
        <v>0.69139999151229858</v>
      </c>
      <c r="G64" s="22">
        <v>47</v>
      </c>
      <c r="H64" s="3" t="s">
        <v>386</v>
      </c>
      <c r="J64" s="45">
        <v>89.959999084472656</v>
      </c>
      <c r="K64" s="45">
        <v>80.470664978027344</v>
      </c>
      <c r="L64" s="45">
        <v>9.4893388748168945</v>
      </c>
      <c r="M64" s="21">
        <v>0.70118170976638794</v>
      </c>
      <c r="N64">
        <v>3</v>
      </c>
    </row>
    <row r="65" spans="2:14" x14ac:dyDescent="0.25">
      <c r="B65" t="s">
        <v>656</v>
      </c>
      <c r="C65" t="s">
        <v>3508</v>
      </c>
      <c r="D65" s="3" t="s">
        <v>6078</v>
      </c>
      <c r="E65" s="45">
        <v>45.726398468017578</v>
      </c>
      <c r="F65" s="45">
        <v>5.0777997970581055</v>
      </c>
      <c r="G65" s="22">
        <v>235</v>
      </c>
      <c r="H65" s="3" t="s">
        <v>386</v>
      </c>
      <c r="J65" s="45">
        <v>93.452003479003906</v>
      </c>
      <c r="K65" s="45">
        <v>81.005218505859375</v>
      </c>
      <c r="L65" s="45">
        <v>12.446783065795898</v>
      </c>
      <c r="M65" s="21">
        <v>0.76601898670196533</v>
      </c>
      <c r="N65">
        <v>3</v>
      </c>
    </row>
    <row r="66" spans="2:14" x14ac:dyDescent="0.25">
      <c r="B66" t="s">
        <v>658</v>
      </c>
      <c r="C66" t="s">
        <v>3510</v>
      </c>
      <c r="D66" s="3" t="s">
        <v>6078</v>
      </c>
      <c r="E66" s="45">
        <v>50.569999694824219</v>
      </c>
      <c r="F66" s="45">
        <v>3.0975000858306885</v>
      </c>
      <c r="G66" s="22">
        <v>47</v>
      </c>
      <c r="H66" s="3" t="s">
        <v>386</v>
      </c>
      <c r="J66" s="45">
        <v>95.540000915527344</v>
      </c>
      <c r="K66" s="45">
        <v>73.758575439453125</v>
      </c>
      <c r="L66" s="45">
        <v>21.781425476074219</v>
      </c>
      <c r="M66" s="21">
        <v>0.95208030939102173</v>
      </c>
      <c r="N66">
        <v>3</v>
      </c>
    </row>
    <row r="67" spans="2:14" x14ac:dyDescent="0.25">
      <c r="B67" t="s">
        <v>661</v>
      </c>
      <c r="C67" t="s">
        <v>3513</v>
      </c>
      <c r="D67" s="3" t="s">
        <v>6078</v>
      </c>
      <c r="E67" s="45">
        <v>47.267799377441406</v>
      </c>
      <c r="F67" s="45">
        <v>5.0880999565124512</v>
      </c>
      <c r="G67" s="22">
        <v>219</v>
      </c>
      <c r="H67" s="3" t="s">
        <v>386</v>
      </c>
      <c r="J67" s="45">
        <v>97.925003051757813</v>
      </c>
      <c r="K67" s="45">
        <v>79.205543518066406</v>
      </c>
      <c r="L67" s="45">
        <v>18.719459533691406</v>
      </c>
      <c r="M67" s="21">
        <v>0.98495948314666748</v>
      </c>
      <c r="N67">
        <v>3</v>
      </c>
    </row>
    <row r="68" spans="2:14" x14ac:dyDescent="0.25">
      <c r="B68" t="s">
        <v>662</v>
      </c>
      <c r="C68" t="s">
        <v>3514</v>
      </c>
      <c r="D68" s="3" t="s">
        <v>6078</v>
      </c>
      <c r="E68" s="45">
        <v>46.593898773193359</v>
      </c>
      <c r="F68" s="45">
        <v>0.3142000138759613</v>
      </c>
      <c r="G68" s="22">
        <v>123</v>
      </c>
      <c r="H68" s="3" t="s">
        <v>386</v>
      </c>
      <c r="J68" s="45">
        <v>95.180007934570313</v>
      </c>
      <c r="K68" s="45">
        <v>78.508834838867188</v>
      </c>
      <c r="L68" s="45">
        <v>16.671167373657227</v>
      </c>
      <c r="M68" s="21">
        <v>0.87569105625152588</v>
      </c>
      <c r="N68">
        <v>3</v>
      </c>
    </row>
    <row r="69" spans="2:14" x14ac:dyDescent="0.25">
      <c r="B69" t="s">
        <v>663</v>
      </c>
      <c r="C69" t="s">
        <v>3515</v>
      </c>
      <c r="D69" s="3" t="s">
        <v>6078</v>
      </c>
      <c r="E69" s="45">
        <v>45.786701202392578</v>
      </c>
      <c r="F69" s="45">
        <v>3.1491999626159668</v>
      </c>
      <c r="G69" s="22">
        <v>331</v>
      </c>
      <c r="H69" s="3" t="s">
        <v>386</v>
      </c>
      <c r="J69" s="45">
        <v>91.670005798339844</v>
      </c>
      <c r="K69" s="45">
        <v>79.921379089355469</v>
      </c>
      <c r="L69" s="45">
        <v>11.748626708984375</v>
      </c>
      <c r="M69" s="21">
        <v>0.74599862098693848</v>
      </c>
      <c r="N69">
        <v>3</v>
      </c>
    </row>
    <row r="70" spans="2:14" x14ac:dyDescent="0.25">
      <c r="B70" t="s">
        <v>664</v>
      </c>
      <c r="C70" t="s">
        <v>3516</v>
      </c>
      <c r="D70" s="3" t="s">
        <v>6078</v>
      </c>
      <c r="E70" s="45">
        <v>44.565601348876953</v>
      </c>
      <c r="F70" s="45">
        <v>6.5019001960754395</v>
      </c>
      <c r="G70" s="22">
        <v>871</v>
      </c>
      <c r="H70" s="3" t="s">
        <v>386</v>
      </c>
      <c r="J70" s="45">
        <v>88.790000915527344</v>
      </c>
      <c r="K70" s="45">
        <v>81.386451721191406</v>
      </c>
      <c r="L70" s="45">
        <v>7.4035491943359375</v>
      </c>
      <c r="M70" s="21">
        <v>0.78288936614990234</v>
      </c>
      <c r="N70">
        <v>3</v>
      </c>
    </row>
    <row r="71" spans="2:14" x14ac:dyDescent="0.25">
      <c r="B71" t="s">
        <v>664</v>
      </c>
      <c r="C71" t="s">
        <v>3516</v>
      </c>
      <c r="D71" s="3" t="s">
        <v>6078</v>
      </c>
      <c r="E71" s="45">
        <v>44.565601348876953</v>
      </c>
      <c r="F71" s="45">
        <v>6.5019001960754395</v>
      </c>
      <c r="G71" s="22">
        <v>871</v>
      </c>
      <c r="H71" s="3" t="s">
        <v>5985</v>
      </c>
      <c r="J71" s="45">
        <v>65.165000915527344</v>
      </c>
      <c r="K71" s="45">
        <v>55.704338073730469</v>
      </c>
      <c r="L71" s="45">
        <v>9.460662841796875</v>
      </c>
      <c r="M71" s="21">
        <v>0.97066658735275269</v>
      </c>
      <c r="N71">
        <v>3</v>
      </c>
    </row>
    <row r="72" spans="2:14" x14ac:dyDescent="0.25">
      <c r="B72" t="s">
        <v>666</v>
      </c>
      <c r="C72" t="s">
        <v>3518</v>
      </c>
      <c r="D72" s="3" t="s">
        <v>6078</v>
      </c>
      <c r="E72" s="45">
        <v>43.648899078369141</v>
      </c>
      <c r="F72" s="45">
        <v>7.208899974822998</v>
      </c>
      <c r="G72" s="22">
        <v>2</v>
      </c>
      <c r="H72" s="3" t="s">
        <v>5985</v>
      </c>
      <c r="J72" s="45">
        <v>77.600006103515625</v>
      </c>
      <c r="K72" s="45">
        <v>68.655998229980469</v>
      </c>
      <c r="L72" s="45">
        <v>8.944005012512207</v>
      </c>
      <c r="M72" s="21">
        <v>0.99349743127822876</v>
      </c>
      <c r="N72">
        <v>3</v>
      </c>
    </row>
    <row r="73" spans="2:14" x14ac:dyDescent="0.25">
      <c r="B73" t="s">
        <v>667</v>
      </c>
      <c r="C73" t="s">
        <v>3519</v>
      </c>
      <c r="D73" s="3" t="s">
        <v>6078</v>
      </c>
      <c r="E73" s="45">
        <v>42.540599822998047</v>
      </c>
      <c r="F73" s="45">
        <v>9.4853000640869141</v>
      </c>
      <c r="G73" s="22">
        <v>10</v>
      </c>
      <c r="H73" s="3" t="s">
        <v>386</v>
      </c>
      <c r="J73" s="45">
        <v>89.456008911132813</v>
      </c>
      <c r="K73" s="45">
        <v>84.613662719726563</v>
      </c>
      <c r="L73" s="45">
        <v>4.8423399925231934</v>
      </c>
      <c r="M73" s="21">
        <v>0.83840495347976685</v>
      </c>
      <c r="N73">
        <v>3</v>
      </c>
    </row>
    <row r="74" spans="2:14" x14ac:dyDescent="0.25">
      <c r="B74" t="s">
        <v>669</v>
      </c>
      <c r="C74" t="s">
        <v>3521</v>
      </c>
      <c r="D74" s="3" t="s">
        <v>6078</v>
      </c>
      <c r="E74" s="45">
        <v>44.580799102783203</v>
      </c>
      <c r="F74" s="45">
        <v>4.7330999374389648</v>
      </c>
      <c r="G74" s="22">
        <v>73</v>
      </c>
      <c r="H74" s="3" t="s">
        <v>386</v>
      </c>
      <c r="J74" s="45">
        <v>93.349998474121094</v>
      </c>
      <c r="K74" s="45">
        <v>85.504066467285156</v>
      </c>
      <c r="L74" s="45">
        <v>7.8459267616271973</v>
      </c>
      <c r="M74" s="21">
        <v>0.74406641721725464</v>
      </c>
      <c r="N74">
        <v>3</v>
      </c>
    </row>
    <row r="75" spans="2:14" x14ac:dyDescent="0.25">
      <c r="B75" t="s">
        <v>670</v>
      </c>
      <c r="C75" t="s">
        <v>3522</v>
      </c>
      <c r="D75" s="3" t="s">
        <v>6078</v>
      </c>
      <c r="E75" s="45">
        <v>49.725299835205078</v>
      </c>
      <c r="F75" s="45">
        <v>-1.9393999576568604</v>
      </c>
      <c r="G75" s="22">
        <v>6</v>
      </c>
      <c r="H75" s="3" t="s">
        <v>386</v>
      </c>
      <c r="J75" s="45">
        <v>72.589996337890625</v>
      </c>
      <c r="K75" s="45">
        <v>66.782974243164063</v>
      </c>
      <c r="L75" s="45">
        <v>5.8070220947265625</v>
      </c>
      <c r="M75" s="21">
        <v>0.83587741851806641</v>
      </c>
      <c r="N75">
        <v>3</v>
      </c>
    </row>
    <row r="76" spans="2:14" x14ac:dyDescent="0.25">
      <c r="B76" t="s">
        <v>671</v>
      </c>
      <c r="C76" t="s">
        <v>3523</v>
      </c>
      <c r="D76" s="3" t="s">
        <v>6078</v>
      </c>
      <c r="E76" s="45">
        <v>49.383098602294922</v>
      </c>
      <c r="F76" s="45">
        <v>1.1816999912261963</v>
      </c>
      <c r="G76" s="22">
        <v>151</v>
      </c>
      <c r="H76" s="3" t="s">
        <v>386</v>
      </c>
      <c r="J76" s="45">
        <v>87.769996643066406</v>
      </c>
      <c r="K76" s="45">
        <v>73.615791320800781</v>
      </c>
      <c r="L76" s="45">
        <v>14.154210090637207</v>
      </c>
      <c r="M76" s="21">
        <v>0.79883068799972534</v>
      </c>
      <c r="N76">
        <v>3</v>
      </c>
    </row>
    <row r="77" spans="2:14" x14ac:dyDescent="0.25">
      <c r="B77" t="s">
        <v>672</v>
      </c>
      <c r="C77" t="s">
        <v>3524</v>
      </c>
      <c r="D77" s="3" t="s">
        <v>6078</v>
      </c>
      <c r="E77" s="45">
        <v>47.444198608398438</v>
      </c>
      <c r="F77" s="45">
        <v>0.72689998149871826</v>
      </c>
      <c r="G77" s="22">
        <v>108</v>
      </c>
      <c r="H77" s="3" t="s">
        <v>5985</v>
      </c>
      <c r="J77" s="45">
        <v>65.371994018554688</v>
      </c>
      <c r="K77" s="45">
        <v>57.17138671875</v>
      </c>
      <c r="L77" s="45">
        <v>8.2006101608276367</v>
      </c>
      <c r="M77" s="21">
        <v>0.83196914196014404</v>
      </c>
      <c r="N77">
        <v>3</v>
      </c>
    </row>
    <row r="78" spans="2:14" x14ac:dyDescent="0.25">
      <c r="B78" t="s">
        <v>673</v>
      </c>
      <c r="C78" t="s">
        <v>3525</v>
      </c>
      <c r="D78" s="3" t="s">
        <v>6078</v>
      </c>
      <c r="E78" s="45">
        <v>45.860801696777344</v>
      </c>
      <c r="F78" s="45">
        <v>1.1749999523162842</v>
      </c>
      <c r="G78" s="22">
        <v>402</v>
      </c>
      <c r="H78" s="3" t="s">
        <v>386</v>
      </c>
      <c r="J78" s="45">
        <v>85.568008422851563</v>
      </c>
      <c r="K78" s="45">
        <v>75.825599670410156</v>
      </c>
      <c r="L78" s="45">
        <v>9.7424068450927734</v>
      </c>
      <c r="M78" s="21">
        <v>0.67562019824981689</v>
      </c>
      <c r="N78">
        <v>3</v>
      </c>
    </row>
    <row r="79" spans="2:14" x14ac:dyDescent="0.25">
      <c r="B79" t="s">
        <v>674</v>
      </c>
      <c r="C79" t="s">
        <v>3526</v>
      </c>
      <c r="D79" s="3" t="s">
        <v>6078</v>
      </c>
      <c r="E79" s="45">
        <v>45.074199676513672</v>
      </c>
      <c r="F79" s="45">
        <v>3.7639000415802002</v>
      </c>
      <c r="G79" s="22">
        <v>833</v>
      </c>
      <c r="H79" s="3" t="s">
        <v>386</v>
      </c>
      <c r="J79" s="45">
        <v>84.55999755859375</v>
      </c>
      <c r="K79" s="45">
        <v>77.188819885253906</v>
      </c>
      <c r="L79" s="45">
        <v>7.3711752891540527</v>
      </c>
      <c r="M79" s="21">
        <v>0.70537406206130981</v>
      </c>
      <c r="N79">
        <v>3</v>
      </c>
    </row>
    <row r="80" spans="2:14" x14ac:dyDescent="0.25">
      <c r="B80" t="s">
        <v>675</v>
      </c>
      <c r="C80" t="s">
        <v>3527</v>
      </c>
      <c r="D80" s="3" t="s">
        <v>6078</v>
      </c>
      <c r="E80" s="45">
        <v>44.118301391601563</v>
      </c>
      <c r="F80" s="45">
        <v>3.0183000564575195</v>
      </c>
      <c r="G80" s="22">
        <v>712</v>
      </c>
      <c r="H80" s="3" t="s">
        <v>5985</v>
      </c>
      <c r="J80" s="45">
        <v>66.06500244140625</v>
      </c>
      <c r="K80" s="45">
        <v>57.756416320800781</v>
      </c>
      <c r="L80" s="45">
        <v>8.3085861206054688</v>
      </c>
      <c r="M80" s="21">
        <v>0.82149046659469604</v>
      </c>
      <c r="N80">
        <v>3</v>
      </c>
    </row>
    <row r="81" spans="2:14" x14ac:dyDescent="0.25">
      <c r="B81" t="s">
        <v>677</v>
      </c>
      <c r="C81" t="s">
        <v>3529</v>
      </c>
      <c r="D81" s="3" t="s">
        <v>6078</v>
      </c>
      <c r="E81" s="45">
        <v>43.005298614501953</v>
      </c>
      <c r="F81" s="45">
        <v>1.1066999435424805</v>
      </c>
      <c r="G81" s="22">
        <v>414</v>
      </c>
      <c r="H81" s="3" t="s">
        <v>386</v>
      </c>
      <c r="J81" s="45">
        <v>88.040008544921875</v>
      </c>
      <c r="K81" s="45">
        <v>78.134208679199219</v>
      </c>
      <c r="L81" s="45">
        <v>9.905797004699707</v>
      </c>
      <c r="M81" s="21">
        <v>0.72343283891677856</v>
      </c>
      <c r="N81">
        <v>3</v>
      </c>
    </row>
    <row r="82" spans="2:14" x14ac:dyDescent="0.25">
      <c r="B82" t="s">
        <v>680</v>
      </c>
      <c r="C82" t="s">
        <v>3532</v>
      </c>
      <c r="D82" s="3" t="s">
        <v>6078</v>
      </c>
      <c r="E82" s="45">
        <v>48.32440185546875</v>
      </c>
      <c r="F82" s="45">
        <v>4.0197000503540039</v>
      </c>
      <c r="G82" s="22">
        <v>112</v>
      </c>
      <c r="H82" s="3" t="s">
        <v>386</v>
      </c>
      <c r="J82" s="45">
        <v>94.099998474121094</v>
      </c>
      <c r="K82" s="45">
        <v>79.29681396484375</v>
      </c>
      <c r="L82" s="45">
        <v>14.803186416625977</v>
      </c>
      <c r="M82" s="21">
        <v>0.84764862060546875</v>
      </c>
      <c r="N82">
        <v>3</v>
      </c>
    </row>
    <row r="83" spans="2:14" x14ac:dyDescent="0.25">
      <c r="B83" t="s">
        <v>684</v>
      </c>
      <c r="C83" t="s">
        <v>3536</v>
      </c>
      <c r="D83" s="3" t="s">
        <v>6078</v>
      </c>
      <c r="E83" s="45">
        <v>43.079200744628906</v>
      </c>
      <c r="F83" s="45">
        <v>5.9405999183654785</v>
      </c>
      <c r="G83" s="22">
        <v>115</v>
      </c>
      <c r="H83" s="3" t="s">
        <v>386</v>
      </c>
      <c r="J83" s="45">
        <v>88.160003662109375</v>
      </c>
      <c r="K83" s="45">
        <v>82.535194396972656</v>
      </c>
      <c r="L83" s="45">
        <v>5.6248068809509277</v>
      </c>
      <c r="M83" s="21">
        <v>0.85285711288452148</v>
      </c>
      <c r="N83">
        <v>3</v>
      </c>
    </row>
    <row r="84" spans="2:14" x14ac:dyDescent="0.25">
      <c r="B84" t="s">
        <v>657</v>
      </c>
      <c r="C84" t="s">
        <v>3509</v>
      </c>
      <c r="D84" s="3" t="s">
        <v>6078</v>
      </c>
      <c r="E84" s="45">
        <v>50.143001556396484</v>
      </c>
      <c r="F84" s="45">
        <v>1.8320000171661377</v>
      </c>
      <c r="G84" s="22">
        <v>67.099998474121094</v>
      </c>
      <c r="H84" s="3" t="s">
        <v>386</v>
      </c>
      <c r="J84" s="45">
        <v>87.410003662109375</v>
      </c>
      <c r="K84" s="45">
        <v>73.153450012207031</v>
      </c>
      <c r="L84" s="45">
        <v>14.256556510925293</v>
      </c>
      <c r="M84" s="21">
        <v>0.77642327547073364</v>
      </c>
      <c r="N84">
        <v>3</v>
      </c>
    </row>
    <row r="85" spans="2:14" x14ac:dyDescent="0.25">
      <c r="B85" t="s">
        <v>685</v>
      </c>
      <c r="C85" t="s">
        <v>3537</v>
      </c>
      <c r="D85" s="3" t="s">
        <v>6078</v>
      </c>
      <c r="E85" s="45">
        <v>50.562000274658203</v>
      </c>
      <c r="F85" s="45">
        <v>3.0889999866485596</v>
      </c>
      <c r="G85" s="22">
        <v>47.900001525878906</v>
      </c>
      <c r="H85" s="3" t="s">
        <v>386</v>
      </c>
      <c r="J85" s="45">
        <v>95.540000915527344</v>
      </c>
      <c r="K85" s="45">
        <v>75.173973083496094</v>
      </c>
      <c r="L85" s="45">
        <v>20.36602783203125</v>
      </c>
      <c r="M85" s="21">
        <v>0.93618756532669067</v>
      </c>
      <c r="N85">
        <v>3</v>
      </c>
    </row>
    <row r="86" spans="2:14" x14ac:dyDescent="0.25">
      <c r="B86" t="s">
        <v>687</v>
      </c>
      <c r="C86" t="s">
        <v>3539</v>
      </c>
      <c r="D86" s="3" t="s">
        <v>6078</v>
      </c>
      <c r="E86" s="45">
        <v>49.383998870849609</v>
      </c>
      <c r="F86" s="45">
        <v>1.1749999523162842</v>
      </c>
      <c r="G86" s="22">
        <v>156.10000610351563</v>
      </c>
      <c r="H86" s="3" t="s">
        <v>386</v>
      </c>
      <c r="J86" s="45">
        <v>87.769996643066406</v>
      </c>
      <c r="K86" s="45">
        <v>74.382743835449219</v>
      </c>
      <c r="L86" s="45">
        <v>13.38725757598877</v>
      </c>
      <c r="M86" s="21">
        <v>0.78322476148605347</v>
      </c>
      <c r="N86">
        <v>3</v>
      </c>
    </row>
    <row r="87" spans="2:14" x14ac:dyDescent="0.25">
      <c r="B87" t="s">
        <v>691</v>
      </c>
      <c r="C87" t="s">
        <v>3543</v>
      </c>
      <c r="D87" s="3" t="s">
        <v>6078</v>
      </c>
      <c r="E87" s="45">
        <v>48.716701507568359</v>
      </c>
      <c r="F87" s="45">
        <v>2.3842000961303711</v>
      </c>
      <c r="G87" s="22">
        <v>89</v>
      </c>
      <c r="H87" s="3" t="s">
        <v>386</v>
      </c>
      <c r="J87" s="45">
        <v>91.975997924804688</v>
      </c>
      <c r="K87" s="45">
        <v>77.464324951171875</v>
      </c>
      <c r="L87" s="45">
        <v>14.511670112609863</v>
      </c>
      <c r="M87" s="21">
        <v>0.83738738298416138</v>
      </c>
      <c r="N87">
        <v>3</v>
      </c>
    </row>
    <row r="88" spans="2:14" x14ac:dyDescent="0.25">
      <c r="B88" t="s">
        <v>691</v>
      </c>
      <c r="C88" t="s">
        <v>3543</v>
      </c>
      <c r="D88" s="3" t="s">
        <v>6078</v>
      </c>
      <c r="E88" s="45">
        <v>48.716701507568359</v>
      </c>
      <c r="F88" s="45">
        <v>2.3842000961303711</v>
      </c>
      <c r="G88" s="22">
        <v>89</v>
      </c>
      <c r="H88" s="3" t="s">
        <v>5985</v>
      </c>
      <c r="J88" s="45">
        <v>68.540000915527344</v>
      </c>
      <c r="K88" s="45">
        <v>58.266399383544922</v>
      </c>
      <c r="L88" s="45">
        <v>10.273601531982422</v>
      </c>
      <c r="M88" s="21">
        <v>0.8721345067024231</v>
      </c>
      <c r="N88">
        <v>3</v>
      </c>
    </row>
    <row r="89" spans="2:14" x14ac:dyDescent="0.25">
      <c r="B89" t="s">
        <v>692</v>
      </c>
      <c r="C89" t="s">
        <v>3544</v>
      </c>
      <c r="D89" s="3" t="s">
        <v>6078</v>
      </c>
      <c r="E89" s="45">
        <v>48.321998596191406</v>
      </c>
      <c r="F89" s="45">
        <v>4.0170001983642578</v>
      </c>
      <c r="G89" s="22">
        <v>118.30000305175781</v>
      </c>
      <c r="H89" s="3" t="s">
        <v>386</v>
      </c>
      <c r="J89" s="45">
        <v>94.099998474121094</v>
      </c>
      <c r="K89" s="45">
        <v>80.822517395019531</v>
      </c>
      <c r="L89" s="45">
        <v>13.277483940124512</v>
      </c>
      <c r="M89" s="21">
        <v>0.82090091705322266</v>
      </c>
      <c r="N89">
        <v>3</v>
      </c>
    </row>
    <row r="90" spans="2:14" x14ac:dyDescent="0.25">
      <c r="B90" t="s">
        <v>696</v>
      </c>
      <c r="C90" t="s">
        <v>3548</v>
      </c>
      <c r="D90" s="3" t="s">
        <v>6078</v>
      </c>
      <c r="E90" s="45">
        <v>47.431999206542969</v>
      </c>
      <c r="F90" s="45">
        <v>0.7279999852180481</v>
      </c>
      <c r="G90" s="22">
        <v>108.80000305175781</v>
      </c>
      <c r="H90" s="3" t="s">
        <v>5985</v>
      </c>
      <c r="J90" s="45">
        <v>65.371994018554688</v>
      </c>
      <c r="K90" s="45">
        <v>57.169910430908203</v>
      </c>
      <c r="L90" s="45">
        <v>8.20208740234375</v>
      </c>
      <c r="M90" s="21">
        <v>0.83911055326461792</v>
      </c>
      <c r="N90">
        <v>3</v>
      </c>
    </row>
    <row r="91" spans="2:14" x14ac:dyDescent="0.25">
      <c r="B91" t="s">
        <v>697</v>
      </c>
      <c r="C91" t="s">
        <v>3549</v>
      </c>
      <c r="D91" s="3" t="s">
        <v>6078</v>
      </c>
      <c r="E91" s="45">
        <v>47.269001007080078</v>
      </c>
      <c r="F91" s="45">
        <v>5.0900001525878906</v>
      </c>
      <c r="G91" s="22">
        <v>221.30000305175781</v>
      </c>
      <c r="H91" s="3" t="s">
        <v>386</v>
      </c>
      <c r="J91" s="45">
        <v>97.925003051757813</v>
      </c>
      <c r="K91" s="45">
        <v>80.584480285644531</v>
      </c>
      <c r="L91" s="45">
        <v>17.340522766113281</v>
      </c>
      <c r="M91" s="21">
        <v>0.97868692874908447</v>
      </c>
      <c r="N91">
        <v>3</v>
      </c>
    </row>
    <row r="92" spans="2:14" x14ac:dyDescent="0.25">
      <c r="B92" t="s">
        <v>700</v>
      </c>
      <c r="C92" t="s">
        <v>3552</v>
      </c>
      <c r="D92" s="3" t="s">
        <v>6078</v>
      </c>
      <c r="E92" s="45">
        <v>46.588001251220703</v>
      </c>
      <c r="F92" s="45">
        <v>0.30700001120567322</v>
      </c>
      <c r="G92" s="22">
        <v>128.89999389648438</v>
      </c>
      <c r="H92" s="3" t="s">
        <v>386</v>
      </c>
      <c r="J92" s="45">
        <v>95.180007934570313</v>
      </c>
      <c r="K92" s="45">
        <v>79.777816772460938</v>
      </c>
      <c r="L92" s="45">
        <v>15.402185440063477</v>
      </c>
      <c r="M92" s="21">
        <v>0.85904186964035034</v>
      </c>
      <c r="N92">
        <v>3</v>
      </c>
    </row>
    <row r="93" spans="2:14" x14ac:dyDescent="0.25">
      <c r="B93" t="s">
        <v>701</v>
      </c>
      <c r="C93" t="s">
        <v>3553</v>
      </c>
      <c r="D93" s="3" t="s">
        <v>6078</v>
      </c>
      <c r="E93" s="45">
        <v>45.862998962402344</v>
      </c>
      <c r="F93" s="45">
        <v>1.1790000200271606</v>
      </c>
      <c r="G93" s="22">
        <v>396.20001220703125</v>
      </c>
      <c r="H93" s="3" t="s">
        <v>386</v>
      </c>
      <c r="J93" s="45">
        <v>85.568008422851563</v>
      </c>
      <c r="K93" s="45">
        <v>76.825767517089844</v>
      </c>
      <c r="L93" s="45">
        <v>8.7422361373901367</v>
      </c>
      <c r="M93" s="21">
        <v>0.66248452663421631</v>
      </c>
      <c r="N93">
        <v>3</v>
      </c>
    </row>
    <row r="94" spans="2:14" x14ac:dyDescent="0.25">
      <c r="B94" t="s">
        <v>486</v>
      </c>
      <c r="C94" t="s">
        <v>3286</v>
      </c>
      <c r="D94" s="3" t="s">
        <v>6078</v>
      </c>
      <c r="E94" s="45">
        <v>45.786998748779297</v>
      </c>
      <c r="F94" s="45">
        <v>3.1689999103546143</v>
      </c>
      <c r="G94" s="22">
        <v>332.20001220703125</v>
      </c>
      <c r="H94" s="3" t="s">
        <v>386</v>
      </c>
      <c r="J94" s="45">
        <v>91.670005798339844</v>
      </c>
      <c r="K94" s="45">
        <v>81.202720642089844</v>
      </c>
      <c r="L94" s="45">
        <v>10.46728515625</v>
      </c>
      <c r="M94" s="21">
        <v>0.72518783807754517</v>
      </c>
      <c r="N94">
        <v>3</v>
      </c>
    </row>
    <row r="95" spans="2:14" x14ac:dyDescent="0.25">
      <c r="B95" t="s">
        <v>702</v>
      </c>
      <c r="C95" t="s">
        <v>3554</v>
      </c>
      <c r="D95" s="3" t="s">
        <v>6078</v>
      </c>
      <c r="E95" s="45">
        <v>45.081001281738281</v>
      </c>
      <c r="F95" s="45">
        <v>3.7630000114440918</v>
      </c>
      <c r="G95" s="22">
        <v>832.4000244140625</v>
      </c>
      <c r="H95" s="3" t="s">
        <v>386</v>
      </c>
      <c r="J95" s="45">
        <v>84.55999755859375</v>
      </c>
      <c r="K95" s="45">
        <v>78.097343444824219</v>
      </c>
      <c r="L95" s="45">
        <v>6.4626517295837402</v>
      </c>
      <c r="M95" s="21">
        <v>0.68968099355697632</v>
      </c>
      <c r="N95">
        <v>3</v>
      </c>
    </row>
    <row r="96" spans="2:14" x14ac:dyDescent="0.25">
      <c r="B96" t="s">
        <v>703</v>
      </c>
      <c r="C96" t="s">
        <v>3555</v>
      </c>
      <c r="D96" s="3" t="s">
        <v>6078</v>
      </c>
      <c r="E96" s="45">
        <v>45.726001739501953</v>
      </c>
      <c r="F96" s="45">
        <v>5.0910000801086426</v>
      </c>
      <c r="G96" s="22">
        <v>250.19999694824219</v>
      </c>
      <c r="H96" s="3" t="s">
        <v>386</v>
      </c>
      <c r="J96" s="45">
        <v>95.270004272460938</v>
      </c>
      <c r="K96" s="45">
        <v>82.545166015625</v>
      </c>
      <c r="L96" s="45">
        <v>12.724838256835938</v>
      </c>
      <c r="M96" s="21">
        <v>0.86779725551605225</v>
      </c>
      <c r="N96">
        <v>3</v>
      </c>
    </row>
    <row r="97" spans="2:14" x14ac:dyDescent="0.25">
      <c r="B97" t="s">
        <v>704</v>
      </c>
      <c r="C97" t="s">
        <v>3556</v>
      </c>
      <c r="D97" s="3" t="s">
        <v>6078</v>
      </c>
      <c r="E97" s="45">
        <v>44.744998931884766</v>
      </c>
      <c r="F97" s="45">
        <v>1.3967000246047974</v>
      </c>
      <c r="G97" s="22">
        <v>260</v>
      </c>
      <c r="H97" s="3" t="s">
        <v>5985</v>
      </c>
      <c r="J97" s="45">
        <v>70.8800048828125</v>
      </c>
      <c r="K97" s="45">
        <v>57.647632598876953</v>
      </c>
      <c r="L97" s="45">
        <v>13.232372283935547</v>
      </c>
      <c r="M97" s="21">
        <v>0.97743833065032959</v>
      </c>
      <c r="N97">
        <v>3</v>
      </c>
    </row>
    <row r="98" spans="2:14" x14ac:dyDescent="0.25">
      <c r="B98" t="s">
        <v>675</v>
      </c>
      <c r="C98" t="s">
        <v>3527</v>
      </c>
      <c r="D98" s="3" t="s">
        <v>6078</v>
      </c>
      <c r="E98" s="45">
        <v>44.117000579833984</v>
      </c>
      <c r="F98" s="45">
        <v>3.0169999599456787</v>
      </c>
      <c r="G98" s="22">
        <v>720</v>
      </c>
      <c r="H98" s="3" t="s">
        <v>5985</v>
      </c>
      <c r="J98" s="45">
        <v>66.06500244140625</v>
      </c>
      <c r="K98" s="45">
        <v>58.110343933105469</v>
      </c>
      <c r="L98" s="45">
        <v>7.9546585083007813</v>
      </c>
      <c r="M98" s="21">
        <v>0.81990450620651245</v>
      </c>
      <c r="N98">
        <v>3</v>
      </c>
    </row>
    <row r="99" spans="2:14" x14ac:dyDescent="0.25">
      <c r="B99" t="s">
        <v>664</v>
      </c>
      <c r="C99" t="s">
        <v>3516</v>
      </c>
      <c r="D99" s="3" t="s">
        <v>6078</v>
      </c>
      <c r="E99" s="45">
        <v>44.567001342773438</v>
      </c>
      <c r="F99" s="45">
        <v>6.5</v>
      </c>
      <c r="G99" s="22">
        <v>876</v>
      </c>
      <c r="H99" s="3" t="s">
        <v>386</v>
      </c>
      <c r="J99" s="45">
        <v>88.790000915527344</v>
      </c>
      <c r="K99" s="45">
        <v>82.539505004882813</v>
      </c>
      <c r="L99" s="45">
        <v>6.2504935264587402</v>
      </c>
      <c r="M99" s="21">
        <v>0.76270407438278198</v>
      </c>
      <c r="N99">
        <v>3</v>
      </c>
    </row>
    <row r="100" spans="2:14" x14ac:dyDescent="0.25">
      <c r="B100" t="s">
        <v>664</v>
      </c>
      <c r="C100" t="s">
        <v>3516</v>
      </c>
      <c r="D100" s="3" t="s">
        <v>6078</v>
      </c>
      <c r="E100" s="45">
        <v>44.567001342773438</v>
      </c>
      <c r="F100" s="45">
        <v>6.5</v>
      </c>
      <c r="G100" s="22">
        <v>876</v>
      </c>
      <c r="H100" s="3" t="s">
        <v>5985</v>
      </c>
      <c r="J100" s="45">
        <v>65.165000915527344</v>
      </c>
      <c r="K100" s="45">
        <v>56.041450500488281</v>
      </c>
      <c r="L100" s="45">
        <v>9.1235504150390625</v>
      </c>
      <c r="M100" s="21">
        <v>0.96525615453720093</v>
      </c>
      <c r="N100">
        <v>3</v>
      </c>
    </row>
    <row r="101" spans="2:14" x14ac:dyDescent="0.25">
      <c r="B101" t="s">
        <v>706</v>
      </c>
      <c r="C101" t="s">
        <v>3558</v>
      </c>
      <c r="D101" s="3" t="s">
        <v>6078</v>
      </c>
      <c r="E101" s="45">
        <v>43.007999420166016</v>
      </c>
      <c r="F101" s="45">
        <v>1.1030000448226929</v>
      </c>
      <c r="G101" s="22">
        <v>417</v>
      </c>
      <c r="H101" s="3" t="s">
        <v>386</v>
      </c>
      <c r="J101" s="45">
        <v>88.040008544921875</v>
      </c>
      <c r="K101" s="45">
        <v>80.045265197753906</v>
      </c>
      <c r="L101" s="45">
        <v>7.9947457313537598</v>
      </c>
      <c r="M101" s="21">
        <v>0.69410872459411621</v>
      </c>
      <c r="N101">
        <v>3</v>
      </c>
    </row>
    <row r="102" spans="2:14" x14ac:dyDescent="0.25">
      <c r="B102" t="s">
        <v>708</v>
      </c>
      <c r="C102" t="s">
        <v>3560</v>
      </c>
      <c r="D102" s="3" t="s">
        <v>6078</v>
      </c>
      <c r="E102" s="45">
        <v>43.658000946044922</v>
      </c>
      <c r="F102" s="45">
        <v>7.2160000801086426</v>
      </c>
      <c r="G102" s="22">
        <v>3.7000000476837158</v>
      </c>
      <c r="H102" s="3" t="s">
        <v>5985</v>
      </c>
      <c r="J102" s="45">
        <v>77.600006103515625</v>
      </c>
      <c r="K102" s="45">
        <v>69.154052734375</v>
      </c>
      <c r="L102" s="45">
        <v>8.445953369140625</v>
      </c>
      <c r="M102" s="21">
        <v>0.99179482460021973</v>
      </c>
      <c r="N102">
        <v>3</v>
      </c>
    </row>
    <row r="103" spans="2:14" x14ac:dyDescent="0.25">
      <c r="B103" t="s">
        <v>724</v>
      </c>
      <c r="C103" t="s">
        <v>3579</v>
      </c>
      <c r="D103" s="3" t="s">
        <v>6081</v>
      </c>
      <c r="E103" s="45">
        <v>45.816699981689453</v>
      </c>
      <c r="F103" s="45">
        <v>15.978099822998047</v>
      </c>
      <c r="G103" s="22">
        <v>157</v>
      </c>
      <c r="H103" s="3" t="s">
        <v>5985</v>
      </c>
      <c r="J103" s="45">
        <v>71.69000244140625</v>
      </c>
      <c r="K103" s="45">
        <v>64.049720764160156</v>
      </c>
      <c r="L103" s="45">
        <v>7.6402816772460938</v>
      </c>
      <c r="M103" s="21">
        <v>0.90941089391708374</v>
      </c>
      <c r="N103">
        <v>3</v>
      </c>
    </row>
    <row r="104" spans="2:14" x14ac:dyDescent="0.25">
      <c r="B104" t="s">
        <v>737</v>
      </c>
      <c r="C104" t="s">
        <v>3592</v>
      </c>
      <c r="D104" s="3" t="s">
        <v>6084</v>
      </c>
      <c r="E104" s="45">
        <v>44.200000762939453</v>
      </c>
      <c r="F104" s="45">
        <v>10.699999809265137</v>
      </c>
      <c r="G104" s="22">
        <v>2165</v>
      </c>
      <c r="H104" s="3" t="s">
        <v>386</v>
      </c>
      <c r="J104" s="45">
        <v>68.288002014160156</v>
      </c>
      <c r="K104" s="45">
        <v>57.662223815917969</v>
      </c>
      <c r="L104" s="45">
        <v>10.625775337219238</v>
      </c>
      <c r="M104" s="21">
        <v>0.93801051378250122</v>
      </c>
      <c r="N104">
        <v>3</v>
      </c>
    </row>
    <row r="105" spans="2:14" x14ac:dyDescent="0.25">
      <c r="B105" t="s">
        <v>737</v>
      </c>
      <c r="C105" t="s">
        <v>3592</v>
      </c>
      <c r="D105" s="3" t="s">
        <v>6084</v>
      </c>
      <c r="E105" s="45">
        <v>44.200000762939453</v>
      </c>
      <c r="F105" s="45">
        <v>10.699999809265137</v>
      </c>
      <c r="G105" s="22">
        <v>2165</v>
      </c>
      <c r="H105" s="3" t="s">
        <v>5985</v>
      </c>
      <c r="J105" s="45">
        <v>60.200000762939453</v>
      </c>
      <c r="K105" s="45">
        <v>48.253398895263672</v>
      </c>
      <c r="L105" s="45">
        <v>11.94660472869873</v>
      </c>
      <c r="M105" s="21">
        <v>0.98129731416702271</v>
      </c>
      <c r="N105">
        <v>3</v>
      </c>
    </row>
    <row r="106" spans="2:14" x14ac:dyDescent="0.25">
      <c r="B106" t="s">
        <v>738</v>
      </c>
      <c r="C106" t="s">
        <v>3593</v>
      </c>
      <c r="D106" s="3" t="s">
        <v>6084</v>
      </c>
      <c r="E106" s="45">
        <v>41.783100128173828</v>
      </c>
      <c r="F106" s="45">
        <v>12.583100318908691</v>
      </c>
      <c r="G106" s="22">
        <v>105</v>
      </c>
      <c r="H106" s="3" t="s">
        <v>5985</v>
      </c>
      <c r="J106" s="45">
        <v>72.427993774414063</v>
      </c>
      <c r="K106" s="45">
        <v>65.357040405273438</v>
      </c>
      <c r="L106" s="45">
        <v>7.070953369140625</v>
      </c>
      <c r="M106" s="21">
        <v>0.9566071629524231</v>
      </c>
      <c r="N106">
        <v>3</v>
      </c>
    </row>
    <row r="107" spans="2:14" x14ac:dyDescent="0.25">
      <c r="B107" t="s">
        <v>742</v>
      </c>
      <c r="C107" t="s">
        <v>3597</v>
      </c>
      <c r="D107" s="3" t="s">
        <v>6084</v>
      </c>
      <c r="E107" s="45">
        <v>46.150001525878906</v>
      </c>
      <c r="F107" s="45">
        <v>11.033100128173828</v>
      </c>
      <c r="G107" s="22">
        <v>2125</v>
      </c>
      <c r="H107" s="3" t="s">
        <v>386</v>
      </c>
      <c r="J107" s="45">
        <v>66.199996948242188</v>
      </c>
      <c r="K107" s="45">
        <v>58.399036407470703</v>
      </c>
      <c r="L107" s="45">
        <v>7.80096435546875</v>
      </c>
      <c r="M107" s="21">
        <v>0.87351638078689575</v>
      </c>
      <c r="N107">
        <v>3</v>
      </c>
    </row>
    <row r="108" spans="2:14" x14ac:dyDescent="0.25">
      <c r="B108" t="s">
        <v>743</v>
      </c>
      <c r="C108" t="s">
        <v>3598</v>
      </c>
      <c r="D108" s="3" t="s">
        <v>6084</v>
      </c>
      <c r="E108" s="45">
        <v>42.082801818847656</v>
      </c>
      <c r="F108" s="45">
        <v>12.216699600219727</v>
      </c>
      <c r="G108" s="22">
        <v>266</v>
      </c>
      <c r="H108" s="3" t="s">
        <v>5985</v>
      </c>
      <c r="J108" s="45">
        <v>73.819999694824219</v>
      </c>
      <c r="K108" s="45">
        <v>66.093330383300781</v>
      </c>
      <c r="L108" s="45">
        <v>7.7266640663146973</v>
      </c>
      <c r="M108" s="21">
        <v>0.97944182157516479</v>
      </c>
      <c r="N108">
        <v>3</v>
      </c>
    </row>
    <row r="109" spans="2:14" x14ac:dyDescent="0.25">
      <c r="B109" t="s">
        <v>746</v>
      </c>
      <c r="C109" t="s">
        <v>3601</v>
      </c>
      <c r="D109" s="3" t="s">
        <v>6084</v>
      </c>
      <c r="E109" s="45">
        <v>45.033000946044922</v>
      </c>
      <c r="F109" s="45">
        <v>7.7329998016357422</v>
      </c>
      <c r="G109" s="22">
        <v>710</v>
      </c>
      <c r="H109" s="3" t="s">
        <v>386</v>
      </c>
      <c r="J109" s="45">
        <v>83.33599853515625</v>
      </c>
      <c r="K109" s="45">
        <v>77.788322448730469</v>
      </c>
      <c r="L109" s="45">
        <v>5.5476746559143066</v>
      </c>
      <c r="M109" s="21">
        <v>0.76627343893051147</v>
      </c>
      <c r="N109">
        <v>3</v>
      </c>
    </row>
    <row r="110" spans="2:14" x14ac:dyDescent="0.25">
      <c r="B110" t="s">
        <v>750</v>
      </c>
      <c r="C110" t="s">
        <v>3605</v>
      </c>
      <c r="D110" s="3" t="s">
        <v>6084</v>
      </c>
      <c r="E110" s="45">
        <v>43.683998107910156</v>
      </c>
      <c r="F110" s="45">
        <v>10.392999649047852</v>
      </c>
      <c r="G110" s="22">
        <v>1.7999999523162842</v>
      </c>
      <c r="H110" s="3" t="s">
        <v>386</v>
      </c>
      <c r="J110" s="45">
        <v>90.55999755859375</v>
      </c>
      <c r="K110" s="45">
        <v>85.942962646484375</v>
      </c>
      <c r="L110" s="45">
        <v>4.617034912109375</v>
      </c>
      <c r="M110" s="21">
        <v>0.72266966104507446</v>
      </c>
      <c r="N110">
        <v>3</v>
      </c>
    </row>
    <row r="111" spans="2:14" x14ac:dyDescent="0.25">
      <c r="B111" t="s">
        <v>754</v>
      </c>
      <c r="C111" t="s">
        <v>3609</v>
      </c>
      <c r="D111" s="3" t="s">
        <v>6084</v>
      </c>
      <c r="E111" s="45">
        <v>40.916999816894531</v>
      </c>
      <c r="F111" s="45">
        <v>12.949999809265137</v>
      </c>
      <c r="G111" s="22">
        <v>185</v>
      </c>
      <c r="H111" s="3" t="s">
        <v>386</v>
      </c>
      <c r="J111" s="45">
        <v>88.400001525878906</v>
      </c>
      <c r="K111" s="45">
        <v>82.6148681640625</v>
      </c>
      <c r="L111" s="45">
        <v>5.7851357460021973</v>
      </c>
      <c r="M111" s="21">
        <v>0.83829730749130249</v>
      </c>
      <c r="N111">
        <v>3</v>
      </c>
    </row>
    <row r="112" spans="2:14" x14ac:dyDescent="0.25">
      <c r="B112" t="s">
        <v>779</v>
      </c>
      <c r="C112" t="s">
        <v>3640</v>
      </c>
      <c r="D112" s="3" t="s">
        <v>6089</v>
      </c>
      <c r="E112" s="45">
        <v>59.299999237060547</v>
      </c>
      <c r="F112" s="45">
        <v>4.8829998970031738</v>
      </c>
      <c r="G112" s="22">
        <v>56</v>
      </c>
      <c r="H112" s="3" t="s">
        <v>386</v>
      </c>
      <c r="J112" s="45">
        <v>73.11199951171875</v>
      </c>
      <c r="K112" s="45">
        <v>61.141731262207031</v>
      </c>
      <c r="L112" s="45">
        <v>11.970270156860352</v>
      </c>
      <c r="M112" s="21">
        <v>0.90416896343231201</v>
      </c>
      <c r="N112">
        <v>3</v>
      </c>
    </row>
    <row r="113" spans="2:14" x14ac:dyDescent="0.25">
      <c r="B113" t="s">
        <v>780</v>
      </c>
      <c r="C113" t="s">
        <v>3641</v>
      </c>
      <c r="D113" s="3" t="s">
        <v>6089</v>
      </c>
      <c r="E113" s="45">
        <v>60.383098602294922</v>
      </c>
      <c r="F113" s="45">
        <v>5.3330998420715332</v>
      </c>
      <c r="G113" s="22">
        <v>12</v>
      </c>
      <c r="H113" s="3" t="s">
        <v>386</v>
      </c>
      <c r="J113" s="45">
        <v>83.480003356933594</v>
      </c>
      <c r="K113" s="45">
        <v>66.019371032714844</v>
      </c>
      <c r="L113" s="45">
        <v>17.460626602172852</v>
      </c>
      <c r="M113" s="21">
        <v>0.95754504203796387</v>
      </c>
      <c r="N113">
        <v>3</v>
      </c>
    </row>
    <row r="114" spans="2:14" x14ac:dyDescent="0.25">
      <c r="B114" t="s">
        <v>783</v>
      </c>
      <c r="C114" t="s">
        <v>3644</v>
      </c>
      <c r="D114" s="3" t="s">
        <v>6089</v>
      </c>
      <c r="E114" s="45">
        <v>67.266899108886719</v>
      </c>
      <c r="F114" s="45">
        <v>14.35890007019043</v>
      </c>
      <c r="G114" s="22">
        <v>11</v>
      </c>
      <c r="H114" s="3" t="s">
        <v>386</v>
      </c>
      <c r="J114" s="45">
        <v>77.539993286132813</v>
      </c>
      <c r="K114" s="45">
        <v>62.000869750976563</v>
      </c>
      <c r="L114" s="45">
        <v>15.53912353515625</v>
      </c>
      <c r="M114" s="21">
        <v>0.92937856912612915</v>
      </c>
      <c r="N114">
        <v>3</v>
      </c>
    </row>
    <row r="115" spans="2:14" x14ac:dyDescent="0.25">
      <c r="B115" t="s">
        <v>785</v>
      </c>
      <c r="C115" t="s">
        <v>3646</v>
      </c>
      <c r="D115" s="3" t="s">
        <v>6089</v>
      </c>
      <c r="E115" s="45">
        <v>62.859401702880859</v>
      </c>
      <c r="F115" s="45">
        <v>6.5391998291015625</v>
      </c>
      <c r="G115" s="22">
        <v>13</v>
      </c>
      <c r="H115" s="3" t="s">
        <v>5985</v>
      </c>
      <c r="J115" s="45">
        <v>58.880001068115234</v>
      </c>
      <c r="K115" s="45">
        <v>53.362438201904297</v>
      </c>
      <c r="L115" s="45">
        <v>5.5175628662109375</v>
      </c>
      <c r="M115" s="21">
        <v>0.93562096357345581</v>
      </c>
      <c r="N115">
        <v>3</v>
      </c>
    </row>
    <row r="116" spans="2:14" x14ac:dyDescent="0.25">
      <c r="B116" t="s">
        <v>818</v>
      </c>
      <c r="C116" t="s">
        <v>3682</v>
      </c>
      <c r="D116" s="3" t="s">
        <v>6092</v>
      </c>
      <c r="E116" s="45">
        <v>46.379199981689453</v>
      </c>
      <c r="F116" s="45">
        <v>13.853899955749512</v>
      </c>
      <c r="G116" s="22">
        <v>2514</v>
      </c>
      <c r="H116" s="3" t="s">
        <v>386</v>
      </c>
      <c r="J116" s="45">
        <v>60.655998229980469</v>
      </c>
      <c r="K116" s="45">
        <v>49.93145751953125</v>
      </c>
      <c r="L116" s="45">
        <v>10.724542617797852</v>
      </c>
      <c r="M116" s="21">
        <v>0.91880548000335693</v>
      </c>
      <c r="N116">
        <v>3</v>
      </c>
    </row>
    <row r="117" spans="2:14" x14ac:dyDescent="0.25">
      <c r="B117" t="s">
        <v>819</v>
      </c>
      <c r="C117" t="s">
        <v>3683</v>
      </c>
      <c r="D117" s="3" t="s">
        <v>6092</v>
      </c>
      <c r="E117" s="45">
        <v>46.065601348876953</v>
      </c>
      <c r="F117" s="45">
        <v>14.516900062561035</v>
      </c>
      <c r="G117" s="22">
        <v>299</v>
      </c>
      <c r="H117" s="3" t="s">
        <v>5985</v>
      </c>
      <c r="J117" s="45">
        <v>68.468002319335938</v>
      </c>
      <c r="K117" s="45">
        <v>59.525501251220703</v>
      </c>
      <c r="L117" s="45">
        <v>8.9424991607666016</v>
      </c>
      <c r="M117" s="21">
        <v>0.93688458204269409</v>
      </c>
      <c r="N117">
        <v>3</v>
      </c>
    </row>
    <row r="118" spans="2:14" x14ac:dyDescent="0.25">
      <c r="B118" t="s">
        <v>845</v>
      </c>
      <c r="C118" t="s">
        <v>3709</v>
      </c>
      <c r="D118" s="3" t="s">
        <v>6093</v>
      </c>
      <c r="E118" s="45">
        <v>40.066699981689453</v>
      </c>
      <c r="F118" s="45">
        <v>-2.1380999088287354</v>
      </c>
      <c r="G118" s="22">
        <v>945</v>
      </c>
      <c r="H118" s="3" t="s">
        <v>5985</v>
      </c>
      <c r="J118" s="45">
        <v>66.199996948242188</v>
      </c>
      <c r="K118" s="45">
        <v>60.419731140136719</v>
      </c>
      <c r="L118" s="45">
        <v>5.7802658081054688</v>
      </c>
      <c r="M118" s="21">
        <v>0.76925259828567505</v>
      </c>
      <c r="N118">
        <v>3</v>
      </c>
    </row>
    <row r="119" spans="2:14" x14ac:dyDescent="0.25">
      <c r="B119" t="s">
        <v>879</v>
      </c>
      <c r="C119" t="s">
        <v>3743</v>
      </c>
      <c r="D119" s="3" t="s">
        <v>6094</v>
      </c>
      <c r="E119" s="45">
        <v>58.400001525878906</v>
      </c>
      <c r="F119" s="45">
        <v>15.533100128173828</v>
      </c>
      <c r="G119" s="22">
        <v>93</v>
      </c>
      <c r="H119" s="3" t="s">
        <v>386</v>
      </c>
      <c r="J119" s="45">
        <v>81.019996643066406</v>
      </c>
      <c r="K119" s="45">
        <v>72.162132263183594</v>
      </c>
      <c r="L119" s="45">
        <v>8.8578691482543945</v>
      </c>
      <c r="M119" s="21">
        <v>0.84180790185928345</v>
      </c>
      <c r="N119">
        <v>3</v>
      </c>
    </row>
    <row r="120" spans="2:14" x14ac:dyDescent="0.25">
      <c r="B120" t="s">
        <v>881</v>
      </c>
      <c r="C120" t="s">
        <v>3745</v>
      </c>
      <c r="D120" s="3" t="s">
        <v>6094</v>
      </c>
      <c r="E120" s="45">
        <v>63.183101654052734</v>
      </c>
      <c r="F120" s="45">
        <v>14.483099937438965</v>
      </c>
      <c r="G120" s="22">
        <v>376</v>
      </c>
      <c r="H120" s="3" t="s">
        <v>5985</v>
      </c>
      <c r="J120" s="45">
        <v>60.2239990234375</v>
      </c>
      <c r="K120" s="45">
        <v>50.639629364013672</v>
      </c>
      <c r="L120" s="45">
        <v>9.5843687057495117</v>
      </c>
      <c r="M120" s="21">
        <v>0.93542861938476563</v>
      </c>
      <c r="N120">
        <v>3</v>
      </c>
    </row>
    <row r="121" spans="2:14" x14ac:dyDescent="0.25">
      <c r="B121" t="s">
        <v>882</v>
      </c>
      <c r="C121" t="s">
        <v>3746</v>
      </c>
      <c r="D121" s="3" t="s">
        <v>6094</v>
      </c>
      <c r="E121" s="45">
        <v>62.524398803710938</v>
      </c>
      <c r="F121" s="45">
        <v>17.440799713134766</v>
      </c>
      <c r="G121" s="22">
        <v>4</v>
      </c>
      <c r="H121" s="3" t="s">
        <v>386</v>
      </c>
      <c r="J121" s="45">
        <v>80.959999084472656</v>
      </c>
      <c r="K121" s="45">
        <v>69.716285705566406</v>
      </c>
      <c r="L121" s="45">
        <v>11.24371337890625</v>
      </c>
      <c r="M121" s="21">
        <v>0.92635190486907959</v>
      </c>
      <c r="N121">
        <v>3</v>
      </c>
    </row>
    <row r="122" spans="2:14" x14ac:dyDescent="0.25">
      <c r="B122" t="s">
        <v>887</v>
      </c>
      <c r="C122" t="s">
        <v>3754</v>
      </c>
      <c r="D122" s="3" t="s">
        <v>6095</v>
      </c>
      <c r="E122" s="45">
        <v>46.216701507568359</v>
      </c>
      <c r="F122" s="45">
        <v>7.3330998420715332</v>
      </c>
      <c r="G122" s="22">
        <v>482</v>
      </c>
      <c r="H122" s="3" t="s">
        <v>5985</v>
      </c>
      <c r="J122" s="45">
        <v>65.360008239746094</v>
      </c>
      <c r="K122" s="45">
        <v>56.82318115234375</v>
      </c>
      <c r="L122" s="45">
        <v>8.5368242263793945</v>
      </c>
      <c r="M122" s="21">
        <v>0.97819066047668457</v>
      </c>
      <c r="N122">
        <v>3</v>
      </c>
    </row>
    <row r="123" spans="2:14" x14ac:dyDescent="0.25">
      <c r="B123" t="s">
        <v>888</v>
      </c>
      <c r="C123" t="s">
        <v>3755</v>
      </c>
      <c r="D123" s="3" t="s">
        <v>6095</v>
      </c>
      <c r="E123" s="45">
        <v>46.816699981689453</v>
      </c>
      <c r="F123" s="45">
        <v>6.9499998092651367</v>
      </c>
      <c r="G123" s="22">
        <v>490</v>
      </c>
      <c r="H123" s="3" t="s">
        <v>386</v>
      </c>
      <c r="J123" s="45">
        <v>95.839996337890625</v>
      </c>
      <c r="K123" s="45">
        <v>77.36932373046875</v>
      </c>
      <c r="L123" s="45">
        <v>18.470672607421875</v>
      </c>
      <c r="M123" s="21">
        <v>1.0034389495849609</v>
      </c>
      <c r="N123">
        <v>3</v>
      </c>
    </row>
    <row r="124" spans="2:14" x14ac:dyDescent="0.25">
      <c r="B124" t="s">
        <v>892</v>
      </c>
      <c r="C124" t="s">
        <v>3760</v>
      </c>
      <c r="D124" s="3" t="s">
        <v>6096</v>
      </c>
      <c r="E124" s="45">
        <v>58.450000762939453</v>
      </c>
      <c r="F124" s="45">
        <v>-3.0831000804901123</v>
      </c>
      <c r="G124" s="22">
        <v>36</v>
      </c>
      <c r="H124" s="3" t="s">
        <v>5985</v>
      </c>
      <c r="J124" s="45">
        <v>57.860000610351563</v>
      </c>
      <c r="K124" s="45">
        <v>50.0928955078125</v>
      </c>
      <c r="L124" s="45">
        <v>7.7671051025390625</v>
      </c>
      <c r="M124" s="21">
        <v>0.98378807306289673</v>
      </c>
      <c r="N124">
        <v>3</v>
      </c>
    </row>
    <row r="125" spans="2:14" x14ac:dyDescent="0.25">
      <c r="B125" t="s">
        <v>894</v>
      </c>
      <c r="C125" t="s">
        <v>3762</v>
      </c>
      <c r="D125" s="3" t="s">
        <v>6096</v>
      </c>
      <c r="E125" s="45">
        <v>58.958000183105469</v>
      </c>
      <c r="F125" s="45">
        <v>-2.9049999713897705</v>
      </c>
      <c r="G125" s="22">
        <v>15.5</v>
      </c>
      <c r="H125" s="3" t="s">
        <v>5985</v>
      </c>
      <c r="J125" s="45">
        <v>56.299999237060547</v>
      </c>
      <c r="K125" s="45">
        <v>48.403343200683594</v>
      </c>
      <c r="L125" s="45">
        <v>7.8966560363769531</v>
      </c>
      <c r="M125" s="21">
        <v>0.96579468250274658</v>
      </c>
      <c r="N125">
        <v>3</v>
      </c>
    </row>
    <row r="126" spans="2:14" x14ac:dyDescent="0.25">
      <c r="B126" t="s">
        <v>900</v>
      </c>
      <c r="C126" t="s">
        <v>3768</v>
      </c>
      <c r="D126" s="3" t="s">
        <v>6096</v>
      </c>
      <c r="E126" s="45">
        <v>57.180000305175781</v>
      </c>
      <c r="F126" s="45">
        <v>-2.2000000476837158</v>
      </c>
      <c r="G126" s="22">
        <v>102</v>
      </c>
      <c r="H126" s="3" t="s">
        <v>5985</v>
      </c>
      <c r="J126" s="45">
        <v>59.420001983642578</v>
      </c>
      <c r="K126" s="45">
        <v>50.861225128173828</v>
      </c>
      <c r="L126" s="45">
        <v>8.55877685546875</v>
      </c>
      <c r="M126" s="21">
        <v>0.98818701505661011</v>
      </c>
      <c r="N126">
        <v>3</v>
      </c>
    </row>
    <row r="127" spans="2:14" x14ac:dyDescent="0.25">
      <c r="B127" t="s">
        <v>490</v>
      </c>
      <c r="C127" t="s">
        <v>3299</v>
      </c>
      <c r="D127" s="3" t="s">
        <v>6096</v>
      </c>
      <c r="E127" s="45">
        <v>56.499000549316406</v>
      </c>
      <c r="F127" s="45">
        <v>-6.8689999580383301</v>
      </c>
      <c r="G127" s="22">
        <v>11.600000381469727</v>
      </c>
      <c r="H127" s="3" t="s">
        <v>5985</v>
      </c>
      <c r="J127" s="45">
        <v>57.308002471923828</v>
      </c>
      <c r="K127" s="45">
        <v>49.808208465576172</v>
      </c>
      <c r="L127" s="45">
        <v>7.4997925758361816</v>
      </c>
      <c r="M127" s="21">
        <v>0.92295819520950317</v>
      </c>
      <c r="N127">
        <v>3</v>
      </c>
    </row>
    <row r="128" spans="2:14" x14ac:dyDescent="0.25">
      <c r="B128" t="s">
        <v>898</v>
      </c>
      <c r="C128" t="s">
        <v>3766</v>
      </c>
      <c r="D128" s="3" t="s">
        <v>6096</v>
      </c>
      <c r="E128" s="45">
        <v>52.126998901367188</v>
      </c>
      <c r="F128" s="45">
        <v>0.95599997043609619</v>
      </c>
      <c r="G128" s="22">
        <v>86.599998474121094</v>
      </c>
      <c r="H128" s="3" t="s">
        <v>5985</v>
      </c>
      <c r="J128" s="45">
        <v>66.260002136230469</v>
      </c>
      <c r="K128" s="45">
        <v>52.931781768798828</v>
      </c>
      <c r="L128" s="45">
        <v>13.328216552734375</v>
      </c>
      <c r="M128" s="21">
        <v>0.99748247861862183</v>
      </c>
      <c r="N128">
        <v>3</v>
      </c>
    </row>
    <row r="129" spans="2:14" x14ac:dyDescent="0.25">
      <c r="B129" t="s">
        <v>893</v>
      </c>
      <c r="C129" t="s">
        <v>3761</v>
      </c>
      <c r="D129" s="3" t="s">
        <v>6096</v>
      </c>
      <c r="E129" s="45">
        <v>51.505001068115234</v>
      </c>
      <c r="F129" s="45">
        <v>-1.9930000305175781</v>
      </c>
      <c r="G129" s="22">
        <v>156.39999389648438</v>
      </c>
      <c r="H129" s="3" t="s">
        <v>5985</v>
      </c>
      <c r="J129" s="45">
        <v>60.187999725341797</v>
      </c>
      <c r="K129" s="45">
        <v>53.663597106933594</v>
      </c>
      <c r="L129" s="45">
        <v>6.5244016647338867</v>
      </c>
      <c r="M129" s="21">
        <v>0.88854491710662842</v>
      </c>
      <c r="N129">
        <v>3</v>
      </c>
    </row>
    <row r="130" spans="2:14" x14ac:dyDescent="0.25">
      <c r="B130" t="s">
        <v>503</v>
      </c>
      <c r="C130" t="s">
        <v>3340</v>
      </c>
      <c r="D130" s="3" t="s">
        <v>6069</v>
      </c>
      <c r="E130" s="45">
        <v>48.233100891113281</v>
      </c>
      <c r="F130" s="45">
        <v>16.350000381469727</v>
      </c>
      <c r="G130" s="22">
        <v>199</v>
      </c>
      <c r="H130" s="3" t="s">
        <v>386</v>
      </c>
      <c r="J130" s="45">
        <v>90.470001220703125</v>
      </c>
      <c r="K130" s="45">
        <v>79.715461730957031</v>
      </c>
      <c r="L130" s="45">
        <v>10.754536628723145</v>
      </c>
      <c r="M130" s="21">
        <v>0.88216304779052734</v>
      </c>
      <c r="N130">
        <v>2</v>
      </c>
    </row>
    <row r="131" spans="2:14" x14ac:dyDescent="0.25">
      <c r="B131" t="s">
        <v>507</v>
      </c>
      <c r="C131" t="s">
        <v>3344</v>
      </c>
      <c r="D131" s="3" t="s">
        <v>6069</v>
      </c>
      <c r="E131" s="45">
        <v>47.817001342773438</v>
      </c>
      <c r="F131" s="45">
        <v>13.717000007629395</v>
      </c>
      <c r="G131" s="22">
        <v>1620.0999755859375</v>
      </c>
      <c r="H131" s="3" t="s">
        <v>5985</v>
      </c>
      <c r="J131" s="45">
        <v>58.243999481201172</v>
      </c>
      <c r="K131" s="45">
        <v>48.833747863769531</v>
      </c>
      <c r="L131" s="45">
        <v>9.4102535247802734</v>
      </c>
      <c r="M131" s="21">
        <v>0.87721174955368042</v>
      </c>
      <c r="N131">
        <v>2</v>
      </c>
    </row>
    <row r="132" spans="2:14" x14ac:dyDescent="0.25">
      <c r="B132" t="s">
        <v>508</v>
      </c>
      <c r="C132" t="s">
        <v>3345</v>
      </c>
      <c r="D132" s="3" t="s">
        <v>6070</v>
      </c>
      <c r="E132" s="45">
        <v>50.799999237060547</v>
      </c>
      <c r="F132" s="45">
        <v>4.3499999046325684</v>
      </c>
      <c r="G132" s="22">
        <v>104</v>
      </c>
      <c r="H132" s="3" t="s">
        <v>5985</v>
      </c>
      <c r="J132" s="45">
        <v>69.560005187988281</v>
      </c>
      <c r="K132" s="45">
        <v>56.857528686523438</v>
      </c>
      <c r="L132" s="45">
        <v>12.702473640441895</v>
      </c>
      <c r="M132" s="21">
        <v>0.96873563528060913</v>
      </c>
      <c r="N132">
        <v>2</v>
      </c>
    </row>
    <row r="133" spans="2:14" x14ac:dyDescent="0.25">
      <c r="B133" t="s">
        <v>606</v>
      </c>
      <c r="C133" t="s">
        <v>3458</v>
      </c>
      <c r="D133" s="3" t="s">
        <v>6074</v>
      </c>
      <c r="E133" s="45">
        <v>53.363899230957031</v>
      </c>
      <c r="F133" s="45">
        <v>-6.3192000389099121</v>
      </c>
      <c r="G133" s="22">
        <v>49</v>
      </c>
      <c r="H133" s="3" t="s">
        <v>5985</v>
      </c>
      <c r="J133" s="45">
        <v>57.245002746582031</v>
      </c>
      <c r="K133" s="45">
        <v>52.303802490234375</v>
      </c>
      <c r="L133" s="45">
        <v>4.9412002563476563</v>
      </c>
      <c r="M133" s="21">
        <v>0.78382956981658936</v>
      </c>
      <c r="N133">
        <v>2</v>
      </c>
    </row>
    <row r="134" spans="2:14" x14ac:dyDescent="0.25">
      <c r="B134" t="s">
        <v>607</v>
      </c>
      <c r="C134" t="s">
        <v>3459</v>
      </c>
      <c r="D134" s="3" t="s">
        <v>6074</v>
      </c>
      <c r="E134" s="45">
        <v>55.371700286865234</v>
      </c>
      <c r="F134" s="45">
        <v>-7.3400001525878906</v>
      </c>
      <c r="G134" s="22">
        <v>21</v>
      </c>
      <c r="H134" s="3" t="s">
        <v>5985</v>
      </c>
      <c r="J134" s="45">
        <v>58.549999237060547</v>
      </c>
      <c r="K134" s="45">
        <v>53.735298156738281</v>
      </c>
      <c r="L134" s="45">
        <v>4.8147010803222656</v>
      </c>
      <c r="M134" s="21">
        <v>0.8356139063835144</v>
      </c>
      <c r="N134">
        <v>2</v>
      </c>
    </row>
    <row r="135" spans="2:14" x14ac:dyDescent="0.25">
      <c r="B135" t="s">
        <v>609</v>
      </c>
      <c r="C135" t="s">
        <v>3461</v>
      </c>
      <c r="D135" s="3" t="s">
        <v>6075</v>
      </c>
      <c r="E135" s="45">
        <v>59.383098602294922</v>
      </c>
      <c r="F135" s="45">
        <v>24.583099365234375</v>
      </c>
      <c r="G135" s="22">
        <v>34</v>
      </c>
      <c r="H135" s="3" t="s">
        <v>386</v>
      </c>
      <c r="J135" s="45">
        <v>80.989997863769531</v>
      </c>
      <c r="K135" s="45">
        <v>71.393783569335938</v>
      </c>
      <c r="L135" s="45">
        <v>9.596217155456543</v>
      </c>
      <c r="M135" s="21">
        <v>0.88874858617782593</v>
      </c>
      <c r="N135">
        <v>2</v>
      </c>
    </row>
    <row r="136" spans="2:14" x14ac:dyDescent="0.25">
      <c r="B136" t="s">
        <v>611</v>
      </c>
      <c r="C136" t="s">
        <v>3463</v>
      </c>
      <c r="D136" s="3" t="s">
        <v>6075</v>
      </c>
      <c r="E136" s="45">
        <v>58.916999816894531</v>
      </c>
      <c r="F136" s="45">
        <v>22.066999435424805</v>
      </c>
      <c r="G136" s="22">
        <v>9</v>
      </c>
      <c r="H136" s="3" t="s">
        <v>386</v>
      </c>
      <c r="J136" s="45">
        <v>78.200004577636719</v>
      </c>
      <c r="K136" s="45">
        <v>69.217254638671875</v>
      </c>
      <c r="L136" s="45">
        <v>8.9827470779418945</v>
      </c>
      <c r="M136" s="21">
        <v>0.87565368413925171</v>
      </c>
      <c r="N136">
        <v>2</v>
      </c>
    </row>
    <row r="137" spans="2:14" x14ac:dyDescent="0.25">
      <c r="B137" t="s">
        <v>614</v>
      </c>
      <c r="C137" t="s">
        <v>3466</v>
      </c>
      <c r="D137" s="3" t="s">
        <v>6075</v>
      </c>
      <c r="E137" s="45">
        <v>58.383098602294922</v>
      </c>
      <c r="F137" s="45">
        <v>21.815299987792969</v>
      </c>
      <c r="G137" s="22">
        <v>6</v>
      </c>
      <c r="H137" s="3" t="s">
        <v>386</v>
      </c>
      <c r="J137" s="45">
        <v>76.700004577636719</v>
      </c>
      <c r="K137" s="45">
        <v>69.132011413574219</v>
      </c>
      <c r="L137" s="45">
        <v>7.5679931640625</v>
      </c>
      <c r="M137" s="21">
        <v>0.82208913564682007</v>
      </c>
      <c r="N137">
        <v>2</v>
      </c>
    </row>
    <row r="138" spans="2:14" x14ac:dyDescent="0.25">
      <c r="B138" t="s">
        <v>618</v>
      </c>
      <c r="C138" t="s">
        <v>3470</v>
      </c>
      <c r="D138" s="3" t="s">
        <v>6076</v>
      </c>
      <c r="E138" s="45">
        <v>50.101001739501953</v>
      </c>
      <c r="F138" s="45">
        <v>14.260000228881836</v>
      </c>
      <c r="G138" s="22">
        <v>380.10000610351563</v>
      </c>
      <c r="H138" s="3" t="s">
        <v>5985</v>
      </c>
      <c r="J138" s="45">
        <v>61.987998962402344</v>
      </c>
      <c r="K138" s="45">
        <v>54.495655059814453</v>
      </c>
      <c r="L138" s="45">
        <v>7.4923462867736816</v>
      </c>
      <c r="M138" s="21">
        <v>0.91229486465454102</v>
      </c>
      <c r="N138">
        <v>2</v>
      </c>
    </row>
    <row r="139" spans="2:14" x14ac:dyDescent="0.25">
      <c r="B139" t="s">
        <v>625</v>
      </c>
      <c r="C139" t="s">
        <v>3477</v>
      </c>
      <c r="D139" s="3" t="s">
        <v>6077</v>
      </c>
      <c r="E139" s="45">
        <v>60.813899993896484</v>
      </c>
      <c r="F139" s="45">
        <v>23.500600814819336</v>
      </c>
      <c r="G139" s="22">
        <v>104</v>
      </c>
      <c r="H139" s="3" t="s">
        <v>386</v>
      </c>
      <c r="J139" s="45">
        <v>82.999992370605469</v>
      </c>
      <c r="K139" s="45">
        <v>71.442207336425781</v>
      </c>
      <c r="L139" s="45">
        <v>11.55778980255127</v>
      </c>
      <c r="M139" s="21">
        <v>0.92359429597854614</v>
      </c>
      <c r="N139">
        <v>2</v>
      </c>
    </row>
    <row r="140" spans="2:14" x14ac:dyDescent="0.25">
      <c r="B140" t="s">
        <v>626</v>
      </c>
      <c r="C140" t="s">
        <v>3478</v>
      </c>
      <c r="D140" s="3" t="s">
        <v>6077</v>
      </c>
      <c r="E140" s="45">
        <v>67.3677978515625</v>
      </c>
      <c r="F140" s="45">
        <v>26.63279914855957</v>
      </c>
      <c r="G140" s="22">
        <v>179</v>
      </c>
      <c r="H140" s="3" t="s">
        <v>5985</v>
      </c>
      <c r="J140" s="45">
        <v>54.319999694824219</v>
      </c>
      <c r="K140" s="45">
        <v>49.019824981689453</v>
      </c>
      <c r="L140" s="45">
        <v>5.3001770973205566</v>
      </c>
      <c r="M140" s="21">
        <v>0.72358059883117676</v>
      </c>
      <c r="N140">
        <v>2</v>
      </c>
    </row>
    <row r="141" spans="2:14" x14ac:dyDescent="0.25">
      <c r="B141" t="s">
        <v>631</v>
      </c>
      <c r="C141" t="s">
        <v>3483</v>
      </c>
      <c r="D141" s="3" t="s">
        <v>6077</v>
      </c>
      <c r="E141" s="45">
        <v>60.595600128173828</v>
      </c>
      <c r="F141" s="45">
        <v>24.806400299072266</v>
      </c>
      <c r="G141" s="22">
        <v>86</v>
      </c>
      <c r="H141" s="3" t="s">
        <v>386</v>
      </c>
      <c r="J141" s="45">
        <v>83.660003662109375</v>
      </c>
      <c r="K141" s="45">
        <v>72.151481628417969</v>
      </c>
      <c r="L141" s="45">
        <v>11.508524894714355</v>
      </c>
      <c r="M141" s="21">
        <v>0.93072372674942017</v>
      </c>
      <c r="N141">
        <v>2</v>
      </c>
    </row>
    <row r="142" spans="2:14" x14ac:dyDescent="0.25">
      <c r="B142" t="s">
        <v>635</v>
      </c>
      <c r="C142" t="s">
        <v>3487</v>
      </c>
      <c r="D142" s="3" t="s">
        <v>6077</v>
      </c>
      <c r="E142" s="45">
        <v>61.801700592041016</v>
      </c>
      <c r="F142" s="45">
        <v>29.318099975585938</v>
      </c>
      <c r="G142" s="22">
        <v>78</v>
      </c>
      <c r="H142" s="3" t="s">
        <v>386</v>
      </c>
      <c r="J142" s="45">
        <v>77.239997863769531</v>
      </c>
      <c r="K142" s="45">
        <v>71.197608947753906</v>
      </c>
      <c r="L142" s="45">
        <v>6.0423941612243652</v>
      </c>
      <c r="M142" s="21">
        <v>0.74441748857498169</v>
      </c>
      <c r="N142">
        <v>2</v>
      </c>
    </row>
    <row r="143" spans="2:14" x14ac:dyDescent="0.25">
      <c r="B143" t="s">
        <v>639</v>
      </c>
      <c r="C143" t="s">
        <v>3491</v>
      </c>
      <c r="D143" s="3" t="s">
        <v>6077</v>
      </c>
      <c r="E143" s="45">
        <v>63.231700897216797</v>
      </c>
      <c r="F143" s="45">
        <v>29.237800598144531</v>
      </c>
      <c r="G143" s="22">
        <v>116</v>
      </c>
      <c r="H143" s="3" t="s">
        <v>386</v>
      </c>
      <c r="J143" s="45">
        <v>78.200004577636719</v>
      </c>
      <c r="K143" s="45">
        <v>70.387916564941406</v>
      </c>
      <c r="L143" s="45">
        <v>7.8120827674865723</v>
      </c>
      <c r="M143" s="21">
        <v>0.81314396858215332</v>
      </c>
      <c r="N143">
        <v>2</v>
      </c>
    </row>
    <row r="144" spans="2:14" x14ac:dyDescent="0.25">
      <c r="B144" t="s">
        <v>640</v>
      </c>
      <c r="C144" t="s">
        <v>3492</v>
      </c>
      <c r="D144" s="3" t="s">
        <v>6077</v>
      </c>
      <c r="E144" s="45">
        <v>64.281402587890625</v>
      </c>
      <c r="F144" s="45">
        <v>27.678300857543945</v>
      </c>
      <c r="G144" s="22">
        <v>147</v>
      </c>
      <c r="H144" s="3" t="s">
        <v>386</v>
      </c>
      <c r="J144" s="45">
        <v>81.068000793457031</v>
      </c>
      <c r="K144" s="45">
        <v>69.663177490234375</v>
      </c>
      <c r="L144" s="45">
        <v>11.404821395874023</v>
      </c>
      <c r="M144" s="21">
        <v>0.93801450729370117</v>
      </c>
      <c r="N144">
        <v>2</v>
      </c>
    </row>
    <row r="145" spans="2:14" x14ac:dyDescent="0.25">
      <c r="B145" t="s">
        <v>642</v>
      </c>
      <c r="C145" t="s">
        <v>3494</v>
      </c>
      <c r="D145" s="3" t="s">
        <v>6077</v>
      </c>
      <c r="E145" s="45">
        <v>65.995002746582031</v>
      </c>
      <c r="F145" s="45">
        <v>29.225799560546875</v>
      </c>
      <c r="G145" s="22">
        <v>264</v>
      </c>
      <c r="H145" s="3" t="s">
        <v>386</v>
      </c>
      <c r="J145" s="45">
        <v>79.669998168945313</v>
      </c>
      <c r="K145" s="45">
        <v>66.845443725585938</v>
      </c>
      <c r="L145" s="45">
        <v>12.824554443359375</v>
      </c>
      <c r="M145" s="21">
        <v>0.93877077102661133</v>
      </c>
      <c r="N145">
        <v>2</v>
      </c>
    </row>
    <row r="146" spans="2:14" x14ac:dyDescent="0.25">
      <c r="B146" t="s">
        <v>646</v>
      </c>
      <c r="C146" t="s">
        <v>3498</v>
      </c>
      <c r="D146" s="3" t="s">
        <v>6077</v>
      </c>
      <c r="E146" s="45">
        <v>69.755599975585938</v>
      </c>
      <c r="F146" s="45">
        <v>27.011899948120117</v>
      </c>
      <c r="G146" s="22">
        <v>107</v>
      </c>
      <c r="H146" s="3" t="s">
        <v>386</v>
      </c>
      <c r="J146" s="45">
        <v>73.819999694824219</v>
      </c>
      <c r="K146" s="45">
        <v>65.466590881347656</v>
      </c>
      <c r="L146" s="45">
        <v>8.3534135818481445</v>
      </c>
      <c r="M146" s="21">
        <v>0.72988027334213257</v>
      </c>
      <c r="N146">
        <v>2</v>
      </c>
    </row>
    <row r="147" spans="2:14" x14ac:dyDescent="0.25">
      <c r="B147" t="s">
        <v>645</v>
      </c>
      <c r="C147" t="s">
        <v>3497</v>
      </c>
      <c r="D147" s="3" t="s">
        <v>6077</v>
      </c>
      <c r="E147" s="45">
        <v>69.050003051757813</v>
      </c>
      <c r="F147" s="45">
        <v>20.783000946044922</v>
      </c>
      <c r="G147" s="22">
        <v>476</v>
      </c>
      <c r="H147" s="3" t="s">
        <v>386</v>
      </c>
      <c r="J147" s="45">
        <v>70.999992370605469</v>
      </c>
      <c r="K147" s="45">
        <v>61.574676513671875</v>
      </c>
      <c r="L147" s="45">
        <v>9.425318717956543</v>
      </c>
      <c r="M147" s="21">
        <v>0.85898232460021973</v>
      </c>
      <c r="N147">
        <v>2</v>
      </c>
    </row>
    <row r="148" spans="2:14" x14ac:dyDescent="0.25">
      <c r="B148" t="s">
        <v>652</v>
      </c>
      <c r="C148" t="s">
        <v>3504</v>
      </c>
      <c r="D148" s="3" t="s">
        <v>6078</v>
      </c>
      <c r="E148" s="45">
        <v>44.11669921875</v>
      </c>
      <c r="F148" s="45">
        <v>3.5831000804901123</v>
      </c>
      <c r="G148" s="22">
        <v>1567</v>
      </c>
      <c r="H148" s="3" t="s">
        <v>386</v>
      </c>
      <c r="J148" s="45">
        <v>68.629997253417969</v>
      </c>
      <c r="K148" s="45">
        <v>63.193645477294922</v>
      </c>
      <c r="L148" s="45">
        <v>5.4363503456115723</v>
      </c>
      <c r="M148" s="21">
        <v>0.68308275938034058</v>
      </c>
      <c r="N148">
        <v>2</v>
      </c>
    </row>
    <row r="149" spans="2:14" x14ac:dyDescent="0.25">
      <c r="B149" t="s">
        <v>653</v>
      </c>
      <c r="C149" t="s">
        <v>3505</v>
      </c>
      <c r="D149" s="3" t="s">
        <v>6078</v>
      </c>
      <c r="E149" s="45">
        <v>43.620800018310547</v>
      </c>
      <c r="F149" s="45">
        <v>1.3789000511169434</v>
      </c>
      <c r="G149" s="22">
        <v>151</v>
      </c>
      <c r="H149" s="3" t="s">
        <v>386</v>
      </c>
      <c r="J149" s="45">
        <v>88.520004272460938</v>
      </c>
      <c r="K149" s="45">
        <v>82.705543518066406</v>
      </c>
      <c r="L149" s="45">
        <v>5.8144593238830566</v>
      </c>
      <c r="M149" s="21">
        <v>0.65028363466262817</v>
      </c>
      <c r="N149">
        <v>2</v>
      </c>
    </row>
    <row r="150" spans="2:14" x14ac:dyDescent="0.25">
      <c r="B150" t="s">
        <v>653</v>
      </c>
      <c r="C150" t="s">
        <v>3505</v>
      </c>
      <c r="D150" s="3" t="s">
        <v>6078</v>
      </c>
      <c r="E150" s="45">
        <v>43.620800018310547</v>
      </c>
      <c r="F150" s="45">
        <v>1.3789000511169434</v>
      </c>
      <c r="G150" s="22">
        <v>151</v>
      </c>
      <c r="H150" s="3" t="s">
        <v>5985</v>
      </c>
      <c r="J150" s="45">
        <v>69.55999755859375</v>
      </c>
      <c r="K150" s="45">
        <v>61.392108917236328</v>
      </c>
      <c r="L150" s="45">
        <v>8.1678876876831055</v>
      </c>
      <c r="M150" s="21">
        <v>0.7835540771484375</v>
      </c>
      <c r="N150">
        <v>2</v>
      </c>
    </row>
    <row r="151" spans="2:14" x14ac:dyDescent="0.25">
      <c r="B151" t="s">
        <v>656</v>
      </c>
      <c r="C151" t="s">
        <v>3508</v>
      </c>
      <c r="D151" s="3" t="s">
        <v>6078</v>
      </c>
      <c r="E151" s="45">
        <v>45.726398468017578</v>
      </c>
      <c r="F151" s="45">
        <v>5.0777997970581055</v>
      </c>
      <c r="G151" s="22">
        <v>235</v>
      </c>
      <c r="H151" s="3" t="s">
        <v>5985</v>
      </c>
      <c r="J151" s="45">
        <v>74.060005187988281</v>
      </c>
      <c r="K151" s="45">
        <v>60.330780029296875</v>
      </c>
      <c r="L151" s="45">
        <v>13.729222297668457</v>
      </c>
      <c r="M151" s="21">
        <v>0.98211383819580078</v>
      </c>
      <c r="N151">
        <v>2</v>
      </c>
    </row>
    <row r="152" spans="2:14" x14ac:dyDescent="0.25">
      <c r="B152" t="s">
        <v>659</v>
      </c>
      <c r="C152" t="s">
        <v>3511</v>
      </c>
      <c r="D152" s="3" t="s">
        <v>6078</v>
      </c>
      <c r="E152" s="45">
        <v>49.180000305175781</v>
      </c>
      <c r="F152" s="45">
        <v>0.45579999685287476</v>
      </c>
      <c r="G152" s="22">
        <v>67</v>
      </c>
      <c r="H152" s="3" t="s">
        <v>386</v>
      </c>
      <c r="J152" s="45">
        <v>85.027999877929688</v>
      </c>
      <c r="K152" s="45">
        <v>72.89898681640625</v>
      </c>
      <c r="L152" s="45">
        <v>12.129010200500488</v>
      </c>
      <c r="M152" s="21">
        <v>0.80173522233963013</v>
      </c>
      <c r="N152">
        <v>2</v>
      </c>
    </row>
    <row r="153" spans="2:14" x14ac:dyDescent="0.25">
      <c r="B153" t="s">
        <v>660</v>
      </c>
      <c r="C153" t="s">
        <v>3512</v>
      </c>
      <c r="D153" s="3" t="s">
        <v>6078</v>
      </c>
      <c r="E153" s="45">
        <v>48.445598602294922</v>
      </c>
      <c r="F153" s="45">
        <v>0.11029999703168869</v>
      </c>
      <c r="G153" s="22">
        <v>143</v>
      </c>
      <c r="H153" s="3" t="s">
        <v>5985</v>
      </c>
      <c r="J153" s="45">
        <v>65.839996337890625</v>
      </c>
      <c r="K153" s="45">
        <v>55.115657806396484</v>
      </c>
      <c r="L153" s="45">
        <v>10.724339485168457</v>
      </c>
      <c r="M153" s="21">
        <v>0.97748517990112305</v>
      </c>
      <c r="N153">
        <v>2</v>
      </c>
    </row>
    <row r="154" spans="2:14" x14ac:dyDescent="0.25">
      <c r="B154" t="s">
        <v>662</v>
      </c>
      <c r="C154" t="s">
        <v>3514</v>
      </c>
      <c r="D154" s="3" t="s">
        <v>6078</v>
      </c>
      <c r="E154" s="45">
        <v>46.593898773193359</v>
      </c>
      <c r="F154" s="45">
        <v>0.3142000138759613</v>
      </c>
      <c r="G154" s="22">
        <v>123</v>
      </c>
      <c r="H154" s="3" t="s">
        <v>5985</v>
      </c>
      <c r="J154" s="45">
        <v>64.94000244140625</v>
      </c>
      <c r="K154" s="45">
        <v>56.484058380126953</v>
      </c>
      <c r="L154" s="45">
        <v>8.4559431076049805</v>
      </c>
      <c r="M154" s="21">
        <v>0.79108309745788574</v>
      </c>
      <c r="N154">
        <v>2</v>
      </c>
    </row>
    <row r="155" spans="2:14" x14ac:dyDescent="0.25">
      <c r="B155" t="s">
        <v>665</v>
      </c>
      <c r="C155" t="s">
        <v>3517</v>
      </c>
      <c r="D155" s="3" t="s">
        <v>6078</v>
      </c>
      <c r="E155" s="45">
        <v>43.188098907470703</v>
      </c>
      <c r="F155" s="45">
        <v>0</v>
      </c>
      <c r="G155" s="22">
        <v>360</v>
      </c>
      <c r="H155" s="3" t="s">
        <v>386</v>
      </c>
      <c r="J155" s="45">
        <v>88.519996643066406</v>
      </c>
      <c r="K155" s="45">
        <v>77.332710266113281</v>
      </c>
      <c r="L155" s="45">
        <v>11.187286376953125</v>
      </c>
      <c r="M155" s="21">
        <v>0.77803587913513184</v>
      </c>
      <c r="N155">
        <v>2</v>
      </c>
    </row>
    <row r="156" spans="2:14" x14ac:dyDescent="0.25">
      <c r="B156" t="s">
        <v>668</v>
      </c>
      <c r="C156" t="s">
        <v>3520</v>
      </c>
      <c r="D156" s="3" t="s">
        <v>6078</v>
      </c>
      <c r="E156" s="45">
        <v>48.444198608398438</v>
      </c>
      <c r="F156" s="45">
        <v>-4.4116997718811035</v>
      </c>
      <c r="G156" s="22">
        <v>94</v>
      </c>
      <c r="H156" s="3" t="s">
        <v>386</v>
      </c>
      <c r="J156" s="45">
        <v>78.655998229980469</v>
      </c>
      <c r="K156" s="45">
        <v>69.24981689453125</v>
      </c>
      <c r="L156" s="45">
        <v>9.4061832427978516</v>
      </c>
      <c r="M156" s="21">
        <v>0.87259691953659058</v>
      </c>
      <c r="N156">
        <v>2</v>
      </c>
    </row>
    <row r="157" spans="2:14" x14ac:dyDescent="0.25">
      <c r="B157" t="s">
        <v>669</v>
      </c>
      <c r="C157" t="s">
        <v>3521</v>
      </c>
      <c r="D157" s="3" t="s">
        <v>6078</v>
      </c>
      <c r="E157" s="45">
        <v>44.580799102783203</v>
      </c>
      <c r="F157" s="45">
        <v>4.7330999374389648</v>
      </c>
      <c r="G157" s="22">
        <v>73</v>
      </c>
      <c r="H157" s="3" t="s">
        <v>5985</v>
      </c>
      <c r="J157" s="45">
        <v>67.819999694824219</v>
      </c>
      <c r="K157" s="45">
        <v>62.749183654785156</v>
      </c>
      <c r="L157" s="45">
        <v>5.0708189010620117</v>
      </c>
      <c r="M157" s="21">
        <v>0.80567657947540283</v>
      </c>
      <c r="N157">
        <v>2</v>
      </c>
    </row>
    <row r="158" spans="2:14" x14ac:dyDescent="0.25">
      <c r="B158" t="s">
        <v>670</v>
      </c>
      <c r="C158" t="s">
        <v>3522</v>
      </c>
      <c r="D158" s="3" t="s">
        <v>6078</v>
      </c>
      <c r="E158" s="45">
        <v>49.725299835205078</v>
      </c>
      <c r="F158" s="45">
        <v>-1.9393999576568604</v>
      </c>
      <c r="G158" s="22">
        <v>6</v>
      </c>
      <c r="H158" s="3" t="s">
        <v>5985</v>
      </c>
      <c r="J158" s="45">
        <v>61.987998962402344</v>
      </c>
      <c r="K158" s="45">
        <v>57.869560241699219</v>
      </c>
      <c r="L158" s="45">
        <v>4.118438720703125</v>
      </c>
      <c r="M158" s="21">
        <v>0.93993693590164185</v>
      </c>
      <c r="N158">
        <v>2</v>
      </c>
    </row>
    <row r="159" spans="2:14" x14ac:dyDescent="0.25">
      <c r="B159" t="s">
        <v>671</v>
      </c>
      <c r="C159" t="s">
        <v>3523</v>
      </c>
      <c r="D159" s="3" t="s">
        <v>6078</v>
      </c>
      <c r="E159" s="45">
        <v>49.383098602294922</v>
      </c>
      <c r="F159" s="45">
        <v>1.1816999912261963</v>
      </c>
      <c r="G159" s="22">
        <v>151</v>
      </c>
      <c r="H159" s="3" t="s">
        <v>5985</v>
      </c>
      <c r="J159" s="45">
        <v>65.599998474121094</v>
      </c>
      <c r="K159" s="45">
        <v>55.145015716552734</v>
      </c>
      <c r="L159" s="45">
        <v>10.454986572265625</v>
      </c>
      <c r="M159" s="21">
        <v>0.94250702857971191</v>
      </c>
      <c r="N159">
        <v>2</v>
      </c>
    </row>
    <row r="160" spans="2:14" x14ac:dyDescent="0.25">
      <c r="B160" t="s">
        <v>672</v>
      </c>
      <c r="C160" t="s">
        <v>3524</v>
      </c>
      <c r="D160" s="3" t="s">
        <v>6078</v>
      </c>
      <c r="E160" s="45">
        <v>47.444198608398438</v>
      </c>
      <c r="F160" s="45">
        <v>0.72689998149871826</v>
      </c>
      <c r="G160" s="22">
        <v>108</v>
      </c>
      <c r="H160" s="3" t="s">
        <v>386</v>
      </c>
      <c r="J160" s="45">
        <v>93.739997863769531</v>
      </c>
      <c r="K160" s="45">
        <v>78.102821350097656</v>
      </c>
      <c r="L160" s="45">
        <v>15.637176513671875</v>
      </c>
      <c r="M160" s="21">
        <v>0.81386756896972656</v>
      </c>
      <c r="N160">
        <v>2</v>
      </c>
    </row>
    <row r="161" spans="2:14" x14ac:dyDescent="0.25">
      <c r="B161" t="s">
        <v>675</v>
      </c>
      <c r="C161" t="s">
        <v>3527</v>
      </c>
      <c r="D161" s="3" t="s">
        <v>6078</v>
      </c>
      <c r="E161" s="45">
        <v>44.118301391601563</v>
      </c>
      <c r="F161" s="45">
        <v>3.0183000564575195</v>
      </c>
      <c r="G161" s="22">
        <v>712</v>
      </c>
      <c r="H161" s="3" t="s">
        <v>386</v>
      </c>
      <c r="J161" s="45">
        <v>82.550003051757813</v>
      </c>
      <c r="K161" s="45">
        <v>78.284965515136719</v>
      </c>
      <c r="L161" s="45">
        <v>4.2650399208068848</v>
      </c>
      <c r="M161" s="21">
        <v>0.62813854217529297</v>
      </c>
      <c r="N161">
        <v>2</v>
      </c>
    </row>
    <row r="162" spans="2:14" x14ac:dyDescent="0.25">
      <c r="B162" t="s">
        <v>676</v>
      </c>
      <c r="C162" t="s">
        <v>3528</v>
      </c>
      <c r="D162" s="3" t="s">
        <v>6078</v>
      </c>
      <c r="E162" s="45">
        <v>43.909400939941406</v>
      </c>
      <c r="F162" s="45">
        <v>0.50029999017715454</v>
      </c>
      <c r="G162" s="22">
        <v>59</v>
      </c>
      <c r="H162" s="3" t="s">
        <v>386</v>
      </c>
      <c r="J162" s="45">
        <v>88.339996337890625</v>
      </c>
      <c r="K162" s="45">
        <v>82.088111877441406</v>
      </c>
      <c r="L162" s="45">
        <v>6.2518858909606934</v>
      </c>
      <c r="M162" s="21">
        <v>0.65034115314483643</v>
      </c>
      <c r="N162">
        <v>2</v>
      </c>
    </row>
    <row r="163" spans="2:14" x14ac:dyDescent="0.25">
      <c r="B163" t="s">
        <v>681</v>
      </c>
      <c r="C163" t="s">
        <v>3533</v>
      </c>
      <c r="D163" s="3" t="s">
        <v>6078</v>
      </c>
      <c r="E163" s="45">
        <v>46.046699523925781</v>
      </c>
      <c r="F163" s="45">
        <v>-1.4117000102996826</v>
      </c>
      <c r="G163" s="22">
        <v>11</v>
      </c>
      <c r="H163" s="3" t="s">
        <v>386</v>
      </c>
      <c r="J163" s="45">
        <v>78.650001525878906</v>
      </c>
      <c r="K163" s="45">
        <v>72.808448791503906</v>
      </c>
      <c r="L163" s="45">
        <v>5.8415474891662598</v>
      </c>
      <c r="M163" s="21">
        <v>0.67325800657272339</v>
      </c>
      <c r="N163">
        <v>2</v>
      </c>
    </row>
    <row r="164" spans="2:14" x14ac:dyDescent="0.25">
      <c r="B164" t="s">
        <v>682</v>
      </c>
      <c r="C164" t="s">
        <v>3534</v>
      </c>
      <c r="D164" s="3" t="s">
        <v>6078</v>
      </c>
      <c r="E164" s="45">
        <v>48.825599670410156</v>
      </c>
      <c r="F164" s="45">
        <v>-3.473099946975708</v>
      </c>
      <c r="G164" s="22">
        <v>55</v>
      </c>
      <c r="H164" s="3" t="s">
        <v>386</v>
      </c>
      <c r="J164" s="45">
        <v>73.730003356933594</v>
      </c>
      <c r="K164" s="45">
        <v>68.193916320800781</v>
      </c>
      <c r="L164" s="45">
        <v>5.5360817909240723</v>
      </c>
      <c r="M164" s="21">
        <v>0.87678241729736328</v>
      </c>
      <c r="N164">
        <v>2</v>
      </c>
    </row>
    <row r="165" spans="2:14" x14ac:dyDescent="0.25">
      <c r="B165" t="s">
        <v>683</v>
      </c>
      <c r="C165" t="s">
        <v>3535</v>
      </c>
      <c r="D165" s="3" t="s">
        <v>6078</v>
      </c>
      <c r="E165" s="45">
        <v>48.580799102783203</v>
      </c>
      <c r="F165" s="45">
        <v>5.9594001770019531</v>
      </c>
      <c r="G165" s="22">
        <v>336</v>
      </c>
      <c r="H165" s="3" t="s">
        <v>5985</v>
      </c>
      <c r="J165" s="45">
        <v>64.895004272460938</v>
      </c>
      <c r="K165" s="45">
        <v>56.289943695068359</v>
      </c>
      <c r="L165" s="45">
        <v>8.6050605773925781</v>
      </c>
      <c r="M165" s="21">
        <v>0.8521277904510498</v>
      </c>
      <c r="N165">
        <v>2</v>
      </c>
    </row>
    <row r="166" spans="2:14" x14ac:dyDescent="0.25">
      <c r="B166" t="s">
        <v>684</v>
      </c>
      <c r="C166" t="s">
        <v>3536</v>
      </c>
      <c r="D166" s="3" t="s">
        <v>6078</v>
      </c>
      <c r="E166" s="45">
        <v>43.079200744628906</v>
      </c>
      <c r="F166" s="45">
        <v>5.9405999183654785</v>
      </c>
      <c r="G166" s="22">
        <v>115</v>
      </c>
      <c r="H166" s="3" t="s">
        <v>5985</v>
      </c>
      <c r="J166" s="45">
        <v>72.211990356445313</v>
      </c>
      <c r="K166" s="45">
        <v>67.211700439453125</v>
      </c>
      <c r="L166" s="45">
        <v>5.0002927780151367</v>
      </c>
      <c r="M166" s="21">
        <v>0.82552385330200195</v>
      </c>
      <c r="N166">
        <v>2</v>
      </c>
    </row>
    <row r="167" spans="2:14" x14ac:dyDescent="0.25">
      <c r="B167" t="s">
        <v>686</v>
      </c>
      <c r="C167" t="s">
        <v>3538</v>
      </c>
      <c r="D167" s="3" t="s">
        <v>6078</v>
      </c>
      <c r="E167" s="45">
        <v>49.173000335693359</v>
      </c>
      <c r="F167" s="45">
        <v>-0.44999998807907104</v>
      </c>
      <c r="G167" s="22">
        <v>78</v>
      </c>
      <c r="H167" s="3" t="s">
        <v>386</v>
      </c>
      <c r="J167" s="45">
        <v>85.027999877929688</v>
      </c>
      <c r="K167" s="45">
        <v>73.900039672851563</v>
      </c>
      <c r="L167" s="45">
        <v>11.127960205078125</v>
      </c>
      <c r="M167" s="21">
        <v>0.76846176385879517</v>
      </c>
      <c r="N167">
        <v>2</v>
      </c>
    </row>
    <row r="168" spans="2:14" x14ac:dyDescent="0.25">
      <c r="B168" t="s">
        <v>687</v>
      </c>
      <c r="C168" t="s">
        <v>3539</v>
      </c>
      <c r="D168" s="3" t="s">
        <v>6078</v>
      </c>
      <c r="E168" s="45">
        <v>49.383998870849609</v>
      </c>
      <c r="F168" s="45">
        <v>1.1749999523162842</v>
      </c>
      <c r="G168" s="22">
        <v>156.10000610351563</v>
      </c>
      <c r="H168" s="3" t="s">
        <v>5985</v>
      </c>
      <c r="J168" s="45">
        <v>65.599998474121094</v>
      </c>
      <c r="K168" s="45">
        <v>54.701065063476563</v>
      </c>
      <c r="L168" s="45">
        <v>10.89893627166748</v>
      </c>
      <c r="M168" s="21">
        <v>0.95724660158157349</v>
      </c>
      <c r="N168">
        <v>2</v>
      </c>
    </row>
    <row r="169" spans="2:14" x14ac:dyDescent="0.25">
      <c r="B169" t="s">
        <v>690</v>
      </c>
      <c r="C169" t="s">
        <v>3542</v>
      </c>
      <c r="D169" s="3" t="s">
        <v>6078</v>
      </c>
      <c r="E169" s="45">
        <v>48.450000762939453</v>
      </c>
      <c r="F169" s="45">
        <v>0.11699999868869781</v>
      </c>
      <c r="G169" s="22">
        <v>141</v>
      </c>
      <c r="H169" s="3" t="s">
        <v>5985</v>
      </c>
      <c r="J169" s="45">
        <v>65.839996337890625</v>
      </c>
      <c r="K169" s="45">
        <v>55.09521484375</v>
      </c>
      <c r="L169" s="45">
        <v>10.744781494140625</v>
      </c>
      <c r="M169" s="21">
        <v>0.9759209156036377</v>
      </c>
      <c r="N169">
        <v>2</v>
      </c>
    </row>
    <row r="170" spans="2:14" x14ac:dyDescent="0.25">
      <c r="B170" t="s">
        <v>693</v>
      </c>
      <c r="C170" t="s">
        <v>3545</v>
      </c>
      <c r="D170" s="3" t="s">
        <v>6078</v>
      </c>
      <c r="E170" s="45">
        <v>48.692001342773438</v>
      </c>
      <c r="F170" s="45">
        <v>6.2300000190734863</v>
      </c>
      <c r="G170" s="22">
        <v>228.89999389648438</v>
      </c>
      <c r="H170" s="3" t="s">
        <v>5985</v>
      </c>
      <c r="J170" s="45">
        <v>67.639999389648438</v>
      </c>
      <c r="K170" s="45">
        <v>56.215160369873047</v>
      </c>
      <c r="L170" s="45">
        <v>11.424839973449707</v>
      </c>
      <c r="M170" s="21">
        <v>0.97139739990234375</v>
      </c>
      <c r="N170">
        <v>2</v>
      </c>
    </row>
    <row r="171" spans="2:14" x14ac:dyDescent="0.25">
      <c r="B171" t="s">
        <v>694</v>
      </c>
      <c r="C171" t="s">
        <v>3546</v>
      </c>
      <c r="D171" s="3" t="s">
        <v>6078</v>
      </c>
      <c r="E171" s="45">
        <v>47.294200897216797</v>
      </c>
      <c r="F171" s="45">
        <v>-3.2181000709533691</v>
      </c>
      <c r="G171" s="22">
        <v>34</v>
      </c>
      <c r="H171" s="3" t="s">
        <v>5985</v>
      </c>
      <c r="J171" s="45">
        <v>62.204002380371094</v>
      </c>
      <c r="K171" s="45">
        <v>59.318531036376953</v>
      </c>
      <c r="L171" s="45">
        <v>2.8854737281799316</v>
      </c>
      <c r="M171" s="21">
        <v>0.69111466407775879</v>
      </c>
      <c r="N171">
        <v>2</v>
      </c>
    </row>
    <row r="172" spans="2:14" x14ac:dyDescent="0.25">
      <c r="B172" t="s">
        <v>695</v>
      </c>
      <c r="C172" t="s">
        <v>3547</v>
      </c>
      <c r="D172" s="3" t="s">
        <v>6078</v>
      </c>
      <c r="E172" s="45">
        <v>47.150001525878906</v>
      </c>
      <c r="F172" s="45">
        <v>-1.6088999509811401</v>
      </c>
      <c r="G172" s="22">
        <v>26</v>
      </c>
      <c r="H172" s="3" t="s">
        <v>386</v>
      </c>
      <c r="J172" s="45">
        <v>86.648002624511719</v>
      </c>
      <c r="K172" s="45">
        <v>77.054298400878906</v>
      </c>
      <c r="L172" s="45">
        <v>9.5937070846557617</v>
      </c>
      <c r="M172" s="21">
        <v>0.77354401350021362</v>
      </c>
      <c r="N172">
        <v>2</v>
      </c>
    </row>
    <row r="173" spans="2:14" x14ac:dyDescent="0.25">
      <c r="B173" t="s">
        <v>696</v>
      </c>
      <c r="C173" t="s">
        <v>3548</v>
      </c>
      <c r="D173" s="3" t="s">
        <v>6078</v>
      </c>
      <c r="E173" s="45">
        <v>47.431999206542969</v>
      </c>
      <c r="F173" s="45">
        <v>0.7279999852180481</v>
      </c>
      <c r="G173" s="22">
        <v>108.80000305175781</v>
      </c>
      <c r="H173" s="3" t="s">
        <v>386</v>
      </c>
      <c r="J173" s="45">
        <v>93.739997863769531</v>
      </c>
      <c r="K173" s="45">
        <v>79.479911804199219</v>
      </c>
      <c r="L173" s="45">
        <v>14.260090827941895</v>
      </c>
      <c r="M173" s="21">
        <v>0.79006481170654297</v>
      </c>
      <c r="N173">
        <v>2</v>
      </c>
    </row>
    <row r="174" spans="2:14" x14ac:dyDescent="0.25">
      <c r="B174" t="s">
        <v>699</v>
      </c>
      <c r="C174" t="s">
        <v>3551</v>
      </c>
      <c r="D174" s="3" t="s">
        <v>6078</v>
      </c>
      <c r="E174" s="45">
        <v>46.049999237060547</v>
      </c>
      <c r="F174" s="45">
        <v>-1.4170000553131104</v>
      </c>
      <c r="G174" s="22">
        <v>22</v>
      </c>
      <c r="H174" s="3" t="s">
        <v>386</v>
      </c>
      <c r="J174" s="45">
        <v>78.650001525878906</v>
      </c>
      <c r="K174" s="45">
        <v>73.282264709472656</v>
      </c>
      <c r="L174" s="45">
        <v>5.3677315711975098</v>
      </c>
      <c r="M174" s="21">
        <v>0.65166699886322021</v>
      </c>
      <c r="N174">
        <v>2</v>
      </c>
    </row>
    <row r="175" spans="2:14" x14ac:dyDescent="0.25">
      <c r="B175" t="s">
        <v>700</v>
      </c>
      <c r="C175" t="s">
        <v>3552</v>
      </c>
      <c r="D175" s="3" t="s">
        <v>6078</v>
      </c>
      <c r="E175" s="45">
        <v>46.588001251220703</v>
      </c>
      <c r="F175" s="45">
        <v>0.30700001120567322</v>
      </c>
      <c r="G175" s="22">
        <v>128.89999389648438</v>
      </c>
      <c r="H175" s="3" t="s">
        <v>5985</v>
      </c>
      <c r="J175" s="45">
        <v>64.94000244140625</v>
      </c>
      <c r="K175" s="45">
        <v>56.154514312744141</v>
      </c>
      <c r="L175" s="45">
        <v>8.785487174987793</v>
      </c>
      <c r="M175" s="21">
        <v>0.80429953336715698</v>
      </c>
      <c r="N175">
        <v>2</v>
      </c>
    </row>
    <row r="176" spans="2:14" x14ac:dyDescent="0.25">
      <c r="B176" t="s">
        <v>675</v>
      </c>
      <c r="C176" t="s">
        <v>3527</v>
      </c>
      <c r="D176" s="3" t="s">
        <v>6078</v>
      </c>
      <c r="E176" s="45">
        <v>44.117000579833984</v>
      </c>
      <c r="F176" s="45">
        <v>3.0169999599456787</v>
      </c>
      <c r="G176" s="22">
        <v>720</v>
      </c>
      <c r="H176" s="3" t="s">
        <v>386</v>
      </c>
      <c r="J176" s="45">
        <v>82.550003051757813</v>
      </c>
      <c r="K176" s="45">
        <v>79.493316650390625</v>
      </c>
      <c r="L176" s="45">
        <v>3.0566864013671875</v>
      </c>
      <c r="M176" s="21">
        <v>0.60330504179000854</v>
      </c>
      <c r="N176">
        <v>2</v>
      </c>
    </row>
    <row r="177" spans="2:14" x14ac:dyDescent="0.25">
      <c r="B177" t="s">
        <v>705</v>
      </c>
      <c r="C177" t="s">
        <v>3557</v>
      </c>
      <c r="D177" s="3" t="s">
        <v>6078</v>
      </c>
      <c r="E177" s="45">
        <v>43.911998748779297</v>
      </c>
      <c r="F177" s="45">
        <v>-0.50800001621246338</v>
      </c>
      <c r="G177" s="22">
        <v>61.900001525878906</v>
      </c>
      <c r="H177" s="3" t="s">
        <v>386</v>
      </c>
      <c r="J177" s="45">
        <v>88.339996337890625</v>
      </c>
      <c r="K177" s="45">
        <v>83.427993774414063</v>
      </c>
      <c r="L177" s="45">
        <v>4.9120054244995117</v>
      </c>
      <c r="M177" s="21">
        <v>0.62967115640640259</v>
      </c>
      <c r="N177">
        <v>2</v>
      </c>
    </row>
    <row r="178" spans="2:14" x14ac:dyDescent="0.25">
      <c r="B178" t="s">
        <v>600</v>
      </c>
      <c r="C178" t="s">
        <v>3451</v>
      </c>
      <c r="D178" s="3" t="s">
        <v>6078</v>
      </c>
      <c r="E178" s="45">
        <v>43.179000854492188</v>
      </c>
      <c r="F178" s="45">
        <v>-6.0000000521540642E-3</v>
      </c>
      <c r="G178" s="22">
        <v>384</v>
      </c>
      <c r="H178" s="3" t="s">
        <v>386</v>
      </c>
      <c r="J178" s="45">
        <v>88.519996643066406</v>
      </c>
      <c r="K178" s="45">
        <v>79.054283142089844</v>
      </c>
      <c r="L178" s="45">
        <v>9.4657182693481445</v>
      </c>
      <c r="M178" s="21">
        <v>0.74810510873794556</v>
      </c>
      <c r="N178">
        <v>2</v>
      </c>
    </row>
    <row r="179" spans="2:14" x14ac:dyDescent="0.25">
      <c r="B179" t="s">
        <v>684</v>
      </c>
      <c r="C179" t="s">
        <v>3536</v>
      </c>
      <c r="D179" s="3" t="s">
        <v>6078</v>
      </c>
      <c r="E179" s="45">
        <v>43.083000183105469</v>
      </c>
      <c r="F179" s="45">
        <v>5.9330000877380371</v>
      </c>
      <c r="G179" s="22">
        <v>134</v>
      </c>
      <c r="H179" s="3" t="s">
        <v>5985</v>
      </c>
      <c r="J179" s="45">
        <v>72.211990356445313</v>
      </c>
      <c r="K179" s="45">
        <v>67.9996337890625</v>
      </c>
      <c r="L179" s="45">
        <v>4.2123594284057617</v>
      </c>
      <c r="M179" s="21">
        <v>0.79522156715393066</v>
      </c>
      <c r="N179">
        <v>2</v>
      </c>
    </row>
    <row r="180" spans="2:14" x14ac:dyDescent="0.25">
      <c r="B180" t="s">
        <v>710</v>
      </c>
      <c r="C180" t="s">
        <v>3562</v>
      </c>
      <c r="D180" s="3" t="s">
        <v>6078</v>
      </c>
      <c r="E180" s="45">
        <v>42.553001403808594</v>
      </c>
      <c r="F180" s="45">
        <v>9.4840002059936523</v>
      </c>
      <c r="G180" s="22">
        <v>7.9000000953674316</v>
      </c>
      <c r="H180" s="3" t="s">
        <v>386</v>
      </c>
      <c r="J180" s="45">
        <v>89.456008911132813</v>
      </c>
      <c r="K180" s="45">
        <v>85.303886413574219</v>
      </c>
      <c r="L180" s="45">
        <v>4.1521177291870117</v>
      </c>
      <c r="M180" s="21">
        <v>0.80752676725387573</v>
      </c>
      <c r="N180">
        <v>2</v>
      </c>
    </row>
    <row r="181" spans="2:14" x14ac:dyDescent="0.25">
      <c r="B181" t="s">
        <v>719</v>
      </c>
      <c r="C181" t="s">
        <v>3573</v>
      </c>
      <c r="D181" s="3" t="s">
        <v>6080</v>
      </c>
      <c r="E181" s="45">
        <v>36.833099365234375</v>
      </c>
      <c r="F181" s="45">
        <v>21.700000762939453</v>
      </c>
      <c r="G181" s="22">
        <v>52</v>
      </c>
      <c r="H181" s="3" t="s">
        <v>386</v>
      </c>
      <c r="J181" s="45">
        <v>88.82000732421875</v>
      </c>
      <c r="K181" s="45">
        <v>83.636192321777344</v>
      </c>
      <c r="L181" s="45">
        <v>5.1838173866271973</v>
      </c>
      <c r="M181" s="21">
        <v>0.82397675514221191</v>
      </c>
      <c r="N181">
        <v>2</v>
      </c>
    </row>
    <row r="182" spans="2:14" x14ac:dyDescent="0.25">
      <c r="B182" t="s">
        <v>736</v>
      </c>
      <c r="C182" t="s">
        <v>3591</v>
      </c>
      <c r="D182" s="3" t="s">
        <v>6083</v>
      </c>
      <c r="E182" s="45">
        <v>63.966701507568359</v>
      </c>
      <c r="F182" s="45">
        <v>-22.600000381469727</v>
      </c>
      <c r="G182" s="22">
        <v>50.299999237060547</v>
      </c>
      <c r="H182" s="3" t="s">
        <v>5985</v>
      </c>
      <c r="J182" s="45">
        <v>51.844997406005859</v>
      </c>
      <c r="K182" s="45">
        <v>47.709148406982422</v>
      </c>
      <c r="L182" s="45">
        <v>4.1358489990234375</v>
      </c>
      <c r="M182" s="21">
        <v>0.83880823850631714</v>
      </c>
      <c r="N182">
        <v>2</v>
      </c>
    </row>
    <row r="183" spans="2:14" x14ac:dyDescent="0.25">
      <c r="B183" t="s">
        <v>743</v>
      </c>
      <c r="C183" t="s">
        <v>3598</v>
      </c>
      <c r="D183" s="3" t="s">
        <v>6084</v>
      </c>
      <c r="E183" s="45">
        <v>42.082801818847656</v>
      </c>
      <c r="F183" s="45">
        <v>12.216699600219727</v>
      </c>
      <c r="G183" s="22">
        <v>266</v>
      </c>
      <c r="H183" s="3" t="s">
        <v>386</v>
      </c>
      <c r="J183" s="45">
        <v>89.419998168945313</v>
      </c>
      <c r="K183" s="45">
        <v>86.017776489257813</v>
      </c>
      <c r="L183" s="45">
        <v>3.4022278785705566</v>
      </c>
      <c r="M183" s="21">
        <v>0.69325339794158936</v>
      </c>
      <c r="N183">
        <v>2</v>
      </c>
    </row>
    <row r="184" spans="2:14" x14ac:dyDescent="0.25">
      <c r="B184" t="s">
        <v>754</v>
      </c>
      <c r="C184" t="s">
        <v>3609</v>
      </c>
      <c r="D184" s="3" t="s">
        <v>6084</v>
      </c>
      <c r="E184" s="45">
        <v>40.916999816894531</v>
      </c>
      <c r="F184" s="45">
        <v>12.949999809265137</v>
      </c>
      <c r="G184" s="22">
        <v>185</v>
      </c>
      <c r="H184" s="3" t="s">
        <v>5985</v>
      </c>
      <c r="J184" s="45">
        <v>77.840003967285156</v>
      </c>
      <c r="K184" s="45">
        <v>71.791145324707031</v>
      </c>
      <c r="L184" s="45">
        <v>6.0488533973693848</v>
      </c>
      <c r="M184" s="21">
        <v>0.94562101364135742</v>
      </c>
      <c r="N184">
        <v>2</v>
      </c>
    </row>
    <row r="185" spans="2:14" x14ac:dyDescent="0.25">
      <c r="B185" t="s">
        <v>756</v>
      </c>
      <c r="C185" t="s">
        <v>3611</v>
      </c>
      <c r="D185" s="3" t="s">
        <v>6084</v>
      </c>
      <c r="E185" s="45">
        <v>40.432998657226563</v>
      </c>
      <c r="F185" s="45">
        <v>16.882999420166016</v>
      </c>
      <c r="G185" s="22">
        <v>12</v>
      </c>
      <c r="H185" s="3" t="s">
        <v>5985</v>
      </c>
      <c r="J185" s="45">
        <v>74.480003356933594</v>
      </c>
      <c r="K185" s="45">
        <v>69.075508117675781</v>
      </c>
      <c r="L185" s="45">
        <v>5.4044952392578125</v>
      </c>
      <c r="M185" s="21">
        <v>0.82468748092651367</v>
      </c>
      <c r="N185">
        <v>2</v>
      </c>
    </row>
    <row r="186" spans="2:14" x14ac:dyDescent="0.25">
      <c r="B186" t="s">
        <v>760</v>
      </c>
      <c r="C186" t="s">
        <v>3615</v>
      </c>
      <c r="D186" s="3" t="s">
        <v>6084</v>
      </c>
      <c r="E186" s="45">
        <v>37.910999298095703</v>
      </c>
      <c r="F186" s="45">
        <v>12.48799991607666</v>
      </c>
      <c r="G186" s="22">
        <v>7.3000001907348633</v>
      </c>
      <c r="H186" s="3" t="s">
        <v>5985</v>
      </c>
      <c r="J186" s="45">
        <v>72.019996643066406</v>
      </c>
      <c r="K186" s="45">
        <v>68.558784484863281</v>
      </c>
      <c r="L186" s="45">
        <v>3.4612171649932861</v>
      </c>
      <c r="M186" s="21">
        <v>0.72009891271591187</v>
      </c>
      <c r="N186">
        <v>2</v>
      </c>
    </row>
    <row r="187" spans="2:14" x14ac:dyDescent="0.25">
      <c r="B187" t="s">
        <v>762</v>
      </c>
      <c r="C187" t="s">
        <v>3617</v>
      </c>
      <c r="D187" s="3" t="s">
        <v>6084</v>
      </c>
      <c r="E187" s="45">
        <v>37.400001525878906</v>
      </c>
      <c r="F187" s="45">
        <v>14.91670036315918</v>
      </c>
      <c r="G187" s="22">
        <v>31.100000381469727</v>
      </c>
      <c r="H187" s="3" t="s">
        <v>5985</v>
      </c>
      <c r="J187" s="45">
        <v>69.139999389648438</v>
      </c>
      <c r="K187" s="45">
        <v>66.155426025390625</v>
      </c>
      <c r="L187" s="45">
        <v>2.9845733642578125</v>
      </c>
      <c r="M187" s="21">
        <v>0.75728970766067505</v>
      </c>
      <c r="N187">
        <v>2</v>
      </c>
    </row>
    <row r="188" spans="2:14" x14ac:dyDescent="0.25">
      <c r="B188" t="s">
        <v>776</v>
      </c>
      <c r="C188" t="s">
        <v>3637</v>
      </c>
      <c r="D188" s="3" t="s">
        <v>5986</v>
      </c>
      <c r="E188" s="45">
        <v>51.450000762939453</v>
      </c>
      <c r="F188" s="45">
        <v>3.5999999046325684</v>
      </c>
      <c r="G188" s="22">
        <v>8</v>
      </c>
      <c r="H188" s="3" t="s">
        <v>5985</v>
      </c>
      <c r="J188" s="45">
        <v>66.019996643066406</v>
      </c>
      <c r="K188" s="45">
        <v>59.082759857177734</v>
      </c>
      <c r="L188" s="45">
        <v>6.9372406005859375</v>
      </c>
      <c r="M188" s="21">
        <v>0.93704605102539063</v>
      </c>
      <c r="N188">
        <v>2</v>
      </c>
    </row>
    <row r="189" spans="2:14" x14ac:dyDescent="0.25">
      <c r="B189" t="s">
        <v>777</v>
      </c>
      <c r="C189" t="s">
        <v>3638</v>
      </c>
      <c r="D189" s="3" t="s">
        <v>5986</v>
      </c>
      <c r="E189" s="45">
        <v>50.905300140380859</v>
      </c>
      <c r="F189" s="45">
        <v>5.7617001533508301</v>
      </c>
      <c r="G189" s="22">
        <v>114</v>
      </c>
      <c r="H189" s="3" t="s">
        <v>5985</v>
      </c>
      <c r="J189" s="45">
        <v>66.739997863769531</v>
      </c>
      <c r="K189" s="45">
        <v>56.020969390869141</v>
      </c>
      <c r="L189" s="45">
        <v>10.719029426574707</v>
      </c>
      <c r="M189" s="21">
        <v>0.93085819482803345</v>
      </c>
      <c r="N189">
        <v>2</v>
      </c>
    </row>
    <row r="190" spans="2:14" x14ac:dyDescent="0.25">
      <c r="B190" t="s">
        <v>780</v>
      </c>
      <c r="C190" t="s">
        <v>3641</v>
      </c>
      <c r="D190" s="3" t="s">
        <v>6089</v>
      </c>
      <c r="E190" s="45">
        <v>60.383098602294922</v>
      </c>
      <c r="F190" s="45">
        <v>5.3330998420715332</v>
      </c>
      <c r="G190" s="22">
        <v>12</v>
      </c>
      <c r="H190" s="3" t="s">
        <v>5985</v>
      </c>
      <c r="J190" s="45">
        <v>61.232002258300781</v>
      </c>
      <c r="K190" s="45">
        <v>54.320526123046875</v>
      </c>
      <c r="L190" s="45">
        <v>6.9114747047424316</v>
      </c>
      <c r="M190" s="21">
        <v>0.90621471405029297</v>
      </c>
      <c r="N190">
        <v>2</v>
      </c>
    </row>
    <row r="191" spans="2:14" x14ac:dyDescent="0.25">
      <c r="B191" t="s">
        <v>587</v>
      </c>
      <c r="C191" t="s">
        <v>3433</v>
      </c>
      <c r="D191" s="3" t="s">
        <v>6089</v>
      </c>
      <c r="E191" s="45">
        <v>63.700298309326172</v>
      </c>
      <c r="F191" s="45">
        <v>9.6014003753662109</v>
      </c>
      <c r="G191" s="22">
        <v>10</v>
      </c>
      <c r="H191" s="3" t="s">
        <v>5985</v>
      </c>
      <c r="J191" s="45">
        <v>59.119998931884766</v>
      </c>
      <c r="K191" s="45">
        <v>51.169200897216797</v>
      </c>
      <c r="L191" s="45">
        <v>7.9508004188537598</v>
      </c>
      <c r="M191" s="21">
        <v>0.94377189874649048</v>
      </c>
      <c r="N191">
        <v>2</v>
      </c>
    </row>
    <row r="192" spans="2:14" x14ac:dyDescent="0.25">
      <c r="B192" t="s">
        <v>784</v>
      </c>
      <c r="C192" t="s">
        <v>3645</v>
      </c>
      <c r="D192" s="3" t="s">
        <v>6089</v>
      </c>
      <c r="E192" s="45">
        <v>58.884201049804688</v>
      </c>
      <c r="F192" s="45">
        <v>5.6367001533508301</v>
      </c>
      <c r="G192" s="22">
        <v>7</v>
      </c>
      <c r="H192" s="3" t="s">
        <v>5985</v>
      </c>
      <c r="J192" s="45">
        <v>61.56500244140625</v>
      </c>
      <c r="K192" s="45">
        <v>53.702201843261719</v>
      </c>
      <c r="L192" s="45">
        <v>7.8628005981445313</v>
      </c>
      <c r="M192" s="21">
        <v>0.89548021554946899</v>
      </c>
      <c r="N192">
        <v>2</v>
      </c>
    </row>
    <row r="193" spans="2:14" x14ac:dyDescent="0.25">
      <c r="B193" t="s">
        <v>785</v>
      </c>
      <c r="C193" t="s">
        <v>3646</v>
      </c>
      <c r="D193" s="3" t="s">
        <v>6089</v>
      </c>
      <c r="E193" s="45">
        <v>62.859401702880859</v>
      </c>
      <c r="F193" s="45">
        <v>6.5391998291015625</v>
      </c>
      <c r="G193" s="22">
        <v>13</v>
      </c>
      <c r="H193" s="3" t="s">
        <v>386</v>
      </c>
      <c r="J193" s="45">
        <v>67.670005798339844</v>
      </c>
      <c r="K193" s="45">
        <v>59.718158721923828</v>
      </c>
      <c r="L193" s="45">
        <v>7.95184326171875</v>
      </c>
      <c r="M193" s="21">
        <v>0.88633698225021362</v>
      </c>
      <c r="N193">
        <v>2</v>
      </c>
    </row>
    <row r="194" spans="2:14" x14ac:dyDescent="0.25">
      <c r="B194" t="s">
        <v>786</v>
      </c>
      <c r="C194" t="s">
        <v>3647</v>
      </c>
      <c r="D194" s="3" t="s">
        <v>6089</v>
      </c>
      <c r="E194" s="45">
        <v>63.5</v>
      </c>
      <c r="F194" s="45">
        <v>10.890000343322754</v>
      </c>
      <c r="G194" s="22">
        <v>12</v>
      </c>
      <c r="H194" s="3" t="s">
        <v>5985</v>
      </c>
      <c r="J194" s="45">
        <v>63.920001983642578</v>
      </c>
      <c r="K194" s="45">
        <v>52.273799896240234</v>
      </c>
      <c r="L194" s="45">
        <v>11.646204948425293</v>
      </c>
      <c r="M194" s="21">
        <v>0.97013717889785767</v>
      </c>
      <c r="N194">
        <v>2</v>
      </c>
    </row>
    <row r="195" spans="2:14" x14ac:dyDescent="0.25">
      <c r="B195" t="s">
        <v>787</v>
      </c>
      <c r="C195" t="s">
        <v>3648</v>
      </c>
      <c r="D195" s="3" t="s">
        <v>6089</v>
      </c>
      <c r="E195" s="45">
        <v>78.922996520996094</v>
      </c>
      <c r="F195" s="45">
        <v>11.933099746704102</v>
      </c>
      <c r="G195" s="22">
        <v>8</v>
      </c>
      <c r="H195" s="3" t="s">
        <v>5985</v>
      </c>
      <c r="J195" s="45">
        <v>42.200000762939453</v>
      </c>
      <c r="K195" s="45">
        <v>39.156864166259766</v>
      </c>
      <c r="L195" s="45">
        <v>3.0431365966796875</v>
      </c>
      <c r="M195" s="21">
        <v>0.8489033579826355</v>
      </c>
      <c r="N195">
        <v>2</v>
      </c>
    </row>
    <row r="196" spans="2:14" x14ac:dyDescent="0.25">
      <c r="B196" t="s">
        <v>791</v>
      </c>
      <c r="C196" t="s">
        <v>3652</v>
      </c>
      <c r="D196" s="3" t="s">
        <v>6089</v>
      </c>
      <c r="E196" s="45">
        <v>59.942798614501953</v>
      </c>
      <c r="F196" s="45">
        <v>10.720600128173828</v>
      </c>
      <c r="G196" s="22">
        <v>94</v>
      </c>
      <c r="H196" s="3" t="s">
        <v>386</v>
      </c>
      <c r="J196" s="45">
        <v>83.599998474121094</v>
      </c>
      <c r="K196" s="45">
        <v>71.759613037109375</v>
      </c>
      <c r="L196" s="45">
        <v>11.840388298034668</v>
      </c>
      <c r="M196" s="21">
        <v>0.93435573577880859</v>
      </c>
      <c r="N196">
        <v>2</v>
      </c>
    </row>
    <row r="197" spans="2:14" x14ac:dyDescent="0.25">
      <c r="B197" t="s">
        <v>818</v>
      </c>
      <c r="C197" t="s">
        <v>3682</v>
      </c>
      <c r="D197" s="3" t="s">
        <v>6092</v>
      </c>
      <c r="E197" s="45">
        <v>46.379199981689453</v>
      </c>
      <c r="F197" s="45">
        <v>13.853899955749512</v>
      </c>
      <c r="G197" s="22">
        <v>2514</v>
      </c>
      <c r="H197" s="3" t="s">
        <v>5985</v>
      </c>
      <c r="J197" s="45">
        <v>48.604999542236328</v>
      </c>
      <c r="K197" s="45">
        <v>40.218074798583984</v>
      </c>
      <c r="L197" s="45">
        <v>8.3869247436523438</v>
      </c>
      <c r="M197" s="21">
        <v>0.8472558856010437</v>
      </c>
      <c r="N197">
        <v>2</v>
      </c>
    </row>
    <row r="198" spans="2:14" x14ac:dyDescent="0.25">
      <c r="B198" t="s">
        <v>819</v>
      </c>
      <c r="C198" t="s">
        <v>3683</v>
      </c>
      <c r="D198" s="3" t="s">
        <v>6092</v>
      </c>
      <c r="E198" s="45">
        <v>46.065601348876953</v>
      </c>
      <c r="F198" s="45">
        <v>14.516900062561035</v>
      </c>
      <c r="G198" s="22">
        <v>299</v>
      </c>
      <c r="H198" s="3" t="s">
        <v>386</v>
      </c>
      <c r="J198" s="45">
        <v>88.016006469726563</v>
      </c>
      <c r="K198" s="45">
        <v>81.539451599121094</v>
      </c>
      <c r="L198" s="45">
        <v>6.4765501022338867</v>
      </c>
      <c r="M198" s="21">
        <v>0.75351095199584961</v>
      </c>
      <c r="N198">
        <v>2</v>
      </c>
    </row>
    <row r="199" spans="2:14" x14ac:dyDescent="0.25">
      <c r="B199" t="s">
        <v>820</v>
      </c>
      <c r="C199" t="s">
        <v>3684</v>
      </c>
      <c r="D199" s="3" t="s">
        <v>6093</v>
      </c>
      <c r="E199" s="45">
        <v>40.411701202392578</v>
      </c>
      <c r="F199" s="45">
        <v>-3.6781001091003418</v>
      </c>
      <c r="G199" s="22">
        <v>667</v>
      </c>
      <c r="H199" s="3" t="s">
        <v>5985</v>
      </c>
      <c r="J199" s="45">
        <v>69.394996643066406</v>
      </c>
      <c r="K199" s="45">
        <v>66.534210205078125</v>
      </c>
      <c r="L199" s="45">
        <v>2.8607864379882813</v>
      </c>
      <c r="M199" s="21">
        <v>0.62206953763961792</v>
      </c>
      <c r="N199">
        <v>2</v>
      </c>
    </row>
    <row r="200" spans="2:14" x14ac:dyDescent="0.25">
      <c r="B200" t="s">
        <v>822</v>
      </c>
      <c r="C200" t="s">
        <v>3686</v>
      </c>
      <c r="D200" s="3" t="s">
        <v>6093</v>
      </c>
      <c r="E200" s="45">
        <v>43.307498931884766</v>
      </c>
      <c r="F200" s="45">
        <v>-2.0392000675201416</v>
      </c>
      <c r="G200" s="22">
        <v>251</v>
      </c>
      <c r="H200" s="3" t="s">
        <v>5985</v>
      </c>
      <c r="J200" s="45">
        <v>63.860000610351563</v>
      </c>
      <c r="K200" s="45">
        <v>61.041816711425781</v>
      </c>
      <c r="L200" s="45">
        <v>2.8181838989257813</v>
      </c>
      <c r="M200" s="21">
        <v>0.65314769744873047</v>
      </c>
      <c r="N200">
        <v>2</v>
      </c>
    </row>
    <row r="201" spans="2:14" x14ac:dyDescent="0.25">
      <c r="B201" t="s">
        <v>834</v>
      </c>
      <c r="C201" t="s">
        <v>3698</v>
      </c>
      <c r="D201" s="3" t="s">
        <v>6093</v>
      </c>
      <c r="E201" s="45">
        <v>43.354198455810547</v>
      </c>
      <c r="F201" s="45">
        <v>-5.8727998733520508</v>
      </c>
      <c r="G201" s="22">
        <v>336</v>
      </c>
      <c r="H201" s="3" t="s">
        <v>5985</v>
      </c>
      <c r="J201" s="45">
        <v>61.460002899169922</v>
      </c>
      <c r="K201" s="45">
        <v>58.578201293945313</v>
      </c>
      <c r="L201" s="45">
        <v>2.8818004131317139</v>
      </c>
      <c r="M201" s="21">
        <v>0.68737059831619263</v>
      </c>
      <c r="N201">
        <v>2</v>
      </c>
    </row>
    <row r="202" spans="2:14" x14ac:dyDescent="0.25">
      <c r="B202" t="s">
        <v>835</v>
      </c>
      <c r="C202" t="s">
        <v>3699</v>
      </c>
      <c r="D202" s="3" t="s">
        <v>6093</v>
      </c>
      <c r="E202" s="45">
        <v>40.659198760986328</v>
      </c>
      <c r="F202" s="45">
        <v>-4.679999828338623</v>
      </c>
      <c r="G202" s="22">
        <v>1130</v>
      </c>
      <c r="H202" s="3" t="s">
        <v>5985</v>
      </c>
      <c r="J202" s="45">
        <v>61.19000244140625</v>
      </c>
      <c r="K202" s="45">
        <v>56.350269317626953</v>
      </c>
      <c r="L202" s="45">
        <v>4.8397316932678223</v>
      </c>
      <c r="M202" s="21">
        <v>0.70409798622131348</v>
      </c>
      <c r="N202">
        <v>2</v>
      </c>
    </row>
    <row r="203" spans="2:14" x14ac:dyDescent="0.25">
      <c r="B203" t="s">
        <v>848</v>
      </c>
      <c r="C203" t="s">
        <v>3712</v>
      </c>
      <c r="D203" s="3" t="s">
        <v>6093</v>
      </c>
      <c r="E203" s="45">
        <v>43.360599517822266</v>
      </c>
      <c r="F203" s="45">
        <v>-1.7869000434875488</v>
      </c>
      <c r="G203" s="22">
        <v>4</v>
      </c>
      <c r="H203" s="3" t="s">
        <v>5985</v>
      </c>
      <c r="J203" s="45">
        <v>68.420005798339844</v>
      </c>
      <c r="K203" s="45">
        <v>62.382114410400391</v>
      </c>
      <c r="L203" s="45">
        <v>6.0378875732421875</v>
      </c>
      <c r="M203" s="21">
        <v>0.81393766403198242</v>
      </c>
      <c r="N203">
        <v>2</v>
      </c>
    </row>
    <row r="204" spans="2:14" x14ac:dyDescent="0.25">
      <c r="B204" t="s">
        <v>857</v>
      </c>
      <c r="C204" t="s">
        <v>3721</v>
      </c>
      <c r="D204" s="3" t="s">
        <v>6093</v>
      </c>
      <c r="E204" s="45">
        <v>40.466701507568359</v>
      </c>
      <c r="F204" s="45">
        <v>-3.5555999279022217</v>
      </c>
      <c r="G204" s="22">
        <v>609</v>
      </c>
      <c r="H204" s="3" t="s">
        <v>5985</v>
      </c>
      <c r="J204" s="45">
        <v>68.480003356933594</v>
      </c>
      <c r="K204" s="45">
        <v>62.572708129882813</v>
      </c>
      <c r="L204" s="45">
        <v>5.9072928428649902</v>
      </c>
      <c r="M204" s="21">
        <v>0.71674877405166626</v>
      </c>
      <c r="N204">
        <v>2</v>
      </c>
    </row>
    <row r="205" spans="2:14" x14ac:dyDescent="0.25">
      <c r="B205" t="s">
        <v>858</v>
      </c>
      <c r="C205" t="s">
        <v>3722</v>
      </c>
      <c r="D205" s="3" t="s">
        <v>6093</v>
      </c>
      <c r="E205" s="45">
        <v>40.377799987792969</v>
      </c>
      <c r="F205" s="45">
        <v>-3.7892000675201416</v>
      </c>
      <c r="G205" s="22">
        <v>687</v>
      </c>
      <c r="H205" s="3" t="s">
        <v>5985</v>
      </c>
      <c r="J205" s="45">
        <v>72.9949951171875</v>
      </c>
      <c r="K205" s="45">
        <v>64.986778259277344</v>
      </c>
      <c r="L205" s="45">
        <v>8.0082168579101563</v>
      </c>
      <c r="M205" s="21">
        <v>0.93159806728363037</v>
      </c>
      <c r="N205">
        <v>2</v>
      </c>
    </row>
    <row r="206" spans="2:14" x14ac:dyDescent="0.25">
      <c r="B206" t="s">
        <v>876</v>
      </c>
      <c r="C206" t="s">
        <v>3740</v>
      </c>
      <c r="D206" s="3" t="s">
        <v>6093</v>
      </c>
      <c r="E206" s="45">
        <v>43.298099517822266</v>
      </c>
      <c r="F206" s="45">
        <v>-2.9056000709533691</v>
      </c>
      <c r="G206" s="22">
        <v>42</v>
      </c>
      <c r="H206" s="3" t="s">
        <v>5985</v>
      </c>
      <c r="J206" s="45">
        <v>63.724998474121094</v>
      </c>
      <c r="K206" s="45">
        <v>59.865894317626953</v>
      </c>
      <c r="L206" s="45">
        <v>3.8591041564941406</v>
      </c>
      <c r="M206" s="21">
        <v>0.7025827169418335</v>
      </c>
      <c r="N206">
        <v>2</v>
      </c>
    </row>
    <row r="207" spans="2:14" x14ac:dyDescent="0.25">
      <c r="B207" t="s">
        <v>878</v>
      </c>
      <c r="C207" t="s">
        <v>3742</v>
      </c>
      <c r="D207" s="3" t="s">
        <v>6094</v>
      </c>
      <c r="E207" s="45">
        <v>57.659999847412109</v>
      </c>
      <c r="F207" s="45">
        <v>18.340000152587891</v>
      </c>
      <c r="G207" s="22">
        <v>42</v>
      </c>
      <c r="H207" s="3" t="s">
        <v>386</v>
      </c>
      <c r="J207" s="45">
        <v>77.540000915527344</v>
      </c>
      <c r="K207" s="45">
        <v>70.24530029296875</v>
      </c>
      <c r="L207" s="45">
        <v>7.2946982383728027</v>
      </c>
      <c r="M207" s="21">
        <v>0.79445791244506836</v>
      </c>
      <c r="N207">
        <v>2</v>
      </c>
    </row>
    <row r="208" spans="2:14" x14ac:dyDescent="0.25">
      <c r="B208" t="s">
        <v>879</v>
      </c>
      <c r="C208" t="s">
        <v>3743</v>
      </c>
      <c r="D208" s="3" t="s">
        <v>6094</v>
      </c>
      <c r="E208" s="45">
        <v>58.400001525878906</v>
      </c>
      <c r="F208" s="45">
        <v>15.533100128173828</v>
      </c>
      <c r="G208" s="22">
        <v>93</v>
      </c>
      <c r="H208" s="3" t="s">
        <v>5985</v>
      </c>
      <c r="J208" s="45">
        <v>58.759998321533203</v>
      </c>
      <c r="K208" s="45">
        <v>53.881038665771484</v>
      </c>
      <c r="L208" s="45">
        <v>4.8789620399475098</v>
      </c>
      <c r="M208" s="21">
        <v>0.76150113344192505</v>
      </c>
      <c r="N208">
        <v>2</v>
      </c>
    </row>
    <row r="209" spans="2:14" x14ac:dyDescent="0.25">
      <c r="B209" t="s">
        <v>883</v>
      </c>
      <c r="C209" t="s">
        <v>3750</v>
      </c>
      <c r="D209" s="3" t="s">
        <v>6095</v>
      </c>
      <c r="E209" s="45">
        <v>47.533100128173828</v>
      </c>
      <c r="F209" s="45">
        <v>7.5830998420715332</v>
      </c>
      <c r="G209" s="22">
        <v>316</v>
      </c>
      <c r="H209" s="3" t="s">
        <v>5985</v>
      </c>
      <c r="J209" s="45">
        <v>66.44000244140625</v>
      </c>
      <c r="K209" s="45">
        <v>57.820663452148438</v>
      </c>
      <c r="L209" s="45">
        <v>8.6193389892578125</v>
      </c>
      <c r="M209" s="21">
        <v>0.91646456718444824</v>
      </c>
      <c r="N209">
        <v>2</v>
      </c>
    </row>
    <row r="210" spans="2:14" x14ac:dyDescent="0.25">
      <c r="B210" t="s">
        <v>885</v>
      </c>
      <c r="C210" t="s">
        <v>3752</v>
      </c>
      <c r="D210" s="3" t="s">
        <v>6095</v>
      </c>
      <c r="E210" s="45">
        <v>47.383098602294922</v>
      </c>
      <c r="F210" s="45">
        <v>8.5666999816894531</v>
      </c>
      <c r="G210" s="22">
        <v>555</v>
      </c>
      <c r="H210" s="3" t="s">
        <v>5985</v>
      </c>
      <c r="J210" s="45">
        <v>66.800003051757813</v>
      </c>
      <c r="K210" s="45">
        <v>57.252685546875</v>
      </c>
      <c r="L210" s="45">
        <v>9.5473175048828125</v>
      </c>
      <c r="M210" s="21">
        <v>0.97121334075927734</v>
      </c>
      <c r="N210">
        <v>2</v>
      </c>
    </row>
    <row r="211" spans="2:14" x14ac:dyDescent="0.25">
      <c r="B211" t="s">
        <v>886</v>
      </c>
      <c r="C211" t="s">
        <v>3753</v>
      </c>
      <c r="D211" s="3" t="s">
        <v>6095</v>
      </c>
      <c r="E211" s="45">
        <v>46.25</v>
      </c>
      <c r="F211" s="45">
        <v>6.1331000328063965</v>
      </c>
      <c r="G211" s="22">
        <v>420</v>
      </c>
      <c r="H211" s="3" t="s">
        <v>386</v>
      </c>
      <c r="J211" s="45">
        <v>90.379997253417969</v>
      </c>
      <c r="K211" s="45">
        <v>79.491813659667969</v>
      </c>
      <c r="L211" s="45">
        <v>10.88818359375</v>
      </c>
      <c r="M211" s="21">
        <v>0.82485872507095337</v>
      </c>
      <c r="N211">
        <v>2</v>
      </c>
    </row>
    <row r="212" spans="2:14" x14ac:dyDescent="0.25">
      <c r="B212" t="s">
        <v>890</v>
      </c>
      <c r="C212" t="s">
        <v>3758</v>
      </c>
      <c r="D212" s="3" t="s">
        <v>6096</v>
      </c>
      <c r="E212" s="45">
        <v>55.316699981689453</v>
      </c>
      <c r="F212" s="45">
        <v>-3.2000000476837158</v>
      </c>
      <c r="G212" s="22">
        <v>242</v>
      </c>
      <c r="H212" s="3" t="s">
        <v>5985</v>
      </c>
      <c r="J212" s="45">
        <v>56.659996032714844</v>
      </c>
      <c r="K212" s="45">
        <v>49.110397338867188</v>
      </c>
      <c r="L212" s="45">
        <v>7.5495986938476563</v>
      </c>
      <c r="M212" s="21">
        <v>0.89966624975204468</v>
      </c>
      <c r="N212">
        <v>2</v>
      </c>
    </row>
    <row r="213" spans="2:14" x14ac:dyDescent="0.25">
      <c r="B213" t="s">
        <v>891</v>
      </c>
      <c r="C213" t="s">
        <v>3759</v>
      </c>
      <c r="D213" s="3" t="s">
        <v>6096</v>
      </c>
      <c r="E213" s="45">
        <v>53.25</v>
      </c>
      <c r="F213" s="45">
        <v>-4.5331001281738281</v>
      </c>
      <c r="G213" s="22">
        <v>11</v>
      </c>
      <c r="H213" s="3" t="s">
        <v>5985</v>
      </c>
      <c r="J213" s="45">
        <v>59.119998931884766</v>
      </c>
      <c r="K213" s="45">
        <v>55.056488037109375</v>
      </c>
      <c r="L213" s="45">
        <v>4.0635123252868652</v>
      </c>
      <c r="M213" s="21">
        <v>0.83473378419876099</v>
      </c>
      <c r="N213">
        <v>2</v>
      </c>
    </row>
    <row r="214" spans="2:14" x14ac:dyDescent="0.25">
      <c r="B214" t="s">
        <v>586</v>
      </c>
      <c r="C214" t="s">
        <v>3432</v>
      </c>
      <c r="D214" s="3" t="s">
        <v>6096</v>
      </c>
      <c r="E214" s="45">
        <v>50.216701507568359</v>
      </c>
      <c r="F214" s="45">
        <v>-5.3166999816894531</v>
      </c>
      <c r="G214" s="22">
        <v>88</v>
      </c>
      <c r="H214" s="3" t="s">
        <v>5985</v>
      </c>
      <c r="J214" s="45">
        <v>59</v>
      </c>
      <c r="K214" s="45">
        <v>55.992328643798828</v>
      </c>
      <c r="L214" s="45">
        <v>3.0076713562011719</v>
      </c>
      <c r="M214" s="21">
        <v>0.74229139089584351</v>
      </c>
      <c r="N214">
        <v>2</v>
      </c>
    </row>
    <row r="215" spans="2:14" x14ac:dyDescent="0.25">
      <c r="B215" t="s">
        <v>895</v>
      </c>
      <c r="C215" t="s">
        <v>3763</v>
      </c>
      <c r="D215" s="3" t="s">
        <v>6096</v>
      </c>
      <c r="E215" s="45">
        <v>57.648998260498047</v>
      </c>
      <c r="F215" s="45">
        <v>-3.5610001087188721</v>
      </c>
      <c r="G215" s="22">
        <v>6.6999998092651367</v>
      </c>
      <c r="H215" s="3" t="s">
        <v>5985</v>
      </c>
      <c r="J215" s="45">
        <v>58.159999847412109</v>
      </c>
      <c r="K215" s="45">
        <v>50.751194000244141</v>
      </c>
      <c r="L215" s="45">
        <v>7.4088034629821777</v>
      </c>
      <c r="M215" s="21">
        <v>0.95467185974121094</v>
      </c>
      <c r="N215">
        <v>2</v>
      </c>
    </row>
    <row r="216" spans="2:14" x14ac:dyDescent="0.25">
      <c r="B216" t="s">
        <v>902</v>
      </c>
      <c r="C216" t="s">
        <v>3770</v>
      </c>
      <c r="D216" s="3" t="s">
        <v>6096</v>
      </c>
      <c r="E216" s="45">
        <v>52.799999237060547</v>
      </c>
      <c r="F216" s="45">
        <v>-2.6700000762939453</v>
      </c>
      <c r="G216" s="22">
        <v>72</v>
      </c>
      <c r="H216" s="3" t="s">
        <v>5985</v>
      </c>
      <c r="J216" s="45">
        <v>60.710002899169922</v>
      </c>
      <c r="K216" s="45">
        <v>52.243671417236328</v>
      </c>
      <c r="L216" s="45">
        <v>8.4663314819335938</v>
      </c>
      <c r="M216" s="21">
        <v>0.94051313400268555</v>
      </c>
      <c r="N216">
        <v>2</v>
      </c>
    </row>
    <row r="217" spans="2:14" x14ac:dyDescent="0.25">
      <c r="B217" t="s">
        <v>896</v>
      </c>
      <c r="C217" t="s">
        <v>3764</v>
      </c>
      <c r="D217" s="3" t="s">
        <v>6096</v>
      </c>
      <c r="E217" s="45">
        <v>52.132999420166016</v>
      </c>
      <c r="F217" s="45">
        <v>-4.5669999122619629</v>
      </c>
      <c r="G217" s="22">
        <v>134</v>
      </c>
      <c r="H217" s="3" t="s">
        <v>5985</v>
      </c>
      <c r="J217" s="45">
        <v>58.027996063232422</v>
      </c>
      <c r="K217" s="45">
        <v>52.240123748779297</v>
      </c>
      <c r="L217" s="45">
        <v>5.787872314453125</v>
      </c>
      <c r="M217" s="21">
        <v>0.80474412441253662</v>
      </c>
      <c r="N217">
        <v>2</v>
      </c>
    </row>
    <row r="218" spans="2:14" x14ac:dyDescent="0.25">
      <c r="B218" t="s">
        <v>502</v>
      </c>
      <c r="C218" t="s">
        <v>3339</v>
      </c>
      <c r="D218" s="3" t="s">
        <v>6069</v>
      </c>
      <c r="E218" s="45">
        <v>48.049999237060547</v>
      </c>
      <c r="F218" s="45">
        <v>14.133099555969238</v>
      </c>
      <c r="G218" s="22">
        <v>383</v>
      </c>
      <c r="H218" s="3" t="s">
        <v>5985</v>
      </c>
      <c r="J218" s="45">
        <v>64.400001525878906</v>
      </c>
      <c r="K218" s="45">
        <v>58.135047912597656</v>
      </c>
      <c r="L218" s="45">
        <v>6.26495361328125</v>
      </c>
      <c r="M218" s="21">
        <v>0.89218318462371826</v>
      </c>
      <c r="N218">
        <v>1</v>
      </c>
    </row>
    <row r="219" spans="2:14" x14ac:dyDescent="0.25">
      <c r="B219" t="s">
        <v>503</v>
      </c>
      <c r="C219" t="s">
        <v>3340</v>
      </c>
      <c r="D219" s="3" t="s">
        <v>6069</v>
      </c>
      <c r="E219" s="45">
        <v>48.233100891113281</v>
      </c>
      <c r="F219" s="45">
        <v>16.350000381469727</v>
      </c>
      <c r="G219" s="22">
        <v>199</v>
      </c>
      <c r="H219" s="3" t="s">
        <v>5985</v>
      </c>
      <c r="J219" s="45">
        <v>67.603996276855469</v>
      </c>
      <c r="K219" s="45">
        <v>60.904121398925781</v>
      </c>
      <c r="L219" s="45">
        <v>6.6998777389526367</v>
      </c>
      <c r="M219" s="21">
        <v>0.88546192646026611</v>
      </c>
      <c r="N219">
        <v>1</v>
      </c>
    </row>
    <row r="220" spans="2:14" x14ac:dyDescent="0.25">
      <c r="B220" t="s">
        <v>504</v>
      </c>
      <c r="C220" t="s">
        <v>3341</v>
      </c>
      <c r="D220" s="3" t="s">
        <v>6069</v>
      </c>
      <c r="E220" s="45">
        <v>47.266700744628906</v>
      </c>
      <c r="F220" s="45">
        <v>11.399999618530273</v>
      </c>
      <c r="G220" s="22">
        <v>577</v>
      </c>
      <c r="H220" s="3" t="s">
        <v>5985</v>
      </c>
      <c r="J220" s="45">
        <v>62.284999847412109</v>
      </c>
      <c r="K220" s="45">
        <v>56.48626708984375</v>
      </c>
      <c r="L220" s="45">
        <v>5.7987327575683594</v>
      </c>
      <c r="M220" s="21">
        <v>0.86102420091629028</v>
      </c>
      <c r="N220">
        <v>1</v>
      </c>
    </row>
    <row r="221" spans="2:14" x14ac:dyDescent="0.25">
      <c r="B221" t="s">
        <v>603</v>
      </c>
      <c r="C221" t="s">
        <v>3455</v>
      </c>
      <c r="D221" s="3" t="s">
        <v>6073</v>
      </c>
      <c r="E221" s="45">
        <v>62.020000457763672</v>
      </c>
      <c r="F221" s="45">
        <v>-6.7699999809265137</v>
      </c>
      <c r="G221" s="22">
        <v>54</v>
      </c>
      <c r="H221" s="3" t="s">
        <v>386</v>
      </c>
      <c r="J221" s="45">
        <v>60.691997528076172</v>
      </c>
      <c r="K221" s="45">
        <v>55.636177062988281</v>
      </c>
      <c r="L221" s="45">
        <v>5.0558228492736816</v>
      </c>
      <c r="M221" s="21">
        <v>0.91444587707519531</v>
      </c>
      <c r="N221">
        <v>1</v>
      </c>
    </row>
    <row r="222" spans="2:14" x14ac:dyDescent="0.25">
      <c r="B222" t="s">
        <v>608</v>
      </c>
      <c r="C222" t="s">
        <v>3460</v>
      </c>
      <c r="D222" s="3" t="s">
        <v>6074</v>
      </c>
      <c r="E222" s="45">
        <v>54.233001708984375</v>
      </c>
      <c r="F222" s="45">
        <v>-10</v>
      </c>
      <c r="G222" s="22">
        <v>9.6999998092651367</v>
      </c>
      <c r="H222" s="3" t="s">
        <v>5985</v>
      </c>
      <c r="J222" s="45">
        <v>57.259998321533203</v>
      </c>
      <c r="K222" s="45">
        <v>53.903270721435547</v>
      </c>
      <c r="L222" s="45">
        <v>3.3567302227020264</v>
      </c>
      <c r="M222" s="21">
        <v>0.73436307907104492</v>
      </c>
      <c r="N222">
        <v>1</v>
      </c>
    </row>
    <row r="223" spans="2:14" x14ac:dyDescent="0.25">
      <c r="B223" t="s">
        <v>610</v>
      </c>
      <c r="C223" t="s">
        <v>3462</v>
      </c>
      <c r="D223" s="3" t="s">
        <v>6075</v>
      </c>
      <c r="E223" s="45">
        <v>59.521400451660156</v>
      </c>
      <c r="F223" s="45">
        <v>26.541400909423828</v>
      </c>
      <c r="G223" s="22">
        <v>3</v>
      </c>
      <c r="H223" s="3" t="s">
        <v>5985</v>
      </c>
      <c r="J223" s="45">
        <v>61.550003051757813</v>
      </c>
      <c r="K223" s="45">
        <v>55.062061309814453</v>
      </c>
      <c r="L223" s="45">
        <v>6.4879403114318848</v>
      </c>
      <c r="M223" s="21">
        <v>0.86537998914718628</v>
      </c>
      <c r="N223">
        <v>1</v>
      </c>
    </row>
    <row r="224" spans="2:14" x14ac:dyDescent="0.25">
      <c r="B224" t="s">
        <v>611</v>
      </c>
      <c r="C224" t="s">
        <v>3463</v>
      </c>
      <c r="D224" s="3" t="s">
        <v>6075</v>
      </c>
      <c r="E224" s="45">
        <v>58.916999816894531</v>
      </c>
      <c r="F224" s="45">
        <v>22.066999435424805</v>
      </c>
      <c r="G224" s="22">
        <v>9</v>
      </c>
      <c r="H224" s="3" t="s">
        <v>5985</v>
      </c>
      <c r="J224" s="45">
        <v>62.180004119873047</v>
      </c>
      <c r="K224" s="45">
        <v>57.852436065673828</v>
      </c>
      <c r="L224" s="45">
        <v>4.3275656700134277</v>
      </c>
      <c r="M224" s="21">
        <v>0.77804499864578247</v>
      </c>
      <c r="N224">
        <v>1</v>
      </c>
    </row>
    <row r="225" spans="2:14" x14ac:dyDescent="0.25">
      <c r="B225" t="s">
        <v>612</v>
      </c>
      <c r="C225" t="s">
        <v>3464</v>
      </c>
      <c r="D225" s="3" t="s">
        <v>6075</v>
      </c>
      <c r="E225" s="45">
        <v>58.263900756835938</v>
      </c>
      <c r="F225" s="45">
        <v>26.461399078369141</v>
      </c>
      <c r="G225" s="22">
        <v>70</v>
      </c>
      <c r="H225" s="3" t="s">
        <v>386</v>
      </c>
      <c r="J225" s="45">
        <v>82.010002136230469</v>
      </c>
      <c r="K225" s="45">
        <v>73.09307861328125</v>
      </c>
      <c r="L225" s="45">
        <v>8.9169206619262695</v>
      </c>
      <c r="M225" s="21">
        <v>0.87828141450881958</v>
      </c>
      <c r="N225">
        <v>1</v>
      </c>
    </row>
    <row r="226" spans="2:14" x14ac:dyDescent="0.25">
      <c r="B226" t="s">
        <v>613</v>
      </c>
      <c r="C226" t="s">
        <v>3465</v>
      </c>
      <c r="D226" s="3" t="s">
        <v>6075</v>
      </c>
      <c r="E226" s="45">
        <v>57.845798492431641</v>
      </c>
      <c r="F226" s="45">
        <v>27.019199371337891</v>
      </c>
      <c r="G226" s="22">
        <v>82</v>
      </c>
      <c r="H226" s="3" t="s">
        <v>386</v>
      </c>
      <c r="J226" s="45">
        <v>80.900001525878906</v>
      </c>
      <c r="K226" s="45">
        <v>73.825996398925781</v>
      </c>
      <c r="L226" s="45">
        <v>7.074005126953125</v>
      </c>
      <c r="M226" s="21">
        <v>0.81123685836791992</v>
      </c>
      <c r="N226">
        <v>1</v>
      </c>
    </row>
    <row r="227" spans="2:14" x14ac:dyDescent="0.25">
      <c r="B227" t="s">
        <v>616</v>
      </c>
      <c r="C227" t="s">
        <v>3468</v>
      </c>
      <c r="D227" s="3" t="s">
        <v>6076</v>
      </c>
      <c r="E227" s="45">
        <v>50.554401397705078</v>
      </c>
      <c r="F227" s="45">
        <v>13.931400299072266</v>
      </c>
      <c r="G227" s="22">
        <v>833</v>
      </c>
      <c r="H227" s="3" t="s">
        <v>5985</v>
      </c>
      <c r="J227" s="45">
        <v>61.970001220703125</v>
      </c>
      <c r="K227" s="45">
        <v>53.15386962890625</v>
      </c>
      <c r="L227" s="45">
        <v>8.816131591796875</v>
      </c>
      <c r="M227" s="21">
        <v>0.90324282646179199</v>
      </c>
      <c r="N227">
        <v>1</v>
      </c>
    </row>
    <row r="228" spans="2:14" x14ac:dyDescent="0.25">
      <c r="B228" t="s">
        <v>622</v>
      </c>
      <c r="C228" t="s">
        <v>3474</v>
      </c>
      <c r="D228" s="3" t="s">
        <v>6076</v>
      </c>
      <c r="E228" s="45">
        <v>49.1510009765625</v>
      </c>
      <c r="F228" s="45">
        <v>16.694000244140625</v>
      </c>
      <c r="G228" s="22">
        <v>237.10000610351563</v>
      </c>
      <c r="H228" s="3" t="s">
        <v>5985</v>
      </c>
      <c r="J228" s="45">
        <v>64.472000122070313</v>
      </c>
      <c r="K228" s="45">
        <v>57.083168029785156</v>
      </c>
      <c r="L228" s="45">
        <v>7.3888306617736816</v>
      </c>
      <c r="M228" s="21">
        <v>0.88756167888641357</v>
      </c>
      <c r="N228">
        <v>1</v>
      </c>
    </row>
    <row r="229" spans="2:14" x14ac:dyDescent="0.25">
      <c r="B229" t="s">
        <v>627</v>
      </c>
      <c r="C229" t="s">
        <v>3479</v>
      </c>
      <c r="D229" s="3" t="s">
        <v>6077</v>
      </c>
      <c r="E229" s="45">
        <v>59.784198760986328</v>
      </c>
      <c r="F229" s="45">
        <v>21.370800018310547</v>
      </c>
      <c r="G229" s="22">
        <v>9</v>
      </c>
      <c r="H229" s="3" t="s">
        <v>5985</v>
      </c>
      <c r="J229" s="45">
        <v>64.472000122070313</v>
      </c>
      <c r="K229" s="45">
        <v>59.811073303222656</v>
      </c>
      <c r="L229" s="45">
        <v>4.6609315872192383</v>
      </c>
      <c r="M229" s="21">
        <v>0.84652674198150635</v>
      </c>
      <c r="N229">
        <v>1</v>
      </c>
    </row>
    <row r="230" spans="2:14" x14ac:dyDescent="0.25">
      <c r="B230" t="s">
        <v>630</v>
      </c>
      <c r="C230" t="s">
        <v>3482</v>
      </c>
      <c r="D230" s="3" t="s">
        <v>6077</v>
      </c>
      <c r="E230" s="45">
        <v>60.200000762939453</v>
      </c>
      <c r="F230" s="45">
        <v>24.91670036315918</v>
      </c>
      <c r="G230" s="22">
        <v>47</v>
      </c>
      <c r="H230" s="3" t="s">
        <v>5985</v>
      </c>
      <c r="J230" s="45">
        <v>63.229995727539063</v>
      </c>
      <c r="K230" s="45">
        <v>56.993183135986328</v>
      </c>
      <c r="L230" s="45">
        <v>6.2368125915527344</v>
      </c>
      <c r="M230" s="21">
        <v>0.86391377449035645</v>
      </c>
      <c r="N230">
        <v>1</v>
      </c>
    </row>
    <row r="231" spans="2:14" x14ac:dyDescent="0.25">
      <c r="B231" t="s">
        <v>633</v>
      </c>
      <c r="C231" t="s">
        <v>3485</v>
      </c>
      <c r="D231" s="3" t="s">
        <v>6077</v>
      </c>
      <c r="E231" s="45">
        <v>61.043899536132813</v>
      </c>
      <c r="F231" s="45">
        <v>28.154199600219727</v>
      </c>
      <c r="G231" s="22">
        <v>106</v>
      </c>
      <c r="H231" s="3" t="s">
        <v>386</v>
      </c>
      <c r="J231" s="45">
        <v>80.203994750976563</v>
      </c>
      <c r="K231" s="45">
        <v>71.880714416503906</v>
      </c>
      <c r="L231" s="45">
        <v>8.3232851028442383</v>
      </c>
      <c r="M231" s="21">
        <v>0.84582996368408203</v>
      </c>
      <c r="N231">
        <v>1</v>
      </c>
    </row>
    <row r="232" spans="2:14" x14ac:dyDescent="0.25">
      <c r="B232" t="s">
        <v>643</v>
      </c>
      <c r="C232" t="s">
        <v>3495</v>
      </c>
      <c r="D232" s="3" t="s">
        <v>6077</v>
      </c>
      <c r="E232" s="45">
        <v>66.528900146484375</v>
      </c>
      <c r="F232" s="45">
        <v>24.653099060058594</v>
      </c>
      <c r="G232" s="22">
        <v>92</v>
      </c>
      <c r="H232" s="3" t="s">
        <v>5985</v>
      </c>
      <c r="J232" s="45">
        <v>53.88800048828125</v>
      </c>
      <c r="K232" s="45">
        <v>49.818675994873047</v>
      </c>
      <c r="L232" s="45">
        <v>4.0693235397338867</v>
      </c>
      <c r="M232" s="21">
        <v>0.68066275119781494</v>
      </c>
      <c r="N232">
        <v>1</v>
      </c>
    </row>
    <row r="233" spans="2:14" x14ac:dyDescent="0.25">
      <c r="B233" t="s">
        <v>644</v>
      </c>
      <c r="C233" t="s">
        <v>3496</v>
      </c>
      <c r="D233" s="3" t="s">
        <v>6077</v>
      </c>
      <c r="E233" s="45">
        <v>67.968101501464844</v>
      </c>
      <c r="F233" s="45">
        <v>23.680299758911133</v>
      </c>
      <c r="G233" s="22">
        <v>254</v>
      </c>
      <c r="H233" s="3" t="s">
        <v>5985</v>
      </c>
      <c r="J233" s="45">
        <v>52.25</v>
      </c>
      <c r="K233" s="45">
        <v>48.606101989746094</v>
      </c>
      <c r="L233" s="45">
        <v>3.6438980102539063</v>
      </c>
      <c r="M233" s="21">
        <v>0.62438726425170898</v>
      </c>
      <c r="N233">
        <v>1</v>
      </c>
    </row>
    <row r="234" spans="2:14" x14ac:dyDescent="0.25">
      <c r="B234" t="s">
        <v>654</v>
      </c>
      <c r="C234" t="s">
        <v>3506</v>
      </c>
      <c r="D234" s="3" t="s">
        <v>6078</v>
      </c>
      <c r="E234" s="45">
        <v>43.437801361083984</v>
      </c>
      <c r="F234" s="45">
        <v>5.2157998085021973</v>
      </c>
      <c r="G234" s="22">
        <v>9</v>
      </c>
      <c r="H234" s="3" t="s">
        <v>386</v>
      </c>
      <c r="J234" s="45">
        <v>88.700004577636719</v>
      </c>
      <c r="K234" s="45">
        <v>86.465034484863281</v>
      </c>
      <c r="L234" s="45">
        <v>2.2349650859832764</v>
      </c>
      <c r="M234" s="21">
        <v>0.59298247098922729</v>
      </c>
      <c r="N234">
        <v>1</v>
      </c>
    </row>
    <row r="235" spans="2:14" x14ac:dyDescent="0.25">
      <c r="B235" t="s">
        <v>654</v>
      </c>
      <c r="C235" t="s">
        <v>3506</v>
      </c>
      <c r="D235" s="3" t="s">
        <v>6078</v>
      </c>
      <c r="E235" s="45">
        <v>43.437801361083984</v>
      </c>
      <c r="F235" s="45">
        <v>5.2157998085021973</v>
      </c>
      <c r="G235" s="22">
        <v>9</v>
      </c>
      <c r="H235" s="3" t="s">
        <v>5985</v>
      </c>
      <c r="J235" s="45">
        <v>71.347999572753906</v>
      </c>
      <c r="K235" s="45">
        <v>66.772865295410156</v>
      </c>
      <c r="L235" s="45">
        <v>4.57513427734375</v>
      </c>
      <c r="M235" s="21">
        <v>0.79694712162017822</v>
      </c>
      <c r="N235">
        <v>1</v>
      </c>
    </row>
    <row r="236" spans="2:14" x14ac:dyDescent="0.25">
      <c r="B236" t="s">
        <v>657</v>
      </c>
      <c r="C236" t="s">
        <v>3509</v>
      </c>
      <c r="D236" s="3" t="s">
        <v>6078</v>
      </c>
      <c r="E236" s="45">
        <v>50.135799407958984</v>
      </c>
      <c r="F236" s="45">
        <v>1.833899974822998</v>
      </c>
      <c r="G236" s="22">
        <v>69</v>
      </c>
      <c r="H236" s="3" t="s">
        <v>5985</v>
      </c>
      <c r="J236" s="45">
        <v>61.399997711181641</v>
      </c>
      <c r="K236" s="45">
        <v>55.481555938720703</v>
      </c>
      <c r="L236" s="45">
        <v>5.9184417724609375</v>
      </c>
      <c r="M236" s="21">
        <v>0.8391457200050354</v>
      </c>
      <c r="N236">
        <v>1</v>
      </c>
    </row>
    <row r="237" spans="2:14" x14ac:dyDescent="0.25">
      <c r="B237" t="s">
        <v>665</v>
      </c>
      <c r="C237" t="s">
        <v>3517</v>
      </c>
      <c r="D237" s="3" t="s">
        <v>6078</v>
      </c>
      <c r="E237" s="45">
        <v>43.188098907470703</v>
      </c>
      <c r="F237" s="45">
        <v>0</v>
      </c>
      <c r="G237" s="22">
        <v>360</v>
      </c>
      <c r="H237" s="3" t="s">
        <v>5985</v>
      </c>
      <c r="J237" s="45">
        <v>61.579998016357422</v>
      </c>
      <c r="K237" s="45">
        <v>58.754291534423828</v>
      </c>
      <c r="L237" s="45">
        <v>2.8257038593292236</v>
      </c>
      <c r="M237" s="21">
        <v>0.66742324829101563</v>
      </c>
      <c r="N237">
        <v>1</v>
      </c>
    </row>
    <row r="238" spans="2:14" x14ac:dyDescent="0.25">
      <c r="B238" t="s">
        <v>666</v>
      </c>
      <c r="C238" t="s">
        <v>3518</v>
      </c>
      <c r="D238" s="3" t="s">
        <v>6078</v>
      </c>
      <c r="E238" s="45">
        <v>43.648899078369141</v>
      </c>
      <c r="F238" s="45">
        <v>7.208899974822998</v>
      </c>
      <c r="G238" s="22">
        <v>2</v>
      </c>
      <c r="H238" s="3" t="s">
        <v>386</v>
      </c>
      <c r="J238" s="45">
        <v>86.036003112792969</v>
      </c>
      <c r="K238" s="45">
        <v>81.215560913085938</v>
      </c>
      <c r="L238" s="45">
        <v>4.8204407691955566</v>
      </c>
      <c r="M238" s="21">
        <v>0.89076173305511475</v>
      </c>
      <c r="N238">
        <v>1</v>
      </c>
    </row>
    <row r="239" spans="2:14" x14ac:dyDescent="0.25">
      <c r="B239" t="s">
        <v>667</v>
      </c>
      <c r="C239" t="s">
        <v>3519</v>
      </c>
      <c r="D239" s="3" t="s">
        <v>6078</v>
      </c>
      <c r="E239" s="45">
        <v>42.540599822998047</v>
      </c>
      <c r="F239" s="45">
        <v>9.4853000640869141</v>
      </c>
      <c r="G239" s="22">
        <v>10</v>
      </c>
      <c r="H239" s="3" t="s">
        <v>5985</v>
      </c>
      <c r="J239" s="45">
        <v>71.375</v>
      </c>
      <c r="K239" s="45">
        <v>66.393264770507813</v>
      </c>
      <c r="L239" s="45">
        <v>4.9817352294921875</v>
      </c>
      <c r="M239" s="21">
        <v>0.91635751724243164</v>
      </c>
      <c r="N239">
        <v>1</v>
      </c>
    </row>
    <row r="240" spans="2:14" x14ac:dyDescent="0.25">
      <c r="B240" t="s">
        <v>673</v>
      </c>
      <c r="C240" t="s">
        <v>3525</v>
      </c>
      <c r="D240" s="3" t="s">
        <v>6078</v>
      </c>
      <c r="E240" s="45">
        <v>45.860801696777344</v>
      </c>
      <c r="F240" s="45">
        <v>1.1749999523162842</v>
      </c>
      <c r="G240" s="22">
        <v>402</v>
      </c>
      <c r="H240" s="3" t="s">
        <v>5985</v>
      </c>
      <c r="J240" s="45">
        <v>62.780002593994141</v>
      </c>
      <c r="K240" s="45">
        <v>58.562442779541016</v>
      </c>
      <c r="L240" s="45">
        <v>4.217559814453125</v>
      </c>
      <c r="M240" s="21">
        <v>0.63806051015853882</v>
      </c>
      <c r="N240">
        <v>1</v>
      </c>
    </row>
    <row r="241" spans="2:14" x14ac:dyDescent="0.25">
      <c r="B241" t="s">
        <v>681</v>
      </c>
      <c r="C241" t="s">
        <v>3533</v>
      </c>
      <c r="D241" s="3" t="s">
        <v>6078</v>
      </c>
      <c r="E241" s="45">
        <v>46.046699523925781</v>
      </c>
      <c r="F241" s="45">
        <v>-1.4117000102996826</v>
      </c>
      <c r="G241" s="22">
        <v>11</v>
      </c>
      <c r="H241" s="3" t="s">
        <v>5985</v>
      </c>
      <c r="J241" s="45">
        <v>66.3800048828125</v>
      </c>
      <c r="K241" s="45">
        <v>62.788742065429688</v>
      </c>
      <c r="L241" s="45">
        <v>3.5912628173828125</v>
      </c>
      <c r="M241" s="21">
        <v>0.84678345918655396</v>
      </c>
      <c r="N241">
        <v>1</v>
      </c>
    </row>
    <row r="242" spans="2:14" x14ac:dyDescent="0.25">
      <c r="B242" t="s">
        <v>682</v>
      </c>
      <c r="C242" t="s">
        <v>3534</v>
      </c>
      <c r="D242" s="3" t="s">
        <v>6078</v>
      </c>
      <c r="E242" s="45">
        <v>48.825599670410156</v>
      </c>
      <c r="F242" s="45">
        <v>-3.473099946975708</v>
      </c>
      <c r="G242" s="22">
        <v>55</v>
      </c>
      <c r="H242" s="3" t="s">
        <v>5985</v>
      </c>
      <c r="J242" s="45">
        <v>60.83599853515625</v>
      </c>
      <c r="K242" s="45">
        <v>57.241813659667969</v>
      </c>
      <c r="L242" s="45">
        <v>3.5941834449768066</v>
      </c>
      <c r="M242" s="21">
        <v>0.88707590103149414</v>
      </c>
      <c r="N242">
        <v>1</v>
      </c>
    </row>
    <row r="243" spans="2:14" x14ac:dyDescent="0.25">
      <c r="B243" t="s">
        <v>657</v>
      </c>
      <c r="C243" t="s">
        <v>3509</v>
      </c>
      <c r="D243" s="3" t="s">
        <v>6078</v>
      </c>
      <c r="E243" s="45">
        <v>50.143001556396484</v>
      </c>
      <c r="F243" s="45">
        <v>1.8320000171661377</v>
      </c>
      <c r="G243" s="22">
        <v>67.099998474121094</v>
      </c>
      <c r="H243" s="3" t="s">
        <v>5985</v>
      </c>
      <c r="J243" s="45">
        <v>61.399997711181641</v>
      </c>
      <c r="K243" s="45">
        <v>55.202411651611328</v>
      </c>
      <c r="L243" s="45">
        <v>6.1975860595703125</v>
      </c>
      <c r="M243" s="21">
        <v>0.86450713872909546</v>
      </c>
      <c r="N243">
        <v>1</v>
      </c>
    </row>
    <row r="244" spans="2:14" x14ac:dyDescent="0.25">
      <c r="B244" t="s">
        <v>688</v>
      </c>
      <c r="C244" t="s">
        <v>3540</v>
      </c>
      <c r="D244" s="3" t="s">
        <v>6078</v>
      </c>
      <c r="E244" s="45">
        <v>48.483001708984375</v>
      </c>
      <c r="F244" s="45">
        <v>-5.0500001907348633</v>
      </c>
      <c r="G244" s="22">
        <v>68</v>
      </c>
      <c r="H244" s="3" t="s">
        <v>386</v>
      </c>
      <c r="J244" s="45">
        <v>71.75</v>
      </c>
      <c r="K244" s="45">
        <v>66.313789367675781</v>
      </c>
      <c r="L244" s="45">
        <v>5.4362082481384277</v>
      </c>
      <c r="M244" s="21">
        <v>0.88117772340774536</v>
      </c>
      <c r="N244">
        <v>1</v>
      </c>
    </row>
    <row r="245" spans="2:14" x14ac:dyDescent="0.25">
      <c r="B245" t="s">
        <v>688</v>
      </c>
      <c r="C245" t="s">
        <v>3540</v>
      </c>
      <c r="D245" s="3" t="s">
        <v>6078</v>
      </c>
      <c r="E245" s="45">
        <v>48.483001708984375</v>
      </c>
      <c r="F245" s="45">
        <v>-5.0500001907348633</v>
      </c>
      <c r="G245" s="22">
        <v>68</v>
      </c>
      <c r="H245" s="3" t="s">
        <v>5985</v>
      </c>
      <c r="J245" s="45">
        <v>58.711997985839844</v>
      </c>
      <c r="K245" s="45">
        <v>57.008922576904297</v>
      </c>
      <c r="L245" s="45">
        <v>1.7030761241912842</v>
      </c>
      <c r="M245" s="21">
        <v>0.72806107997894287</v>
      </c>
      <c r="N245">
        <v>1</v>
      </c>
    </row>
    <row r="246" spans="2:14" x14ac:dyDescent="0.25">
      <c r="B246" t="s">
        <v>689</v>
      </c>
      <c r="C246" t="s">
        <v>3541</v>
      </c>
      <c r="D246" s="3" t="s">
        <v>6078</v>
      </c>
      <c r="E246" s="45">
        <v>48.448001861572266</v>
      </c>
      <c r="F246" s="45">
        <v>-4.4190001487731934</v>
      </c>
      <c r="G246" s="22">
        <v>99.099998474121094</v>
      </c>
      <c r="H246" s="3" t="s">
        <v>386</v>
      </c>
      <c r="J246" s="45">
        <v>78.655998229980469</v>
      </c>
      <c r="K246" s="45">
        <v>70.101608276367188</v>
      </c>
      <c r="L246" s="45">
        <v>8.5543947219848633</v>
      </c>
      <c r="M246" s="21">
        <v>0.84856003522872925</v>
      </c>
      <c r="N246">
        <v>1</v>
      </c>
    </row>
    <row r="247" spans="2:14" x14ac:dyDescent="0.25">
      <c r="B247" t="s">
        <v>694</v>
      </c>
      <c r="C247" t="s">
        <v>3546</v>
      </c>
      <c r="D247" s="3" t="s">
        <v>6078</v>
      </c>
      <c r="E247" s="45">
        <v>47.294200897216797</v>
      </c>
      <c r="F247" s="45">
        <v>-3.2181000709533691</v>
      </c>
      <c r="G247" s="22">
        <v>34</v>
      </c>
      <c r="H247" s="3" t="s">
        <v>386</v>
      </c>
      <c r="J247" s="45">
        <v>75.860000610351563</v>
      </c>
      <c r="K247" s="45">
        <v>70.170051574707031</v>
      </c>
      <c r="L247" s="45">
        <v>5.6899466514587402</v>
      </c>
      <c r="M247" s="21">
        <v>0.8235136866569519</v>
      </c>
      <c r="N247">
        <v>1</v>
      </c>
    </row>
    <row r="248" spans="2:14" x14ac:dyDescent="0.25">
      <c r="B248" t="s">
        <v>698</v>
      </c>
      <c r="C248" t="s">
        <v>3550</v>
      </c>
      <c r="D248" s="3" t="s">
        <v>6078</v>
      </c>
      <c r="E248" s="45">
        <v>47.590000152587891</v>
      </c>
      <c r="F248" s="45">
        <v>7.5300002098083496</v>
      </c>
      <c r="G248" s="22">
        <v>269.70001220703125</v>
      </c>
      <c r="H248" s="3" t="s">
        <v>386</v>
      </c>
      <c r="J248" s="45">
        <v>85.279998779296875</v>
      </c>
      <c r="K248" s="45">
        <v>79.922065734863281</v>
      </c>
      <c r="L248" s="45">
        <v>5.3579306602478027</v>
      </c>
      <c r="M248" s="21">
        <v>0.64864706993103027</v>
      </c>
      <c r="N248">
        <v>1</v>
      </c>
    </row>
    <row r="249" spans="2:14" x14ac:dyDescent="0.25">
      <c r="B249" t="s">
        <v>699</v>
      </c>
      <c r="C249" t="s">
        <v>3551</v>
      </c>
      <c r="D249" s="3" t="s">
        <v>6078</v>
      </c>
      <c r="E249" s="45">
        <v>46.049999237060547</v>
      </c>
      <c r="F249" s="45">
        <v>-1.4170000553131104</v>
      </c>
      <c r="G249" s="22">
        <v>22</v>
      </c>
      <c r="H249" s="3" t="s">
        <v>5985</v>
      </c>
      <c r="J249" s="45">
        <v>66.3800048828125</v>
      </c>
      <c r="K249" s="45">
        <v>63.175556182861328</v>
      </c>
      <c r="L249" s="45">
        <v>3.2044475078582764</v>
      </c>
      <c r="M249" s="21">
        <v>0.82511752843856812</v>
      </c>
      <c r="N249">
        <v>1</v>
      </c>
    </row>
    <row r="250" spans="2:14" x14ac:dyDescent="0.25">
      <c r="B250" t="s">
        <v>701</v>
      </c>
      <c r="C250" t="s">
        <v>3553</v>
      </c>
      <c r="D250" s="3" t="s">
        <v>6078</v>
      </c>
      <c r="E250" s="45">
        <v>45.862998962402344</v>
      </c>
      <c r="F250" s="45">
        <v>1.1790000200271606</v>
      </c>
      <c r="G250" s="22">
        <v>396.20001220703125</v>
      </c>
      <c r="H250" s="3" t="s">
        <v>5985</v>
      </c>
      <c r="J250" s="45">
        <v>62.780002593994141</v>
      </c>
      <c r="K250" s="45">
        <v>58.290302276611328</v>
      </c>
      <c r="L250" s="45">
        <v>4.4897003173828125</v>
      </c>
      <c r="M250" s="21">
        <v>0.65117007493972778</v>
      </c>
      <c r="N250">
        <v>1</v>
      </c>
    </row>
    <row r="251" spans="2:14" x14ac:dyDescent="0.25">
      <c r="B251" t="s">
        <v>600</v>
      </c>
      <c r="C251" t="s">
        <v>3451</v>
      </c>
      <c r="D251" s="3" t="s">
        <v>6078</v>
      </c>
      <c r="E251" s="45">
        <v>43.179000854492188</v>
      </c>
      <c r="F251" s="45">
        <v>-6.0000000521540642E-3</v>
      </c>
      <c r="G251" s="22">
        <v>384</v>
      </c>
      <c r="H251" s="3" t="s">
        <v>5985</v>
      </c>
      <c r="J251" s="45">
        <v>61.579998016357422</v>
      </c>
      <c r="K251" s="45">
        <v>58.666149139404297</v>
      </c>
      <c r="L251" s="45">
        <v>2.913848876953125</v>
      </c>
      <c r="M251" s="21">
        <v>0.6599927544593811</v>
      </c>
      <c r="N251">
        <v>1</v>
      </c>
    </row>
    <row r="252" spans="2:14" x14ac:dyDescent="0.25">
      <c r="B252" t="s">
        <v>684</v>
      </c>
      <c r="C252" t="s">
        <v>3536</v>
      </c>
      <c r="D252" s="3" t="s">
        <v>6078</v>
      </c>
      <c r="E252" s="45">
        <v>43.083000183105469</v>
      </c>
      <c r="F252" s="45">
        <v>5.9330000877380371</v>
      </c>
      <c r="G252" s="22">
        <v>134</v>
      </c>
      <c r="H252" s="3" t="s">
        <v>386</v>
      </c>
      <c r="J252" s="45">
        <v>88.160003662109375</v>
      </c>
      <c r="K252" s="45">
        <v>83.406089782714844</v>
      </c>
      <c r="L252" s="45">
        <v>4.7539114952087402</v>
      </c>
      <c r="M252" s="21">
        <v>0.81748557090759277</v>
      </c>
      <c r="N252">
        <v>1</v>
      </c>
    </row>
    <row r="253" spans="2:14" x14ac:dyDescent="0.25">
      <c r="B253" t="s">
        <v>713</v>
      </c>
      <c r="C253" t="s">
        <v>3566</v>
      </c>
      <c r="D253" s="3" t="s">
        <v>6079</v>
      </c>
      <c r="E253" s="45">
        <v>65.599700927734375</v>
      </c>
      <c r="F253" s="45">
        <v>-37.633098602294922</v>
      </c>
      <c r="G253" s="22">
        <v>50</v>
      </c>
      <c r="H253" s="3" t="s">
        <v>386</v>
      </c>
      <c r="J253" s="45">
        <v>59.05999755859375</v>
      </c>
      <c r="K253" s="45">
        <v>52.595546722412109</v>
      </c>
      <c r="L253" s="45">
        <v>6.4644522666931152</v>
      </c>
      <c r="M253" s="21">
        <v>0.78840464353561401</v>
      </c>
      <c r="N253">
        <v>1</v>
      </c>
    </row>
    <row r="254" spans="2:14" x14ac:dyDescent="0.25">
      <c r="B254" t="s">
        <v>713</v>
      </c>
      <c r="C254" t="s">
        <v>3566</v>
      </c>
      <c r="D254" s="3" t="s">
        <v>6079</v>
      </c>
      <c r="E254" s="45">
        <v>65.599700927734375</v>
      </c>
      <c r="F254" s="45">
        <v>-37.633098602294922</v>
      </c>
      <c r="G254" s="22">
        <v>50</v>
      </c>
      <c r="H254" s="3" t="s">
        <v>5985</v>
      </c>
      <c r="J254" s="45">
        <v>41.989997863769531</v>
      </c>
      <c r="K254" s="45">
        <v>38.566291809082031</v>
      </c>
      <c r="L254" s="45">
        <v>3.4237060546875</v>
      </c>
      <c r="M254" s="21">
        <v>0.7697899341583252</v>
      </c>
      <c r="N254">
        <v>1</v>
      </c>
    </row>
    <row r="255" spans="2:14" x14ac:dyDescent="0.25">
      <c r="B255" t="s">
        <v>716</v>
      </c>
      <c r="C255" t="s">
        <v>3570</v>
      </c>
      <c r="D255" s="3" t="s">
        <v>6080</v>
      </c>
      <c r="E255" s="45">
        <v>39.61669921875</v>
      </c>
      <c r="F255" s="45">
        <v>19.91670036315918</v>
      </c>
      <c r="G255" s="22">
        <v>11</v>
      </c>
      <c r="H255" s="3" t="s">
        <v>386</v>
      </c>
      <c r="J255" s="45">
        <v>93.055999755859375</v>
      </c>
      <c r="K255" s="45">
        <v>89.250259399414063</v>
      </c>
      <c r="L255" s="45">
        <v>3.8057434558868408</v>
      </c>
      <c r="M255" s="21">
        <v>0.76638972759246826</v>
      </c>
      <c r="N255">
        <v>1</v>
      </c>
    </row>
    <row r="256" spans="2:14" x14ac:dyDescent="0.25">
      <c r="B256" t="s">
        <v>719</v>
      </c>
      <c r="C256" t="s">
        <v>3573</v>
      </c>
      <c r="D256" s="3" t="s">
        <v>6080</v>
      </c>
      <c r="E256" s="45">
        <v>36.833099365234375</v>
      </c>
      <c r="F256" s="45">
        <v>21.700000762939453</v>
      </c>
      <c r="G256" s="22">
        <v>52</v>
      </c>
      <c r="H256" s="3" t="s">
        <v>5985</v>
      </c>
      <c r="J256" s="45">
        <v>72.349998474121094</v>
      </c>
      <c r="K256" s="45">
        <v>70.225700378417969</v>
      </c>
      <c r="L256" s="45">
        <v>2.1243031024932861</v>
      </c>
      <c r="M256" s="21">
        <v>0.6924559473991394</v>
      </c>
      <c r="N256">
        <v>1</v>
      </c>
    </row>
    <row r="257" spans="2:14" x14ac:dyDescent="0.25">
      <c r="B257" t="s">
        <v>723</v>
      </c>
      <c r="C257" t="s">
        <v>3578</v>
      </c>
      <c r="D257" s="3" t="s">
        <v>6080</v>
      </c>
      <c r="E257" s="45">
        <v>40.520000457763672</v>
      </c>
      <c r="F257" s="45">
        <v>22.971000671386719</v>
      </c>
      <c r="G257" s="22">
        <v>6.6999998092651367</v>
      </c>
      <c r="H257" s="3" t="s">
        <v>5985</v>
      </c>
      <c r="J257" s="45">
        <v>72.560005187988281</v>
      </c>
      <c r="K257" s="45">
        <v>67.26959228515625</v>
      </c>
      <c r="L257" s="45">
        <v>5.2904105186462402</v>
      </c>
      <c r="M257" s="21">
        <v>0.84007030725479126</v>
      </c>
      <c r="N257">
        <v>1</v>
      </c>
    </row>
    <row r="258" spans="2:14" x14ac:dyDescent="0.25">
      <c r="B258" t="s">
        <v>726</v>
      </c>
      <c r="C258" t="s">
        <v>3581</v>
      </c>
      <c r="D258" s="3" t="s">
        <v>6082</v>
      </c>
      <c r="E258" s="45">
        <v>46.005599975585938</v>
      </c>
      <c r="F258" s="45">
        <v>18.232799530029297</v>
      </c>
      <c r="G258" s="22">
        <v>203</v>
      </c>
      <c r="H258" s="3" t="s">
        <v>5985</v>
      </c>
      <c r="J258" s="45">
        <v>66.050003051757813</v>
      </c>
      <c r="K258" s="45">
        <v>61.109222412109375</v>
      </c>
      <c r="L258" s="45">
        <v>4.9407806396484375</v>
      </c>
      <c r="M258" s="21">
        <v>0.79580307006835938</v>
      </c>
      <c r="N258">
        <v>1</v>
      </c>
    </row>
    <row r="259" spans="2:14" x14ac:dyDescent="0.25">
      <c r="B259" t="s">
        <v>732</v>
      </c>
      <c r="C259" t="s">
        <v>3587</v>
      </c>
      <c r="D259" s="3" t="s">
        <v>6083</v>
      </c>
      <c r="E259" s="45">
        <v>65.073898315429688</v>
      </c>
      <c r="F259" s="45">
        <v>-22.733299255371094</v>
      </c>
      <c r="G259" s="22">
        <v>13</v>
      </c>
      <c r="H259" s="3" t="s">
        <v>386</v>
      </c>
      <c r="J259" s="45">
        <v>58.579998016357422</v>
      </c>
      <c r="K259" s="45">
        <v>56.404815673828125</v>
      </c>
      <c r="L259" s="45">
        <v>2.1751811504364014</v>
      </c>
      <c r="M259" s="21">
        <v>0.68859291076660156</v>
      </c>
      <c r="N259">
        <v>1</v>
      </c>
    </row>
    <row r="260" spans="2:14" x14ac:dyDescent="0.25">
      <c r="B260" t="s">
        <v>733</v>
      </c>
      <c r="C260" t="s">
        <v>3588</v>
      </c>
      <c r="D260" s="3" t="s">
        <v>6083</v>
      </c>
      <c r="E260" s="45">
        <v>64.126899719238281</v>
      </c>
      <c r="F260" s="45">
        <v>-21.902500152587891</v>
      </c>
      <c r="G260" s="22">
        <v>52</v>
      </c>
      <c r="H260" s="3" t="s">
        <v>386</v>
      </c>
      <c r="J260" s="45">
        <v>63.176002502441406</v>
      </c>
      <c r="K260" s="45">
        <v>57.659523010253906</v>
      </c>
      <c r="L260" s="45">
        <v>5.5164794921875</v>
      </c>
      <c r="M260" s="21">
        <v>0.87876051664352417</v>
      </c>
      <c r="N260">
        <v>1</v>
      </c>
    </row>
    <row r="261" spans="2:14" x14ac:dyDescent="0.25">
      <c r="B261" t="s">
        <v>735</v>
      </c>
      <c r="C261" t="s">
        <v>3590</v>
      </c>
      <c r="D261" s="3" t="s">
        <v>6083</v>
      </c>
      <c r="E261" s="45">
        <v>65.268096923828125</v>
      </c>
      <c r="F261" s="45">
        <v>-13.575599670410156</v>
      </c>
      <c r="G261" s="22">
        <v>9</v>
      </c>
      <c r="H261" s="3" t="s">
        <v>5985</v>
      </c>
      <c r="J261" s="45">
        <v>47.149993896484375</v>
      </c>
      <c r="K261" s="45">
        <v>44.444667816162109</v>
      </c>
      <c r="L261" s="45">
        <v>2.7053272724151611</v>
      </c>
      <c r="M261" s="21">
        <v>0.80708128213882446</v>
      </c>
      <c r="N261">
        <v>1</v>
      </c>
    </row>
    <row r="262" spans="2:14" x14ac:dyDescent="0.25">
      <c r="B262" t="s">
        <v>745</v>
      </c>
      <c r="C262" t="s">
        <v>3600</v>
      </c>
      <c r="D262" s="3" t="s">
        <v>6084</v>
      </c>
      <c r="E262" s="45">
        <v>46.75</v>
      </c>
      <c r="F262" s="45">
        <v>10.532999992370605</v>
      </c>
      <c r="G262" s="22">
        <v>1461</v>
      </c>
      <c r="H262" s="3" t="s">
        <v>386</v>
      </c>
      <c r="J262" s="45">
        <v>74.192001342773438</v>
      </c>
      <c r="K262" s="45">
        <v>68.707984924316406</v>
      </c>
      <c r="L262" s="45">
        <v>5.4840211868286133</v>
      </c>
      <c r="M262" s="21">
        <v>0.68948543071746826</v>
      </c>
      <c r="N262">
        <v>1</v>
      </c>
    </row>
    <row r="263" spans="2:14" x14ac:dyDescent="0.25">
      <c r="B263" t="s">
        <v>747</v>
      </c>
      <c r="C263" t="s">
        <v>3602</v>
      </c>
      <c r="D263" s="3" t="s">
        <v>6084</v>
      </c>
      <c r="E263" s="45">
        <v>45.685001373291016</v>
      </c>
      <c r="F263" s="45">
        <v>12.083000183105469</v>
      </c>
      <c r="G263" s="22">
        <v>41.799999237060547</v>
      </c>
      <c r="H263" s="3" t="s">
        <v>386</v>
      </c>
      <c r="J263" s="45">
        <v>89.527999877929688</v>
      </c>
      <c r="K263" s="45">
        <v>86.709671020507813</v>
      </c>
      <c r="L263" s="45">
        <v>2.8183350563049316</v>
      </c>
      <c r="M263" s="21">
        <v>0.64232254028320313</v>
      </c>
      <c r="N263">
        <v>1</v>
      </c>
    </row>
    <row r="264" spans="2:14" x14ac:dyDescent="0.25">
      <c r="B264" t="s">
        <v>748</v>
      </c>
      <c r="C264" t="s">
        <v>3603</v>
      </c>
      <c r="D264" s="3" t="s">
        <v>6084</v>
      </c>
      <c r="E264" s="45">
        <v>45.650001525878906</v>
      </c>
      <c r="F264" s="45">
        <v>13.75</v>
      </c>
      <c r="G264" s="22">
        <v>20</v>
      </c>
      <c r="H264" s="3" t="s">
        <v>5985</v>
      </c>
      <c r="J264" s="45">
        <v>71.360000610351563</v>
      </c>
      <c r="K264" s="45">
        <v>69.751922607421875</v>
      </c>
      <c r="L264" s="45">
        <v>1.6080780029296875</v>
      </c>
      <c r="M264" s="21">
        <v>0.546467125415802</v>
      </c>
      <c r="N264">
        <v>1</v>
      </c>
    </row>
    <row r="265" spans="2:14" x14ac:dyDescent="0.25">
      <c r="B265" t="s">
        <v>749</v>
      </c>
      <c r="C265" t="s">
        <v>3604</v>
      </c>
      <c r="D265" s="3" t="s">
        <v>6084</v>
      </c>
      <c r="E265" s="45">
        <v>43.950000762939453</v>
      </c>
      <c r="F265" s="45">
        <v>8.1669998168945313</v>
      </c>
      <c r="G265" s="22">
        <v>221</v>
      </c>
      <c r="H265" s="3" t="s">
        <v>386</v>
      </c>
      <c r="J265" s="45">
        <v>85.495994567871094</v>
      </c>
      <c r="K265" s="45">
        <v>81.431816101074219</v>
      </c>
      <c r="L265" s="45">
        <v>4.064178466796875</v>
      </c>
      <c r="M265" s="21">
        <v>0.752480149269104</v>
      </c>
      <c r="N265">
        <v>1</v>
      </c>
    </row>
    <row r="266" spans="2:14" x14ac:dyDescent="0.25">
      <c r="B266" t="s">
        <v>752</v>
      </c>
      <c r="C266" t="s">
        <v>3607</v>
      </c>
      <c r="D266" s="3" t="s">
        <v>6084</v>
      </c>
      <c r="E266" s="45">
        <v>42.759998321533203</v>
      </c>
      <c r="F266" s="45">
        <v>11.071999549865723</v>
      </c>
      <c r="G266" s="22">
        <v>4.5999999046325684</v>
      </c>
      <c r="H266" s="3" t="s">
        <v>386</v>
      </c>
      <c r="J266" s="45">
        <v>90.859992980957031</v>
      </c>
      <c r="K266" s="45">
        <v>88.006126403808594</v>
      </c>
      <c r="L266" s="45">
        <v>2.8538715839385986</v>
      </c>
      <c r="M266" s="21">
        <v>0.67568165063858032</v>
      </c>
      <c r="N266">
        <v>1</v>
      </c>
    </row>
    <row r="267" spans="2:14" x14ac:dyDescent="0.25">
      <c r="B267" t="s">
        <v>758</v>
      </c>
      <c r="C267" t="s">
        <v>3613</v>
      </c>
      <c r="D267" s="3" t="s">
        <v>6084</v>
      </c>
      <c r="E267" s="45">
        <v>38.700000762939453</v>
      </c>
      <c r="F267" s="45">
        <v>13.182999610900879</v>
      </c>
      <c r="G267" s="22">
        <v>251</v>
      </c>
      <c r="H267" s="3" t="s">
        <v>386</v>
      </c>
      <c r="J267" s="45">
        <v>89.1199951171875</v>
      </c>
      <c r="K267" s="45">
        <v>84.261848449707031</v>
      </c>
      <c r="L267" s="45">
        <v>4.8581442832946777</v>
      </c>
      <c r="M267" s="21">
        <v>0.83246856927871704</v>
      </c>
      <c r="N267">
        <v>1</v>
      </c>
    </row>
    <row r="268" spans="2:14" x14ac:dyDescent="0.25">
      <c r="B268" t="s">
        <v>615</v>
      </c>
      <c r="C268" t="s">
        <v>3467</v>
      </c>
      <c r="D268" s="3" t="s">
        <v>6085</v>
      </c>
      <c r="E268" s="45">
        <v>57.783000946044922</v>
      </c>
      <c r="F268" s="45">
        <v>26.033000946044922</v>
      </c>
      <c r="G268" s="22">
        <v>66</v>
      </c>
      <c r="H268" s="3" t="s">
        <v>386</v>
      </c>
      <c r="J268" s="45">
        <v>81.199989318847656</v>
      </c>
      <c r="K268" s="45">
        <v>74.376457214355469</v>
      </c>
      <c r="L268" s="45">
        <v>6.8235373497009277</v>
      </c>
      <c r="M268" s="21">
        <v>0.79647248983383179</v>
      </c>
      <c r="N268">
        <v>1</v>
      </c>
    </row>
    <row r="269" spans="2:14" x14ac:dyDescent="0.25">
      <c r="B269" t="s">
        <v>764</v>
      </c>
      <c r="C269" t="s">
        <v>3619</v>
      </c>
      <c r="D269" s="3" t="s">
        <v>6086</v>
      </c>
      <c r="E269" s="45">
        <v>55.733100891113281</v>
      </c>
      <c r="F269" s="45">
        <v>21.066699981689453</v>
      </c>
      <c r="G269" s="22">
        <v>6</v>
      </c>
      <c r="H269" s="3" t="s">
        <v>386</v>
      </c>
      <c r="J269" s="45">
        <v>76.38800048828125</v>
      </c>
      <c r="K269" s="45">
        <v>71.024436950683594</v>
      </c>
      <c r="L269" s="45">
        <v>5.3635621070861816</v>
      </c>
      <c r="M269" s="21">
        <v>0.71513211727142334</v>
      </c>
      <c r="N269">
        <v>1</v>
      </c>
    </row>
    <row r="270" spans="2:14" x14ac:dyDescent="0.25">
      <c r="B270" t="s">
        <v>781</v>
      </c>
      <c r="C270" t="s">
        <v>3642</v>
      </c>
      <c r="D270" s="3" t="s">
        <v>6089</v>
      </c>
      <c r="E270" s="45">
        <v>70.366996765136719</v>
      </c>
      <c r="F270" s="45">
        <v>31.100000381469727</v>
      </c>
      <c r="G270" s="22">
        <v>15</v>
      </c>
      <c r="H270" s="3" t="s">
        <v>386</v>
      </c>
      <c r="J270" s="45">
        <v>56.570003509521484</v>
      </c>
      <c r="K270" s="45">
        <v>54.770004272460938</v>
      </c>
      <c r="L270" s="45">
        <v>1.7999979257583618</v>
      </c>
      <c r="M270" s="21">
        <v>0.57063561677932739</v>
      </c>
      <c r="N270">
        <v>1</v>
      </c>
    </row>
    <row r="271" spans="2:14" x14ac:dyDescent="0.25">
      <c r="B271" t="s">
        <v>783</v>
      </c>
      <c r="C271" t="s">
        <v>3644</v>
      </c>
      <c r="D271" s="3" t="s">
        <v>6089</v>
      </c>
      <c r="E271" s="45">
        <v>67.266899108886719</v>
      </c>
      <c r="F271" s="45">
        <v>14.35890007019043</v>
      </c>
      <c r="G271" s="22">
        <v>11</v>
      </c>
      <c r="H271" s="3" t="s">
        <v>5985</v>
      </c>
      <c r="J271" s="45">
        <v>56.389999389648438</v>
      </c>
      <c r="K271" s="45">
        <v>51.278995513916016</v>
      </c>
      <c r="L271" s="45">
        <v>5.1110038757324219</v>
      </c>
      <c r="M271" s="21">
        <v>0.86138015985488892</v>
      </c>
      <c r="N271">
        <v>1</v>
      </c>
    </row>
    <row r="272" spans="2:14" x14ac:dyDescent="0.25">
      <c r="B272" t="s">
        <v>787</v>
      </c>
      <c r="C272" t="s">
        <v>3648</v>
      </c>
      <c r="D272" s="3" t="s">
        <v>6089</v>
      </c>
      <c r="E272" s="45">
        <v>78.922996520996094</v>
      </c>
      <c r="F272" s="45">
        <v>11.933099746704102</v>
      </c>
      <c r="G272" s="22">
        <v>8</v>
      </c>
      <c r="H272" s="3" t="s">
        <v>386</v>
      </c>
      <c r="J272" s="45">
        <v>48.470001220703125</v>
      </c>
      <c r="K272" s="45">
        <v>45.915313720703125</v>
      </c>
      <c r="L272" s="45">
        <v>2.5546875</v>
      </c>
      <c r="M272" s="21">
        <v>0.72312802076339722</v>
      </c>
      <c r="N272">
        <v>1</v>
      </c>
    </row>
    <row r="273" spans="2:14" x14ac:dyDescent="0.25">
      <c r="B273" t="s">
        <v>791</v>
      </c>
      <c r="C273" t="s">
        <v>3652</v>
      </c>
      <c r="D273" s="3" t="s">
        <v>6089</v>
      </c>
      <c r="E273" s="45">
        <v>59.942798614501953</v>
      </c>
      <c r="F273" s="45">
        <v>10.720600128173828</v>
      </c>
      <c r="G273" s="22">
        <v>94</v>
      </c>
      <c r="H273" s="3" t="s">
        <v>5985</v>
      </c>
      <c r="J273" s="45">
        <v>62.555000305175781</v>
      </c>
      <c r="K273" s="45">
        <v>55.395679473876953</v>
      </c>
      <c r="L273" s="45">
        <v>7.1593208312988281</v>
      </c>
      <c r="M273" s="21">
        <v>0.86481034755706787</v>
      </c>
      <c r="N273">
        <v>1</v>
      </c>
    </row>
    <row r="274" spans="2:14" x14ac:dyDescent="0.25">
      <c r="B274" t="s">
        <v>792</v>
      </c>
      <c r="C274" t="s">
        <v>3653</v>
      </c>
      <c r="D274" s="3" t="s">
        <v>6090</v>
      </c>
      <c r="E274" s="45">
        <v>54.75</v>
      </c>
      <c r="F274" s="45">
        <v>17.533100128173828</v>
      </c>
      <c r="G274" s="22">
        <v>2</v>
      </c>
      <c r="H274" s="3" t="s">
        <v>5985</v>
      </c>
      <c r="J274" s="45">
        <v>59.900001525878906</v>
      </c>
      <c r="K274" s="45">
        <v>55.791374206542969</v>
      </c>
      <c r="L274" s="45">
        <v>4.1086244583129883</v>
      </c>
      <c r="M274" s="21">
        <v>0.73492538928985596</v>
      </c>
      <c r="N274">
        <v>1</v>
      </c>
    </row>
    <row r="275" spans="2:14" x14ac:dyDescent="0.25">
      <c r="B275" t="s">
        <v>793</v>
      </c>
      <c r="C275" t="s">
        <v>3654</v>
      </c>
      <c r="D275" s="3" t="s">
        <v>6090</v>
      </c>
      <c r="E275" s="45">
        <v>52.25</v>
      </c>
      <c r="F275" s="45">
        <v>22.25</v>
      </c>
      <c r="G275" s="22">
        <v>152</v>
      </c>
      <c r="H275" s="3" t="s">
        <v>5985</v>
      </c>
      <c r="J275" s="45">
        <v>56.779998779296875</v>
      </c>
      <c r="K275" s="45">
        <v>54.954700469970703</v>
      </c>
      <c r="L275" s="45">
        <v>1.8252969980239868</v>
      </c>
      <c r="M275" s="21">
        <v>0.56751614809036255</v>
      </c>
      <c r="N275">
        <v>1</v>
      </c>
    </row>
    <row r="276" spans="2:14" x14ac:dyDescent="0.25">
      <c r="B276" t="s">
        <v>794</v>
      </c>
      <c r="C276" t="s">
        <v>3655</v>
      </c>
      <c r="D276" s="3" t="s">
        <v>6090</v>
      </c>
      <c r="E276" s="45">
        <v>53.400001525878906</v>
      </c>
      <c r="F276" s="45">
        <v>14.616999626159668</v>
      </c>
      <c r="G276" s="22">
        <v>7</v>
      </c>
      <c r="H276" s="3" t="s">
        <v>386</v>
      </c>
      <c r="J276" s="45">
        <v>83.875999450683594</v>
      </c>
      <c r="K276" s="45">
        <v>74.485458374023438</v>
      </c>
      <c r="L276" s="45">
        <v>9.3905391693115234</v>
      </c>
      <c r="M276" s="21">
        <v>0.87522202730178833</v>
      </c>
      <c r="N276">
        <v>1</v>
      </c>
    </row>
    <row r="277" spans="2:14" x14ac:dyDescent="0.25">
      <c r="B277" t="s">
        <v>795</v>
      </c>
      <c r="C277" t="s">
        <v>3656</v>
      </c>
      <c r="D277" s="3" t="s">
        <v>6090</v>
      </c>
      <c r="E277" s="45">
        <v>53.099998474121094</v>
      </c>
      <c r="F277" s="45">
        <v>23.166999816894531</v>
      </c>
      <c r="G277" s="22">
        <v>151</v>
      </c>
      <c r="H277" s="3" t="s">
        <v>5985</v>
      </c>
      <c r="J277" s="45">
        <v>57.109996795654297</v>
      </c>
      <c r="K277" s="45">
        <v>54.083477020263672</v>
      </c>
      <c r="L277" s="45">
        <v>3.026519775390625</v>
      </c>
      <c r="M277" s="21">
        <v>0.65203970670700073</v>
      </c>
      <c r="N277">
        <v>1</v>
      </c>
    </row>
    <row r="278" spans="2:14" x14ac:dyDescent="0.25">
      <c r="B278" t="s">
        <v>796</v>
      </c>
      <c r="C278" t="s">
        <v>3657</v>
      </c>
      <c r="D278" s="3" t="s">
        <v>6090</v>
      </c>
      <c r="E278" s="45">
        <v>52.166000366210938</v>
      </c>
      <c r="F278" s="45">
        <v>20.966999053955078</v>
      </c>
      <c r="G278" s="22">
        <v>110.30000305175781</v>
      </c>
      <c r="H278" s="3" t="s">
        <v>5985</v>
      </c>
      <c r="J278" s="45">
        <v>62.660003662109375</v>
      </c>
      <c r="K278" s="45">
        <v>56.510955810546875</v>
      </c>
      <c r="L278" s="45">
        <v>6.1490478515625</v>
      </c>
      <c r="M278" s="21">
        <v>0.83363395929336548</v>
      </c>
      <c r="N278">
        <v>1</v>
      </c>
    </row>
    <row r="279" spans="2:14" x14ac:dyDescent="0.25">
      <c r="B279" t="s">
        <v>798</v>
      </c>
      <c r="C279" t="s">
        <v>3659</v>
      </c>
      <c r="D279" s="3" t="s">
        <v>6090</v>
      </c>
      <c r="E279" s="45">
        <v>51.549999237060547</v>
      </c>
      <c r="F279" s="45">
        <v>23.533000946044922</v>
      </c>
      <c r="G279" s="22">
        <v>179</v>
      </c>
      <c r="H279" s="3" t="s">
        <v>5985</v>
      </c>
      <c r="J279" s="45">
        <v>58.399997711181641</v>
      </c>
      <c r="K279" s="45">
        <v>55.985599517822266</v>
      </c>
      <c r="L279" s="45">
        <v>2.414398193359375</v>
      </c>
      <c r="M279" s="21">
        <v>0.63020962476730347</v>
      </c>
      <c r="N279">
        <v>1</v>
      </c>
    </row>
    <row r="280" spans="2:14" x14ac:dyDescent="0.25">
      <c r="B280" t="s">
        <v>803</v>
      </c>
      <c r="C280" t="s">
        <v>3665</v>
      </c>
      <c r="D280" s="3" t="s">
        <v>5977</v>
      </c>
      <c r="E280" s="45">
        <v>38.730300903320313</v>
      </c>
      <c r="F280" s="45">
        <v>-27.321699142456055</v>
      </c>
      <c r="G280" s="22">
        <v>1016.2000122070313</v>
      </c>
      <c r="H280" s="3" t="s">
        <v>5985</v>
      </c>
      <c r="J280" s="45">
        <v>67.279998779296875</v>
      </c>
      <c r="K280" s="45">
        <v>65.791923522949219</v>
      </c>
      <c r="L280" s="45">
        <v>1.4880777597427368</v>
      </c>
      <c r="M280" s="21">
        <v>0.5741536021232605</v>
      </c>
      <c r="N280">
        <v>1</v>
      </c>
    </row>
    <row r="281" spans="2:14" x14ac:dyDescent="0.25">
      <c r="B281" t="s">
        <v>815</v>
      </c>
      <c r="C281" t="s">
        <v>3677</v>
      </c>
      <c r="D281" s="3" t="s">
        <v>6091</v>
      </c>
      <c r="E281" s="45">
        <v>47.150001525878906</v>
      </c>
      <c r="F281" s="45">
        <v>24.5</v>
      </c>
      <c r="G281" s="22">
        <v>367</v>
      </c>
      <c r="H281" s="3" t="s">
        <v>386</v>
      </c>
      <c r="J281" s="45">
        <v>84.290000915527344</v>
      </c>
      <c r="K281" s="45">
        <v>78.977027893066406</v>
      </c>
      <c r="L281" s="45">
        <v>5.3129677772521973</v>
      </c>
      <c r="M281" s="21">
        <v>0.71051019430160522</v>
      </c>
      <c r="N281">
        <v>1</v>
      </c>
    </row>
    <row r="282" spans="2:14" x14ac:dyDescent="0.25">
      <c r="B282" t="s">
        <v>821</v>
      </c>
      <c r="C282" t="s">
        <v>3685</v>
      </c>
      <c r="D282" s="3" t="s">
        <v>6093</v>
      </c>
      <c r="E282" s="45">
        <v>38.883098602294922</v>
      </c>
      <c r="F282" s="45">
        <v>-6.8291997909545898</v>
      </c>
      <c r="G282" s="22">
        <v>185</v>
      </c>
      <c r="H282" s="3" t="s">
        <v>5985</v>
      </c>
      <c r="J282" s="45">
        <v>64.639999389648438</v>
      </c>
      <c r="K282" s="45">
        <v>63.115402221679688</v>
      </c>
      <c r="L282" s="45">
        <v>1.52459716796875</v>
      </c>
      <c r="M282" s="21">
        <v>0.5700833797454834</v>
      </c>
      <c r="N282">
        <v>1</v>
      </c>
    </row>
    <row r="283" spans="2:14" x14ac:dyDescent="0.25">
      <c r="B283" t="s">
        <v>823</v>
      </c>
      <c r="C283" t="s">
        <v>3687</v>
      </c>
      <c r="D283" s="3" t="s">
        <v>6093</v>
      </c>
      <c r="E283" s="45">
        <v>40.959201812744141</v>
      </c>
      <c r="F283" s="45">
        <v>-5.4980998039245605</v>
      </c>
      <c r="G283" s="22">
        <v>790</v>
      </c>
      <c r="H283" s="3" t="s">
        <v>5985</v>
      </c>
      <c r="J283" s="45">
        <v>57.596000671386719</v>
      </c>
      <c r="K283" s="45">
        <v>55.149951934814453</v>
      </c>
      <c r="L283" s="45">
        <v>2.4460511207580566</v>
      </c>
      <c r="M283" s="21">
        <v>0.62937849760055542</v>
      </c>
      <c r="N283">
        <v>1</v>
      </c>
    </row>
    <row r="284" spans="2:14" x14ac:dyDescent="0.25">
      <c r="B284" t="s">
        <v>841</v>
      </c>
      <c r="C284" t="s">
        <v>3705</v>
      </c>
      <c r="D284" s="3" t="s">
        <v>6093</v>
      </c>
      <c r="E284" s="45">
        <v>43.49169921875</v>
      </c>
      <c r="F284" s="45">
        <v>-3.7994000911712646</v>
      </c>
      <c r="G284" s="22">
        <v>52</v>
      </c>
      <c r="H284" s="3" t="s">
        <v>5985</v>
      </c>
      <c r="J284" s="45">
        <v>63.590000152587891</v>
      </c>
      <c r="K284" s="45">
        <v>62.977958679199219</v>
      </c>
      <c r="L284" s="45">
        <v>0.61204147338867188</v>
      </c>
      <c r="M284" s="21">
        <v>0.54000699520111084</v>
      </c>
      <c r="N284">
        <v>1</v>
      </c>
    </row>
    <row r="285" spans="2:14" x14ac:dyDescent="0.25">
      <c r="B285" t="s">
        <v>842</v>
      </c>
      <c r="C285" t="s">
        <v>3706</v>
      </c>
      <c r="D285" s="3" t="s">
        <v>6093</v>
      </c>
      <c r="E285" s="45">
        <v>43.42919921875</v>
      </c>
      <c r="F285" s="45">
        <v>-3.8313999176025391</v>
      </c>
      <c r="G285" s="22">
        <v>5</v>
      </c>
      <c r="H285" s="3" t="s">
        <v>5985</v>
      </c>
      <c r="J285" s="45">
        <v>65.239997863769531</v>
      </c>
      <c r="K285" s="45">
        <v>61.051177978515625</v>
      </c>
      <c r="L285" s="45">
        <v>4.1888222694396973</v>
      </c>
      <c r="M285" s="21">
        <v>0.7569575309753418</v>
      </c>
      <c r="N285">
        <v>1</v>
      </c>
    </row>
    <row r="286" spans="2:14" x14ac:dyDescent="0.25">
      <c r="B286" t="s">
        <v>844</v>
      </c>
      <c r="C286" t="s">
        <v>3708</v>
      </c>
      <c r="D286" s="3" t="s">
        <v>6093</v>
      </c>
      <c r="E286" s="45">
        <v>38.989200592041016</v>
      </c>
      <c r="F286" s="45">
        <v>-3.9193999767303467</v>
      </c>
      <c r="G286" s="22">
        <v>628</v>
      </c>
      <c r="H286" s="3" t="s">
        <v>5985</v>
      </c>
      <c r="J286" s="45">
        <v>68.720001220703125</v>
      </c>
      <c r="K286" s="45">
        <v>65.353103637695313</v>
      </c>
      <c r="L286" s="45">
        <v>3.3669006824493408</v>
      </c>
      <c r="M286" s="21">
        <v>0.64761906862258911</v>
      </c>
      <c r="N286">
        <v>1</v>
      </c>
    </row>
    <row r="287" spans="2:14" x14ac:dyDescent="0.25">
      <c r="B287" t="s">
        <v>846</v>
      </c>
      <c r="C287" t="s">
        <v>3710</v>
      </c>
      <c r="D287" s="3" t="s">
        <v>6093</v>
      </c>
      <c r="E287" s="45">
        <v>41.911701202392578</v>
      </c>
      <c r="F287" s="45">
        <v>2.7630999088287354</v>
      </c>
      <c r="G287" s="22">
        <v>143</v>
      </c>
      <c r="H287" s="3" t="s">
        <v>5985</v>
      </c>
      <c r="J287" s="45">
        <v>67.595001220703125</v>
      </c>
      <c r="K287" s="45">
        <v>63.284076690673828</v>
      </c>
      <c r="L287" s="45">
        <v>4.3109245300292969</v>
      </c>
      <c r="M287" s="21">
        <v>0.87259548902511597</v>
      </c>
      <c r="N287">
        <v>1</v>
      </c>
    </row>
    <row r="288" spans="2:14" x14ac:dyDescent="0.25">
      <c r="B288" t="s">
        <v>847</v>
      </c>
      <c r="C288" t="s">
        <v>3711</v>
      </c>
      <c r="D288" s="3" t="s">
        <v>6093</v>
      </c>
      <c r="E288" s="45">
        <v>37.189399719238281</v>
      </c>
      <c r="F288" s="45">
        <v>-3.7892000675201416</v>
      </c>
      <c r="G288" s="22">
        <v>567</v>
      </c>
      <c r="H288" s="3" t="s">
        <v>5985</v>
      </c>
      <c r="J288" s="45">
        <v>65.060005187988281</v>
      </c>
      <c r="K288" s="45">
        <v>60.63720703125</v>
      </c>
      <c r="L288" s="45">
        <v>4.4227957725524902</v>
      </c>
      <c r="M288" s="21">
        <v>0.7988855242729187</v>
      </c>
      <c r="N288">
        <v>1</v>
      </c>
    </row>
    <row r="289" spans="2:14" x14ac:dyDescent="0.25">
      <c r="B289" t="s">
        <v>849</v>
      </c>
      <c r="C289" t="s">
        <v>3713</v>
      </c>
      <c r="D289" s="3" t="s">
        <v>6093</v>
      </c>
      <c r="E289" s="45">
        <v>37.2593994140625</v>
      </c>
      <c r="F289" s="45">
        <v>-6.9492001533508301</v>
      </c>
      <c r="G289" s="22">
        <v>17</v>
      </c>
      <c r="H289" s="3" t="s">
        <v>5985</v>
      </c>
      <c r="J289" s="45">
        <v>68</v>
      </c>
      <c r="K289" s="45">
        <v>67.466133117675781</v>
      </c>
      <c r="L289" s="45">
        <v>0.53386944532394409</v>
      </c>
      <c r="M289" s="21">
        <v>0.52564102411270142</v>
      </c>
      <c r="N289">
        <v>1</v>
      </c>
    </row>
    <row r="290" spans="2:14" x14ac:dyDescent="0.25">
      <c r="B290" t="s">
        <v>853</v>
      </c>
      <c r="C290" t="s">
        <v>3717</v>
      </c>
      <c r="D290" s="3" t="s">
        <v>6093</v>
      </c>
      <c r="E290" s="45">
        <v>42.563899993896484</v>
      </c>
      <c r="F290" s="45">
        <v>-6.5999999046325684</v>
      </c>
      <c r="G290" s="22">
        <v>534</v>
      </c>
      <c r="H290" s="3" t="s">
        <v>5985</v>
      </c>
      <c r="J290" s="45">
        <v>59.359996795654297</v>
      </c>
      <c r="K290" s="45">
        <v>57.680755615234375</v>
      </c>
      <c r="L290" s="45">
        <v>1.6792418956756592</v>
      </c>
      <c r="M290" s="21">
        <v>0.59112191200256348</v>
      </c>
      <c r="N290">
        <v>1</v>
      </c>
    </row>
    <row r="291" spans="2:14" x14ac:dyDescent="0.25">
      <c r="B291" t="s">
        <v>854</v>
      </c>
      <c r="C291" t="s">
        <v>3718</v>
      </c>
      <c r="D291" s="3" t="s">
        <v>6093</v>
      </c>
      <c r="E291" s="45">
        <v>41.625598907470703</v>
      </c>
      <c r="F291" s="45">
        <v>0.59500002861022949</v>
      </c>
      <c r="G291" s="22">
        <v>192</v>
      </c>
      <c r="H291" s="3" t="s">
        <v>5985</v>
      </c>
      <c r="J291" s="45">
        <v>68.035995483398438</v>
      </c>
      <c r="K291" s="45">
        <v>64.661941528320313</v>
      </c>
      <c r="L291" s="45">
        <v>3.3740601539611816</v>
      </c>
      <c r="M291" s="21">
        <v>0.72293579578399658</v>
      </c>
      <c r="N291">
        <v>1</v>
      </c>
    </row>
    <row r="292" spans="2:14" x14ac:dyDescent="0.25">
      <c r="B292" t="s">
        <v>861</v>
      </c>
      <c r="C292" t="s">
        <v>3725</v>
      </c>
      <c r="D292" s="3" t="s">
        <v>6093</v>
      </c>
      <c r="E292" s="45">
        <v>42.776699066162109</v>
      </c>
      <c r="F292" s="45">
        <v>-1.6499999761581421</v>
      </c>
      <c r="G292" s="22">
        <v>459</v>
      </c>
      <c r="H292" s="3" t="s">
        <v>5985</v>
      </c>
      <c r="J292" s="45">
        <v>62.479999542236328</v>
      </c>
      <c r="K292" s="45">
        <v>58.246685028076172</v>
      </c>
      <c r="L292" s="45">
        <v>4.2333168983459473</v>
      </c>
      <c r="M292" s="21">
        <v>0.69466036558151245</v>
      </c>
      <c r="N292">
        <v>1</v>
      </c>
    </row>
    <row r="293" spans="2:14" x14ac:dyDescent="0.25">
      <c r="B293" t="s">
        <v>868</v>
      </c>
      <c r="C293" t="s">
        <v>3732</v>
      </c>
      <c r="D293" s="3" t="s">
        <v>6093</v>
      </c>
      <c r="E293" s="45">
        <v>40.947799682617188</v>
      </c>
      <c r="F293" s="45">
        <v>-4.1269001960754395</v>
      </c>
      <c r="G293" s="22">
        <v>1005</v>
      </c>
      <c r="H293" s="3" t="s">
        <v>5985</v>
      </c>
      <c r="J293" s="45">
        <v>62.6719970703125</v>
      </c>
      <c r="K293" s="45">
        <v>59.565410614013672</v>
      </c>
      <c r="L293" s="45">
        <v>3.1065857410430908</v>
      </c>
      <c r="M293" s="21">
        <v>0.62387961149215698</v>
      </c>
      <c r="N293">
        <v>1</v>
      </c>
    </row>
    <row r="294" spans="2:14" x14ac:dyDescent="0.25">
      <c r="B294" t="s">
        <v>872</v>
      </c>
      <c r="C294" t="s">
        <v>3736</v>
      </c>
      <c r="D294" s="3" t="s">
        <v>6093</v>
      </c>
      <c r="E294" s="45">
        <v>40.349399566650391</v>
      </c>
      <c r="F294" s="45">
        <v>-1.1167000532150269</v>
      </c>
      <c r="G294" s="22">
        <v>900</v>
      </c>
      <c r="H294" s="3" t="s">
        <v>5985</v>
      </c>
      <c r="J294" s="45">
        <v>58.423999786376953</v>
      </c>
      <c r="K294" s="45">
        <v>57.076087951660156</v>
      </c>
      <c r="L294" s="45">
        <v>1.3479125499725342</v>
      </c>
      <c r="M294" s="21">
        <v>0.57544338703155518</v>
      </c>
      <c r="N294">
        <v>1</v>
      </c>
    </row>
    <row r="295" spans="2:14" x14ac:dyDescent="0.25">
      <c r="B295" t="s">
        <v>873</v>
      </c>
      <c r="C295" t="s">
        <v>3737</v>
      </c>
      <c r="D295" s="3" t="s">
        <v>6093</v>
      </c>
      <c r="E295" s="45">
        <v>39.8843994140625</v>
      </c>
      <c r="F295" s="45">
        <v>-4.0492000579833984</v>
      </c>
      <c r="G295" s="22">
        <v>515</v>
      </c>
      <c r="H295" s="3" t="s">
        <v>5985</v>
      </c>
      <c r="J295" s="45">
        <v>67.964004516601563</v>
      </c>
      <c r="K295" s="45">
        <v>67.045745849609375</v>
      </c>
      <c r="L295" s="45">
        <v>0.91825562715530396</v>
      </c>
      <c r="M295" s="21">
        <v>0.54064929485321045</v>
      </c>
      <c r="N295">
        <v>1</v>
      </c>
    </row>
    <row r="296" spans="2:14" x14ac:dyDescent="0.25">
      <c r="B296" t="s">
        <v>874</v>
      </c>
      <c r="C296" t="s">
        <v>3738</v>
      </c>
      <c r="D296" s="3" t="s">
        <v>6093</v>
      </c>
      <c r="E296" s="45">
        <v>41.650001525878906</v>
      </c>
      <c r="F296" s="45">
        <v>-4.7666997909545898</v>
      </c>
      <c r="G296" s="22">
        <v>735</v>
      </c>
      <c r="H296" s="3" t="s">
        <v>5985</v>
      </c>
      <c r="J296" s="45">
        <v>61.8800048828125</v>
      </c>
      <c r="K296" s="45">
        <v>57.713207244873047</v>
      </c>
      <c r="L296" s="45">
        <v>4.1667990684509277</v>
      </c>
      <c r="M296" s="21">
        <v>0.67737478017807007</v>
      </c>
      <c r="N296">
        <v>1</v>
      </c>
    </row>
    <row r="297" spans="2:14" x14ac:dyDescent="0.25">
      <c r="B297" t="s">
        <v>875</v>
      </c>
      <c r="C297" t="s">
        <v>3739</v>
      </c>
      <c r="D297" s="3" t="s">
        <v>6093</v>
      </c>
      <c r="E297" s="45">
        <v>41.700000762939453</v>
      </c>
      <c r="F297" s="45">
        <v>-4.8499999046325684</v>
      </c>
      <c r="G297" s="22">
        <v>846</v>
      </c>
      <c r="H297" s="3" t="s">
        <v>5985</v>
      </c>
      <c r="J297" s="45">
        <v>58.460002899169922</v>
      </c>
      <c r="K297" s="45">
        <v>54.283046722412109</v>
      </c>
      <c r="L297" s="45">
        <v>4.1769561767578125</v>
      </c>
      <c r="M297" s="21">
        <v>0.66691595315933228</v>
      </c>
      <c r="N297">
        <v>1</v>
      </c>
    </row>
    <row r="298" spans="2:14" x14ac:dyDescent="0.25">
      <c r="B298" t="s">
        <v>774</v>
      </c>
      <c r="C298" t="s">
        <v>3629</v>
      </c>
      <c r="D298" s="3" t="s">
        <v>6093</v>
      </c>
      <c r="E298" s="45">
        <v>41.516700744628906</v>
      </c>
      <c r="F298" s="45">
        <v>-5.7333002090454102</v>
      </c>
      <c r="G298" s="22">
        <v>656</v>
      </c>
      <c r="H298" s="3" t="s">
        <v>5985</v>
      </c>
      <c r="J298" s="45">
        <v>61.159996032714844</v>
      </c>
      <c r="K298" s="45">
        <v>59.050090789794922</v>
      </c>
      <c r="L298" s="45">
        <v>2.1099059581756592</v>
      </c>
      <c r="M298" s="21">
        <v>0.5951574444770813</v>
      </c>
      <c r="N298">
        <v>1</v>
      </c>
    </row>
    <row r="299" spans="2:14" x14ac:dyDescent="0.25">
      <c r="B299" t="s">
        <v>869</v>
      </c>
      <c r="C299" t="s">
        <v>3733</v>
      </c>
      <c r="D299" s="3" t="s">
        <v>6093</v>
      </c>
      <c r="E299" s="45">
        <v>37.183300018310547</v>
      </c>
      <c r="F299" s="45">
        <v>-5.5999999046325684</v>
      </c>
      <c r="G299" s="22">
        <v>91.099998474121094</v>
      </c>
      <c r="H299" s="3" t="s">
        <v>5985</v>
      </c>
      <c r="J299" s="45">
        <v>68.450004577636719</v>
      </c>
      <c r="K299" s="45">
        <v>65.175605773925781</v>
      </c>
      <c r="L299" s="45">
        <v>3.2743988037109375</v>
      </c>
      <c r="M299" s="21">
        <v>0.71717298030853271</v>
      </c>
      <c r="N299">
        <v>1</v>
      </c>
    </row>
    <row r="300" spans="2:14" x14ac:dyDescent="0.25">
      <c r="B300" t="s">
        <v>877</v>
      </c>
      <c r="C300" t="s">
        <v>3741</v>
      </c>
      <c r="D300" s="3" t="s">
        <v>6094</v>
      </c>
      <c r="E300" s="45">
        <v>57.75</v>
      </c>
      <c r="F300" s="45">
        <v>14.069999694824219</v>
      </c>
      <c r="G300" s="22">
        <v>226</v>
      </c>
      <c r="H300" s="3" t="s">
        <v>386</v>
      </c>
      <c r="J300" s="45">
        <v>79.483993530273438</v>
      </c>
      <c r="K300" s="45">
        <v>70.263442993164063</v>
      </c>
      <c r="L300" s="45">
        <v>9.220550537109375</v>
      </c>
      <c r="M300" s="21">
        <v>0.87619048357009888</v>
      </c>
      <c r="N300">
        <v>1</v>
      </c>
    </row>
    <row r="301" spans="2:14" x14ac:dyDescent="0.25">
      <c r="B301" t="s">
        <v>878</v>
      </c>
      <c r="C301" t="s">
        <v>3742</v>
      </c>
      <c r="D301" s="3" t="s">
        <v>6094</v>
      </c>
      <c r="E301" s="45">
        <v>57.659999847412109</v>
      </c>
      <c r="F301" s="45">
        <v>18.340000152587891</v>
      </c>
      <c r="G301" s="22">
        <v>42</v>
      </c>
      <c r="H301" s="3" t="s">
        <v>5985</v>
      </c>
      <c r="J301" s="45">
        <v>57.200000762939453</v>
      </c>
      <c r="K301" s="45">
        <v>56.806640625</v>
      </c>
      <c r="L301" s="45">
        <v>0.39335936307907104</v>
      </c>
      <c r="M301" s="21">
        <v>0.49846655130386353</v>
      </c>
      <c r="N301">
        <v>1</v>
      </c>
    </row>
    <row r="302" spans="2:14" x14ac:dyDescent="0.25">
      <c r="B302" t="s">
        <v>880</v>
      </c>
      <c r="C302" t="s">
        <v>3744</v>
      </c>
      <c r="D302" s="3" t="s">
        <v>6094</v>
      </c>
      <c r="E302" s="45">
        <v>59.349998474121094</v>
      </c>
      <c r="F302" s="45">
        <v>13.466699600219727</v>
      </c>
      <c r="G302" s="22">
        <v>46</v>
      </c>
      <c r="H302" s="3" t="s">
        <v>5985</v>
      </c>
      <c r="J302" s="45">
        <v>58.400005340576172</v>
      </c>
      <c r="K302" s="45">
        <v>53.983081817626953</v>
      </c>
      <c r="L302" s="45">
        <v>4.4169211387634277</v>
      </c>
      <c r="M302" s="21">
        <v>0.74155348539352417</v>
      </c>
      <c r="N302">
        <v>1</v>
      </c>
    </row>
    <row r="303" spans="2:14" x14ac:dyDescent="0.25">
      <c r="B303" t="s">
        <v>889</v>
      </c>
      <c r="C303" t="s">
        <v>3757</v>
      </c>
      <c r="D303" s="3" t="s">
        <v>6096</v>
      </c>
      <c r="E303" s="45">
        <v>60.133098602294922</v>
      </c>
      <c r="F303" s="45">
        <v>-1.1830999851226807</v>
      </c>
      <c r="G303" s="22">
        <v>82</v>
      </c>
      <c r="H303" s="3" t="s">
        <v>5985</v>
      </c>
      <c r="J303" s="45">
        <v>54.860000610351563</v>
      </c>
      <c r="K303" s="45">
        <v>49.862892150878906</v>
      </c>
      <c r="L303" s="45">
        <v>4.9971084594726563</v>
      </c>
      <c r="M303" s="21">
        <v>0.93353563547134399</v>
      </c>
      <c r="N303">
        <v>1</v>
      </c>
    </row>
    <row r="304" spans="2:14" x14ac:dyDescent="0.25">
      <c r="B304" t="s">
        <v>901</v>
      </c>
      <c r="C304" t="s">
        <v>3769</v>
      </c>
      <c r="D304" s="3" t="s">
        <v>6096</v>
      </c>
      <c r="E304" s="45">
        <v>54.299999237060547</v>
      </c>
      <c r="F304" s="45">
        <v>-1.5299999713897705</v>
      </c>
      <c r="G304" s="22">
        <v>40</v>
      </c>
      <c r="H304" s="3" t="s">
        <v>5985</v>
      </c>
      <c r="J304" s="45">
        <v>59.299999237060547</v>
      </c>
      <c r="K304" s="45">
        <v>51.264652252197266</v>
      </c>
      <c r="L304" s="45">
        <v>8.035344123840332</v>
      </c>
      <c r="M304" s="21">
        <v>0.91706466674804688</v>
      </c>
      <c r="N304">
        <v>1</v>
      </c>
    </row>
    <row r="305" spans="2:14" x14ac:dyDescent="0.25">
      <c r="B305" t="s">
        <v>506</v>
      </c>
      <c r="C305" t="s">
        <v>3343</v>
      </c>
      <c r="D305" s="3" t="s">
        <v>6069</v>
      </c>
      <c r="E305" s="45">
        <v>47.083099365234375</v>
      </c>
      <c r="F305" s="45">
        <v>15.449999809265137</v>
      </c>
      <c r="G305" s="22">
        <v>366</v>
      </c>
      <c r="H305" s="3" t="s">
        <v>5985</v>
      </c>
      <c r="J305" s="45">
        <v>62.05999755859375</v>
      </c>
      <c r="K305" s="45">
        <v>58.843395233154297</v>
      </c>
      <c r="L305" s="45">
        <v>3.2166023254394531</v>
      </c>
      <c r="M305" s="21">
        <v>0.71125471591949463</v>
      </c>
      <c r="N305">
        <v>0</v>
      </c>
    </row>
    <row r="306" spans="2:14" x14ac:dyDescent="0.25">
      <c r="B306" t="s">
        <v>509</v>
      </c>
      <c r="C306" t="s">
        <v>3346</v>
      </c>
      <c r="D306" s="3" t="s">
        <v>6071</v>
      </c>
      <c r="E306" s="45">
        <v>44.066699981689453</v>
      </c>
      <c r="F306" s="45">
        <v>18.266700744628906</v>
      </c>
      <c r="G306" s="22">
        <v>2067</v>
      </c>
      <c r="H306" s="3" t="s">
        <v>5985</v>
      </c>
      <c r="J306" s="45">
        <v>49.819999694824219</v>
      </c>
      <c r="K306" s="45">
        <v>46.143154144287109</v>
      </c>
      <c r="L306" s="45">
        <v>3.6768455505371094</v>
      </c>
      <c r="M306" s="21">
        <v>0.69795495271682739</v>
      </c>
      <c r="N306">
        <v>0</v>
      </c>
    </row>
    <row r="307" spans="2:14" x14ac:dyDescent="0.25">
      <c r="B307" t="s">
        <v>510</v>
      </c>
      <c r="C307" t="s">
        <v>3347</v>
      </c>
      <c r="D307" s="3" t="s">
        <v>6071</v>
      </c>
      <c r="E307" s="45">
        <v>43.867801666259766</v>
      </c>
      <c r="F307" s="45">
        <v>18.422800064086914</v>
      </c>
      <c r="G307" s="22">
        <v>630</v>
      </c>
      <c r="H307" s="3" t="s">
        <v>5985</v>
      </c>
      <c r="J307" s="45">
        <v>60.296001434326172</v>
      </c>
      <c r="K307" s="45">
        <v>56.809867858886719</v>
      </c>
      <c r="L307" s="45">
        <v>3.4861328601837158</v>
      </c>
      <c r="M307" s="21">
        <v>0.74527847766876221</v>
      </c>
      <c r="N307">
        <v>0</v>
      </c>
    </row>
    <row r="308" spans="2:14" x14ac:dyDescent="0.25">
      <c r="B308" t="s">
        <v>513</v>
      </c>
      <c r="C308" t="s">
        <v>3353</v>
      </c>
      <c r="D308" s="3" t="s">
        <v>6072</v>
      </c>
      <c r="E308" s="45">
        <v>43.231998443603516</v>
      </c>
      <c r="F308" s="45">
        <v>27.825000762939453</v>
      </c>
      <c r="G308" s="22">
        <v>70.099998474121094</v>
      </c>
      <c r="H308" s="3" t="s">
        <v>386</v>
      </c>
      <c r="J308" s="45">
        <v>85.099998474121094</v>
      </c>
      <c r="K308" s="45">
        <v>82.836692810058594</v>
      </c>
      <c r="L308" s="45">
        <v>2.2633106708526611</v>
      </c>
      <c r="M308" s="21">
        <v>0.68254786729812622</v>
      </c>
      <c r="N308">
        <v>0</v>
      </c>
    </row>
    <row r="309" spans="2:14" x14ac:dyDescent="0.25">
      <c r="B309" t="s">
        <v>514</v>
      </c>
      <c r="C309" t="s">
        <v>3354</v>
      </c>
      <c r="D309" s="3" t="s">
        <v>6072</v>
      </c>
      <c r="E309" s="45">
        <v>42.694999694824219</v>
      </c>
      <c r="F309" s="45">
        <v>23.406000137329102</v>
      </c>
      <c r="G309" s="22">
        <v>531</v>
      </c>
      <c r="H309" s="3" t="s">
        <v>386</v>
      </c>
      <c r="J309" s="45">
        <v>87.44000244140625</v>
      </c>
      <c r="K309" s="45">
        <v>80.955024719238281</v>
      </c>
      <c r="L309" s="45">
        <v>6.4849753379821777</v>
      </c>
      <c r="M309" s="21">
        <v>0.81397628784179688</v>
      </c>
      <c r="N309">
        <v>0</v>
      </c>
    </row>
    <row r="310" spans="2:14" x14ac:dyDescent="0.25">
      <c r="B310" t="s">
        <v>514</v>
      </c>
      <c r="C310" t="s">
        <v>3354</v>
      </c>
      <c r="D310" s="3" t="s">
        <v>6072</v>
      </c>
      <c r="E310" s="45">
        <v>42.694999694824219</v>
      </c>
      <c r="F310" s="45">
        <v>23.406000137329102</v>
      </c>
      <c r="G310" s="22">
        <v>531</v>
      </c>
      <c r="H310" s="3" t="s">
        <v>5985</v>
      </c>
      <c r="J310" s="45">
        <v>59.944999694824219</v>
      </c>
      <c r="K310" s="45">
        <v>58.040958404541016</v>
      </c>
      <c r="L310" s="45">
        <v>1.9040412902832031</v>
      </c>
      <c r="M310" s="21">
        <v>0.60904616117477417</v>
      </c>
      <c r="N310">
        <v>0</v>
      </c>
    </row>
    <row r="311" spans="2:14" x14ac:dyDescent="0.25">
      <c r="B311" t="s">
        <v>515</v>
      </c>
      <c r="C311" t="s">
        <v>3355</v>
      </c>
      <c r="D311" s="3" t="s">
        <v>6072</v>
      </c>
      <c r="E311" s="45">
        <v>41.650001525878906</v>
      </c>
      <c r="F311" s="45">
        <v>25.382999420166016</v>
      </c>
      <c r="G311" s="22">
        <v>331</v>
      </c>
      <c r="H311" s="3" t="s">
        <v>386</v>
      </c>
      <c r="J311" s="45">
        <v>87.109992980957031</v>
      </c>
      <c r="K311" s="45">
        <v>87.288032531738281</v>
      </c>
      <c r="L311" s="45">
        <v>-0.17803955078125</v>
      </c>
      <c r="M311" s="21">
        <v>0.49774172902107239</v>
      </c>
      <c r="N311">
        <v>0</v>
      </c>
    </row>
    <row r="312" spans="2:14" x14ac:dyDescent="0.25">
      <c r="B312" t="s">
        <v>515</v>
      </c>
      <c r="C312" t="s">
        <v>3355</v>
      </c>
      <c r="D312" s="3" t="s">
        <v>6072</v>
      </c>
      <c r="E312" s="45">
        <v>41.650001525878906</v>
      </c>
      <c r="F312" s="45">
        <v>25.382999420166016</v>
      </c>
      <c r="G312" s="22">
        <v>331</v>
      </c>
      <c r="H312" s="3" t="s">
        <v>5985</v>
      </c>
      <c r="J312" s="45">
        <v>60.409999847412109</v>
      </c>
      <c r="K312" s="45">
        <v>61.292621612548828</v>
      </c>
      <c r="L312" s="45">
        <v>-0.88262432813644409</v>
      </c>
      <c r="M312" s="21">
        <v>0.42688214778900146</v>
      </c>
      <c r="N312">
        <v>0</v>
      </c>
    </row>
    <row r="313" spans="2:14" x14ac:dyDescent="0.25">
      <c r="B313" t="s">
        <v>602</v>
      </c>
      <c r="C313" t="s">
        <v>3454</v>
      </c>
      <c r="D313" s="3" t="s">
        <v>6073</v>
      </c>
      <c r="E313" s="45">
        <v>55.299999237060547</v>
      </c>
      <c r="F313" s="45">
        <v>14.783100128173828</v>
      </c>
      <c r="G313" s="22">
        <v>11</v>
      </c>
      <c r="H313" s="3" t="s">
        <v>386</v>
      </c>
      <c r="J313" s="45">
        <v>72.230003356933594</v>
      </c>
      <c r="K313" s="45">
        <v>68.423011779785156</v>
      </c>
      <c r="L313" s="45">
        <v>3.8069965839385986</v>
      </c>
      <c r="M313" s="21">
        <v>0.74875873327255249</v>
      </c>
      <c r="N313">
        <v>0</v>
      </c>
    </row>
    <row r="314" spans="2:14" x14ac:dyDescent="0.25">
      <c r="B314" t="s">
        <v>602</v>
      </c>
      <c r="C314" t="s">
        <v>3454</v>
      </c>
      <c r="D314" s="3" t="s">
        <v>6073</v>
      </c>
      <c r="E314" s="45">
        <v>55.299999237060547</v>
      </c>
      <c r="F314" s="45">
        <v>14.783100128173828</v>
      </c>
      <c r="G314" s="22">
        <v>11</v>
      </c>
      <c r="H314" s="3" t="s">
        <v>5985</v>
      </c>
      <c r="J314" s="45">
        <v>62.348003387451172</v>
      </c>
      <c r="K314" s="45">
        <v>59.448230743408203</v>
      </c>
      <c r="L314" s="45">
        <v>2.8997740745544434</v>
      </c>
      <c r="M314" s="21">
        <v>0.74606961011886597</v>
      </c>
      <c r="N314">
        <v>0</v>
      </c>
    </row>
    <row r="315" spans="2:14" x14ac:dyDescent="0.25">
      <c r="B315" t="s">
        <v>605</v>
      </c>
      <c r="C315" t="s">
        <v>3457</v>
      </c>
      <c r="D315" s="3" t="s">
        <v>6074</v>
      </c>
      <c r="E315" s="45">
        <v>51.939399719238281</v>
      </c>
      <c r="F315" s="45">
        <v>-10.22189998626709</v>
      </c>
      <c r="G315" s="22">
        <v>9</v>
      </c>
      <c r="H315" s="3" t="s">
        <v>5985</v>
      </c>
      <c r="J315" s="45">
        <v>54.619998931884766</v>
      </c>
      <c r="K315" s="45">
        <v>54.684829711914063</v>
      </c>
      <c r="L315" s="45">
        <v>-6.4829505980014801E-2</v>
      </c>
      <c r="M315" s="21">
        <v>0.47942948341369629</v>
      </c>
      <c r="N315">
        <v>0</v>
      </c>
    </row>
    <row r="316" spans="2:14" x14ac:dyDescent="0.25">
      <c r="B316" t="s">
        <v>609</v>
      </c>
      <c r="C316" t="s">
        <v>3461</v>
      </c>
      <c r="D316" s="3" t="s">
        <v>6075</v>
      </c>
      <c r="E316" s="45">
        <v>59.383098602294922</v>
      </c>
      <c r="F316" s="45">
        <v>24.583099365234375</v>
      </c>
      <c r="G316" s="22">
        <v>34</v>
      </c>
      <c r="H316" s="3" t="s">
        <v>5985</v>
      </c>
      <c r="J316" s="45">
        <v>59</v>
      </c>
      <c r="K316" s="45">
        <v>54.581356048583984</v>
      </c>
      <c r="L316" s="45">
        <v>4.4186453819274902</v>
      </c>
      <c r="M316" s="21">
        <v>0.81508249044418335</v>
      </c>
      <c r="N316">
        <v>0</v>
      </c>
    </row>
    <row r="317" spans="2:14" x14ac:dyDescent="0.25">
      <c r="B317" t="s">
        <v>610</v>
      </c>
      <c r="C317" t="s">
        <v>3462</v>
      </c>
      <c r="D317" s="3" t="s">
        <v>6075</v>
      </c>
      <c r="E317" s="45">
        <v>59.521400451660156</v>
      </c>
      <c r="F317" s="45">
        <v>26.541400909423828</v>
      </c>
      <c r="G317" s="22">
        <v>3</v>
      </c>
      <c r="H317" s="3" t="s">
        <v>386</v>
      </c>
      <c r="J317" s="45">
        <v>77.659996032714844</v>
      </c>
      <c r="K317" s="45">
        <v>70.916473388671875</v>
      </c>
      <c r="L317" s="45">
        <v>6.7435202598571777</v>
      </c>
      <c r="M317" s="21">
        <v>0.84149104356765747</v>
      </c>
      <c r="N317">
        <v>0</v>
      </c>
    </row>
    <row r="318" spans="2:14" x14ac:dyDescent="0.25">
      <c r="B318" t="s">
        <v>612</v>
      </c>
      <c r="C318" t="s">
        <v>3464</v>
      </c>
      <c r="D318" s="3" t="s">
        <v>6075</v>
      </c>
      <c r="E318" s="45">
        <v>58.263900756835938</v>
      </c>
      <c r="F318" s="45">
        <v>26.461399078369141</v>
      </c>
      <c r="G318" s="22">
        <v>70</v>
      </c>
      <c r="H318" s="3" t="s">
        <v>5985</v>
      </c>
      <c r="J318" s="45">
        <v>58.414997100830078</v>
      </c>
      <c r="K318" s="45">
        <v>54.595439910888672</v>
      </c>
      <c r="L318" s="45">
        <v>3.8195571899414063</v>
      </c>
      <c r="M318" s="21">
        <v>0.72814548015594482</v>
      </c>
      <c r="N318">
        <v>0</v>
      </c>
    </row>
    <row r="319" spans="2:14" x14ac:dyDescent="0.25">
      <c r="B319" t="s">
        <v>613</v>
      </c>
      <c r="C319" t="s">
        <v>3465</v>
      </c>
      <c r="D319" s="3" t="s">
        <v>6075</v>
      </c>
      <c r="E319" s="45">
        <v>57.845798492431641</v>
      </c>
      <c r="F319" s="45">
        <v>27.019199371337891</v>
      </c>
      <c r="G319" s="22">
        <v>82</v>
      </c>
      <c r="H319" s="3" t="s">
        <v>5985</v>
      </c>
      <c r="J319" s="45">
        <v>58.94000244140625</v>
      </c>
      <c r="K319" s="45">
        <v>55.175548553466797</v>
      </c>
      <c r="L319" s="45">
        <v>3.7644550800323486</v>
      </c>
      <c r="M319" s="21">
        <v>0.73942333459854126</v>
      </c>
      <c r="N319">
        <v>0</v>
      </c>
    </row>
    <row r="320" spans="2:14" x14ac:dyDescent="0.25">
      <c r="B320" t="s">
        <v>614</v>
      </c>
      <c r="C320" t="s">
        <v>3466</v>
      </c>
      <c r="D320" s="3" t="s">
        <v>6075</v>
      </c>
      <c r="E320" s="45">
        <v>58.383098602294922</v>
      </c>
      <c r="F320" s="45">
        <v>21.815299987792969</v>
      </c>
      <c r="G320" s="22">
        <v>6</v>
      </c>
      <c r="H320" s="3" t="s">
        <v>5985</v>
      </c>
      <c r="J320" s="45">
        <v>63.860000610351563</v>
      </c>
      <c r="K320" s="45">
        <v>59.566162109375</v>
      </c>
      <c r="L320" s="45">
        <v>4.2938385009765625</v>
      </c>
      <c r="M320" s="21">
        <v>0.84550762176513672</v>
      </c>
      <c r="N320">
        <v>0</v>
      </c>
    </row>
    <row r="321" spans="2:14" x14ac:dyDescent="0.25">
      <c r="B321" t="s">
        <v>620</v>
      </c>
      <c r="C321" t="s">
        <v>3472</v>
      </c>
      <c r="D321" s="3" t="s">
        <v>6076</v>
      </c>
      <c r="E321" s="45">
        <v>50.766998291015625</v>
      </c>
      <c r="F321" s="45">
        <v>15.017000198364258</v>
      </c>
      <c r="G321" s="22">
        <v>401.5</v>
      </c>
      <c r="H321" s="3" t="s">
        <v>5985</v>
      </c>
      <c r="J321" s="45">
        <v>57.410003662109375</v>
      </c>
      <c r="K321" s="45">
        <v>53.168788909912109</v>
      </c>
      <c r="L321" s="45">
        <v>4.2412161827087402</v>
      </c>
      <c r="M321" s="21">
        <v>0.74589544534683228</v>
      </c>
      <c r="N321">
        <v>0</v>
      </c>
    </row>
    <row r="322" spans="2:14" x14ac:dyDescent="0.25">
      <c r="B322" t="s">
        <v>621</v>
      </c>
      <c r="C322" t="s">
        <v>3473</v>
      </c>
      <c r="D322" s="3" t="s">
        <v>6076</v>
      </c>
      <c r="E322" s="45">
        <v>49.583000183105469</v>
      </c>
      <c r="F322" s="45">
        <v>15.767000198364258</v>
      </c>
      <c r="G322" s="22">
        <v>536.4000244140625</v>
      </c>
      <c r="H322" s="3" t="s">
        <v>386</v>
      </c>
      <c r="J322" s="45">
        <v>79.040000915527344</v>
      </c>
      <c r="K322" s="45">
        <v>73.791679382324219</v>
      </c>
      <c r="L322" s="45">
        <v>5.248321533203125</v>
      </c>
      <c r="M322" s="21">
        <v>0.68398237228393555</v>
      </c>
      <c r="N322">
        <v>0</v>
      </c>
    </row>
    <row r="323" spans="2:14" x14ac:dyDescent="0.25">
      <c r="B323" t="s">
        <v>621</v>
      </c>
      <c r="C323" t="s">
        <v>3473</v>
      </c>
      <c r="D323" s="3" t="s">
        <v>6076</v>
      </c>
      <c r="E323" s="45">
        <v>49.583000183105469</v>
      </c>
      <c r="F323" s="45">
        <v>15.767000198364258</v>
      </c>
      <c r="G323" s="22">
        <v>536.4000244140625</v>
      </c>
      <c r="H323" s="3" t="s">
        <v>5985</v>
      </c>
      <c r="J323" s="45">
        <v>58.759998321533203</v>
      </c>
      <c r="K323" s="45">
        <v>52.352787017822266</v>
      </c>
      <c r="L323" s="45">
        <v>6.4072113037109375</v>
      </c>
      <c r="M323" s="21">
        <v>0.87246942520141602</v>
      </c>
      <c r="N323">
        <v>0</v>
      </c>
    </row>
    <row r="324" spans="2:14" x14ac:dyDescent="0.25">
      <c r="B324" t="s">
        <v>623</v>
      </c>
      <c r="C324" t="s">
        <v>3475</v>
      </c>
      <c r="D324" s="3" t="s">
        <v>6076</v>
      </c>
      <c r="E324" s="45">
        <v>49.549999237060547</v>
      </c>
      <c r="F324" s="45">
        <v>18.450000762939453</v>
      </c>
      <c r="G324" s="22">
        <v>1326.800048828125</v>
      </c>
      <c r="H324" s="3" t="s">
        <v>386</v>
      </c>
      <c r="J324" s="45">
        <v>64.459999084472656</v>
      </c>
      <c r="K324" s="45">
        <v>63.780033111572266</v>
      </c>
      <c r="L324" s="45">
        <v>0.67996722459793091</v>
      </c>
      <c r="M324" s="21">
        <v>0.49938344955444336</v>
      </c>
      <c r="N324">
        <v>0</v>
      </c>
    </row>
    <row r="325" spans="2:14" x14ac:dyDescent="0.25">
      <c r="B325" t="s">
        <v>623</v>
      </c>
      <c r="C325" t="s">
        <v>3475</v>
      </c>
      <c r="D325" s="3" t="s">
        <v>6076</v>
      </c>
      <c r="E325" s="45">
        <v>49.549999237060547</v>
      </c>
      <c r="F325" s="45">
        <v>18.450000762939453</v>
      </c>
      <c r="G325" s="22">
        <v>1326.800048828125</v>
      </c>
      <c r="H325" s="3" t="s">
        <v>5985</v>
      </c>
      <c r="J325" s="45">
        <v>53.465000152587891</v>
      </c>
      <c r="K325" s="45">
        <v>49.551776885986328</v>
      </c>
      <c r="L325" s="45">
        <v>3.9132232666015625</v>
      </c>
      <c r="M325" s="21">
        <v>0.70898789167404175</v>
      </c>
      <c r="N325">
        <v>0</v>
      </c>
    </row>
    <row r="326" spans="2:14" x14ac:dyDescent="0.25">
      <c r="B326" t="s">
        <v>625</v>
      </c>
      <c r="C326" t="s">
        <v>3477</v>
      </c>
      <c r="D326" s="3" t="s">
        <v>6077</v>
      </c>
      <c r="E326" s="45">
        <v>60.813899993896484</v>
      </c>
      <c r="F326" s="45">
        <v>23.500600814819336</v>
      </c>
      <c r="G326" s="22">
        <v>104</v>
      </c>
      <c r="H326" s="3" t="s">
        <v>5985</v>
      </c>
      <c r="J326" s="45">
        <v>55.880001068115234</v>
      </c>
      <c r="K326" s="45">
        <v>52.369998931884766</v>
      </c>
      <c r="L326" s="45">
        <v>3.5099995136260986</v>
      </c>
      <c r="M326" s="21">
        <v>0.69545334577560425</v>
      </c>
      <c r="N326">
        <v>0</v>
      </c>
    </row>
    <row r="327" spans="2:14" x14ac:dyDescent="0.25">
      <c r="B327" t="s">
        <v>628</v>
      </c>
      <c r="C327" t="s">
        <v>3480</v>
      </c>
      <c r="D327" s="3" t="s">
        <v>6077</v>
      </c>
      <c r="E327" s="45">
        <v>60.386699676513672</v>
      </c>
      <c r="F327" s="45">
        <v>22.554399490356445</v>
      </c>
      <c r="G327" s="22">
        <v>6</v>
      </c>
      <c r="H327" s="3" t="s">
        <v>5985</v>
      </c>
      <c r="J327" s="45">
        <v>54.859996795654297</v>
      </c>
      <c r="K327" s="45">
        <v>54.05999755859375</v>
      </c>
      <c r="L327" s="45">
        <v>0.80000001192092896</v>
      </c>
      <c r="M327" s="21">
        <v>0.52833235263824463</v>
      </c>
      <c r="N327">
        <v>0</v>
      </c>
    </row>
    <row r="328" spans="2:14" x14ac:dyDescent="0.25">
      <c r="B328" t="s">
        <v>631</v>
      </c>
      <c r="C328" t="s">
        <v>3483</v>
      </c>
      <c r="D328" s="3" t="s">
        <v>6077</v>
      </c>
      <c r="E328" s="45">
        <v>60.595600128173828</v>
      </c>
      <c r="F328" s="45">
        <v>24.806400299072266</v>
      </c>
      <c r="G328" s="22">
        <v>86</v>
      </c>
      <c r="H328" s="3" t="s">
        <v>5985</v>
      </c>
      <c r="J328" s="45">
        <v>56.480003356933594</v>
      </c>
      <c r="K328" s="45">
        <v>52.170806884765625</v>
      </c>
      <c r="L328" s="45">
        <v>4.3091979026794434</v>
      </c>
      <c r="M328" s="21">
        <v>0.74382573366165161</v>
      </c>
      <c r="N328">
        <v>0</v>
      </c>
    </row>
    <row r="329" spans="2:14" x14ac:dyDescent="0.25">
      <c r="B329" t="s">
        <v>632</v>
      </c>
      <c r="C329" t="s">
        <v>3484</v>
      </c>
      <c r="D329" s="3" t="s">
        <v>6077</v>
      </c>
      <c r="E329" s="45">
        <v>61.19940185546875</v>
      </c>
      <c r="F329" s="45">
        <v>26.052799224853516</v>
      </c>
      <c r="G329" s="22">
        <v>92</v>
      </c>
      <c r="H329" s="3" t="s">
        <v>5985</v>
      </c>
      <c r="J329" s="45">
        <v>58.099998474121094</v>
      </c>
      <c r="K329" s="45">
        <v>54.828418731689453</v>
      </c>
      <c r="L329" s="45">
        <v>3.2715821266174316</v>
      </c>
      <c r="M329" s="21">
        <v>0.71502417325973511</v>
      </c>
      <c r="N329">
        <v>0</v>
      </c>
    </row>
    <row r="330" spans="2:14" x14ac:dyDescent="0.25">
      <c r="B330" t="s">
        <v>633</v>
      </c>
      <c r="C330" t="s">
        <v>3485</v>
      </c>
      <c r="D330" s="3" t="s">
        <v>6077</v>
      </c>
      <c r="E330" s="45">
        <v>61.043899536132813</v>
      </c>
      <c r="F330" s="45">
        <v>28.154199600219727</v>
      </c>
      <c r="G330" s="22">
        <v>106</v>
      </c>
      <c r="H330" s="3" t="s">
        <v>5985</v>
      </c>
      <c r="J330" s="45">
        <v>58.220001220703125</v>
      </c>
      <c r="K330" s="45">
        <v>55.435073852539063</v>
      </c>
      <c r="L330" s="45">
        <v>2.7849273681640625</v>
      </c>
      <c r="M330" s="21">
        <v>0.69338732957839966</v>
      </c>
      <c r="N330">
        <v>0</v>
      </c>
    </row>
    <row r="331" spans="2:14" x14ac:dyDescent="0.25">
      <c r="B331" t="s">
        <v>634</v>
      </c>
      <c r="C331" t="s">
        <v>3486</v>
      </c>
      <c r="D331" s="3" t="s">
        <v>6077</v>
      </c>
      <c r="E331" s="45">
        <v>61.838100433349609</v>
      </c>
      <c r="F331" s="45">
        <v>22.466899871826172</v>
      </c>
      <c r="G331" s="22">
        <v>124</v>
      </c>
      <c r="H331" s="3" t="s">
        <v>5985</v>
      </c>
      <c r="J331" s="45">
        <v>56.885002136230469</v>
      </c>
      <c r="K331" s="45">
        <v>52.858791351318359</v>
      </c>
      <c r="L331" s="45">
        <v>4.0262107849121094</v>
      </c>
      <c r="M331" s="21">
        <v>0.73244547843933105</v>
      </c>
      <c r="N331">
        <v>0</v>
      </c>
    </row>
    <row r="332" spans="2:14" x14ac:dyDescent="0.25">
      <c r="B332" t="s">
        <v>635</v>
      </c>
      <c r="C332" t="s">
        <v>3487</v>
      </c>
      <c r="D332" s="3" t="s">
        <v>6077</v>
      </c>
      <c r="E332" s="45">
        <v>61.801700592041016</v>
      </c>
      <c r="F332" s="45">
        <v>29.318099975585938</v>
      </c>
      <c r="G332" s="22">
        <v>78</v>
      </c>
      <c r="H332" s="3" t="s">
        <v>5985</v>
      </c>
      <c r="J332" s="45">
        <v>57.064998626708984</v>
      </c>
      <c r="K332" s="45">
        <v>56.096900939941406</v>
      </c>
      <c r="L332" s="45">
        <v>0.96809768676757813</v>
      </c>
      <c r="M332" s="21">
        <v>0.54560130834579468</v>
      </c>
      <c r="N332">
        <v>0</v>
      </c>
    </row>
    <row r="333" spans="2:14" x14ac:dyDescent="0.25">
      <c r="B333" t="s">
        <v>636</v>
      </c>
      <c r="C333" t="s">
        <v>3488</v>
      </c>
      <c r="D333" s="3" t="s">
        <v>6077</v>
      </c>
      <c r="E333" s="45">
        <v>62.936698913574219</v>
      </c>
      <c r="F333" s="45">
        <v>22.490800857543945</v>
      </c>
      <c r="G333" s="22">
        <v>26</v>
      </c>
      <c r="H333" s="3" t="s">
        <v>5985</v>
      </c>
      <c r="J333" s="45">
        <v>55.256000518798828</v>
      </c>
      <c r="K333" s="45">
        <v>50.88922119140625</v>
      </c>
      <c r="L333" s="45">
        <v>4.3667783737182617</v>
      </c>
      <c r="M333" s="21">
        <v>0.71391588449478149</v>
      </c>
      <c r="N333">
        <v>0</v>
      </c>
    </row>
    <row r="334" spans="2:14" x14ac:dyDescent="0.25">
      <c r="B334" t="s">
        <v>637</v>
      </c>
      <c r="C334" t="s">
        <v>3489</v>
      </c>
      <c r="D334" s="3" t="s">
        <v>6077</v>
      </c>
      <c r="E334" s="45">
        <v>63.143100738525391</v>
      </c>
      <c r="F334" s="45">
        <v>27.315799713134766</v>
      </c>
      <c r="G334" s="22">
        <v>90</v>
      </c>
      <c r="H334" s="3" t="s">
        <v>5985</v>
      </c>
      <c r="J334" s="45">
        <v>53.104999542236328</v>
      </c>
      <c r="K334" s="45">
        <v>53.457286834716797</v>
      </c>
      <c r="L334" s="45">
        <v>-0.35228729248046875</v>
      </c>
      <c r="M334" s="21">
        <v>0.45901113748550415</v>
      </c>
      <c r="N334">
        <v>0</v>
      </c>
    </row>
    <row r="335" spans="2:14" x14ac:dyDescent="0.25">
      <c r="B335" t="s">
        <v>638</v>
      </c>
      <c r="C335" t="s">
        <v>3490</v>
      </c>
      <c r="D335" s="3" t="s">
        <v>6077</v>
      </c>
      <c r="E335" s="45">
        <v>62.659400939941406</v>
      </c>
      <c r="F335" s="45">
        <v>29.614400863647461</v>
      </c>
      <c r="G335" s="22">
        <v>121</v>
      </c>
      <c r="H335" s="3" t="s">
        <v>386</v>
      </c>
      <c r="J335" s="45">
        <v>75.319999694824219</v>
      </c>
      <c r="K335" s="45">
        <v>71.082664489746094</v>
      </c>
      <c r="L335" s="45">
        <v>4.2373299598693848</v>
      </c>
      <c r="M335" s="21">
        <v>0.69626045227050781</v>
      </c>
      <c r="N335">
        <v>0</v>
      </c>
    </row>
    <row r="336" spans="2:14" x14ac:dyDescent="0.25">
      <c r="B336" t="s">
        <v>639</v>
      </c>
      <c r="C336" t="s">
        <v>3491</v>
      </c>
      <c r="D336" s="3" t="s">
        <v>6077</v>
      </c>
      <c r="E336" s="45">
        <v>63.231700897216797</v>
      </c>
      <c r="F336" s="45">
        <v>29.237800598144531</v>
      </c>
      <c r="G336" s="22">
        <v>116</v>
      </c>
      <c r="H336" s="3" t="s">
        <v>5985</v>
      </c>
      <c r="J336" s="45">
        <v>48.604995727539063</v>
      </c>
      <c r="K336" s="45">
        <v>50.242515563964844</v>
      </c>
      <c r="L336" s="45">
        <v>-1.6375198364257813</v>
      </c>
      <c r="M336" s="21">
        <v>0.41019213199615479</v>
      </c>
      <c r="N336">
        <v>0</v>
      </c>
    </row>
    <row r="337" spans="2:14" x14ac:dyDescent="0.25">
      <c r="B337" t="s">
        <v>640</v>
      </c>
      <c r="C337" t="s">
        <v>3492</v>
      </c>
      <c r="D337" s="3" t="s">
        <v>6077</v>
      </c>
      <c r="E337" s="45">
        <v>64.281402587890625</v>
      </c>
      <c r="F337" s="45">
        <v>27.678300857543945</v>
      </c>
      <c r="G337" s="22">
        <v>147</v>
      </c>
      <c r="H337" s="3" t="s">
        <v>5985</v>
      </c>
      <c r="J337" s="45">
        <v>55.040000915527344</v>
      </c>
      <c r="K337" s="45">
        <v>51.504142761230469</v>
      </c>
      <c r="L337" s="45">
        <v>3.535858154296875</v>
      </c>
      <c r="M337" s="21">
        <v>0.67271995544433594</v>
      </c>
      <c r="N337">
        <v>0</v>
      </c>
    </row>
    <row r="338" spans="2:14" x14ac:dyDescent="0.25">
      <c r="B338" t="s">
        <v>641</v>
      </c>
      <c r="C338" t="s">
        <v>3493</v>
      </c>
      <c r="D338" s="3" t="s">
        <v>6077</v>
      </c>
      <c r="E338" s="45">
        <v>64.683296203613281</v>
      </c>
      <c r="F338" s="45">
        <v>25.092500686645508</v>
      </c>
      <c r="G338" s="22">
        <v>48</v>
      </c>
      <c r="H338" s="3" t="s">
        <v>5985</v>
      </c>
      <c r="J338" s="45">
        <v>52.411998748779297</v>
      </c>
      <c r="K338" s="45">
        <v>50.873161315917969</v>
      </c>
      <c r="L338" s="45">
        <v>1.5388396978378296</v>
      </c>
      <c r="M338" s="21">
        <v>0.56655901670455933</v>
      </c>
      <c r="N338">
        <v>0</v>
      </c>
    </row>
    <row r="339" spans="2:14" x14ac:dyDescent="0.25">
      <c r="B339" t="s">
        <v>646</v>
      </c>
      <c r="C339" t="s">
        <v>3498</v>
      </c>
      <c r="D339" s="3" t="s">
        <v>6077</v>
      </c>
      <c r="E339" s="45">
        <v>69.755599975585938</v>
      </c>
      <c r="F339" s="45">
        <v>27.011899948120117</v>
      </c>
      <c r="G339" s="22">
        <v>107</v>
      </c>
      <c r="H339" s="3" t="s">
        <v>5985</v>
      </c>
      <c r="J339" s="45">
        <v>53.899997711181641</v>
      </c>
      <c r="K339" s="45">
        <v>47.387771606445313</v>
      </c>
      <c r="L339" s="45">
        <v>6.5122275352478027</v>
      </c>
      <c r="M339" s="21">
        <v>0.87218046188354492</v>
      </c>
      <c r="N339">
        <v>0</v>
      </c>
    </row>
    <row r="340" spans="2:14" x14ac:dyDescent="0.25">
      <c r="B340" t="s">
        <v>649</v>
      </c>
      <c r="C340" t="s">
        <v>3501</v>
      </c>
      <c r="D340" s="3" t="s">
        <v>6078</v>
      </c>
      <c r="E340" s="45">
        <v>48.549198150634766</v>
      </c>
      <c r="F340" s="45">
        <v>7.6402997970581055</v>
      </c>
      <c r="G340" s="22">
        <v>150</v>
      </c>
      <c r="H340" s="3" t="s">
        <v>5985</v>
      </c>
      <c r="J340" s="45">
        <v>62.479999542236328</v>
      </c>
      <c r="K340" s="45">
        <v>57.671493530273438</v>
      </c>
      <c r="L340" s="45">
        <v>4.8085074424743652</v>
      </c>
      <c r="M340" s="21">
        <v>0.77952367067337036</v>
      </c>
      <c r="N340">
        <v>0</v>
      </c>
    </row>
    <row r="341" spans="2:14" x14ac:dyDescent="0.25">
      <c r="B341" t="s">
        <v>655</v>
      </c>
      <c r="C341" t="s">
        <v>3507</v>
      </c>
      <c r="D341" s="3" t="s">
        <v>6078</v>
      </c>
      <c r="E341" s="45">
        <v>42.736900329589844</v>
      </c>
      <c r="F341" s="45">
        <v>2.8728001117706299</v>
      </c>
      <c r="G341" s="22">
        <v>42</v>
      </c>
      <c r="H341" s="3" t="s">
        <v>386</v>
      </c>
      <c r="J341" s="45">
        <v>89.1199951171875</v>
      </c>
      <c r="K341" s="45">
        <v>84.964897155761719</v>
      </c>
      <c r="L341" s="45">
        <v>4.1551003456115723</v>
      </c>
      <c r="M341" s="21">
        <v>0.75654524564743042</v>
      </c>
      <c r="N341">
        <v>0</v>
      </c>
    </row>
    <row r="342" spans="2:14" x14ac:dyDescent="0.25">
      <c r="B342" t="s">
        <v>668</v>
      </c>
      <c r="C342" t="s">
        <v>3520</v>
      </c>
      <c r="D342" s="3" t="s">
        <v>6078</v>
      </c>
      <c r="E342" s="45">
        <v>48.444198608398438</v>
      </c>
      <c r="F342" s="45">
        <v>-4.4116997718811035</v>
      </c>
      <c r="G342" s="22">
        <v>94</v>
      </c>
      <c r="H342" s="3" t="s">
        <v>5985</v>
      </c>
      <c r="J342" s="45">
        <v>56.569999694824219</v>
      </c>
      <c r="K342" s="45">
        <v>55.55419921875</v>
      </c>
      <c r="L342" s="45">
        <v>1.0158004760742188</v>
      </c>
      <c r="M342" s="21">
        <v>0.61761146783828735</v>
      </c>
      <c r="N342">
        <v>0</v>
      </c>
    </row>
    <row r="343" spans="2:14" x14ac:dyDescent="0.25">
      <c r="B343" t="s">
        <v>674</v>
      </c>
      <c r="C343" t="s">
        <v>3526</v>
      </c>
      <c r="D343" s="3" t="s">
        <v>6078</v>
      </c>
      <c r="E343" s="45">
        <v>45.074199676513672</v>
      </c>
      <c r="F343" s="45">
        <v>3.7639000415802002</v>
      </c>
      <c r="G343" s="22">
        <v>833</v>
      </c>
      <c r="H343" s="3" t="s">
        <v>5985</v>
      </c>
      <c r="J343" s="45">
        <v>58.730003356933594</v>
      </c>
      <c r="K343" s="45">
        <v>51.6324462890625</v>
      </c>
      <c r="L343" s="45">
        <v>7.0975570678710938</v>
      </c>
      <c r="M343" s="21">
        <v>0.89237058162689209</v>
      </c>
      <c r="N343">
        <v>0</v>
      </c>
    </row>
    <row r="344" spans="2:14" x14ac:dyDescent="0.25">
      <c r="B344" t="s">
        <v>677</v>
      </c>
      <c r="C344" t="s">
        <v>3529</v>
      </c>
      <c r="D344" s="3" t="s">
        <v>6078</v>
      </c>
      <c r="E344" s="45">
        <v>43.005298614501953</v>
      </c>
      <c r="F344" s="45">
        <v>1.1066999435424805</v>
      </c>
      <c r="G344" s="22">
        <v>414</v>
      </c>
      <c r="H344" s="3" t="s">
        <v>5985</v>
      </c>
      <c r="J344" s="45">
        <v>60.260002136230469</v>
      </c>
      <c r="K344" s="45">
        <v>58.034553527832031</v>
      </c>
      <c r="L344" s="45">
        <v>2.2254486083984375</v>
      </c>
      <c r="M344" s="21">
        <v>0.66592562198638916</v>
      </c>
      <c r="N344">
        <v>0</v>
      </c>
    </row>
    <row r="345" spans="2:14" x14ac:dyDescent="0.25">
      <c r="B345" t="s">
        <v>678</v>
      </c>
      <c r="C345" t="s">
        <v>3530</v>
      </c>
      <c r="D345" s="3" t="s">
        <v>6078</v>
      </c>
      <c r="E345" s="45">
        <v>43.576698303222656</v>
      </c>
      <c r="F345" s="45">
        <v>3.9630999565124512</v>
      </c>
      <c r="G345" s="22">
        <v>2</v>
      </c>
      <c r="H345" s="3" t="s">
        <v>386</v>
      </c>
      <c r="J345" s="45">
        <v>87.475997924804688</v>
      </c>
      <c r="K345" s="45">
        <v>84.541732788085938</v>
      </c>
      <c r="L345" s="45">
        <v>2.9342713356018066</v>
      </c>
      <c r="M345" s="21">
        <v>0.69443559646606445</v>
      </c>
      <c r="N345">
        <v>0</v>
      </c>
    </row>
    <row r="346" spans="2:14" x14ac:dyDescent="0.25">
      <c r="B346" t="s">
        <v>678</v>
      </c>
      <c r="C346" t="s">
        <v>3530</v>
      </c>
      <c r="D346" s="3" t="s">
        <v>6078</v>
      </c>
      <c r="E346" s="45">
        <v>43.576698303222656</v>
      </c>
      <c r="F346" s="45">
        <v>3.9630999565124512</v>
      </c>
      <c r="G346" s="22">
        <v>2</v>
      </c>
      <c r="H346" s="3" t="s">
        <v>5985</v>
      </c>
      <c r="J346" s="45">
        <v>69.55999755859375</v>
      </c>
      <c r="K346" s="45">
        <v>65.140510559082031</v>
      </c>
      <c r="L346" s="45">
        <v>4.4194846153259277</v>
      </c>
      <c r="M346" s="21">
        <v>0.80165719985961914</v>
      </c>
      <c r="N346">
        <v>0</v>
      </c>
    </row>
    <row r="347" spans="2:14" x14ac:dyDescent="0.25">
      <c r="B347" t="s">
        <v>679</v>
      </c>
      <c r="C347" t="s">
        <v>3531</v>
      </c>
      <c r="D347" s="3" t="s">
        <v>6078</v>
      </c>
      <c r="E347" s="45">
        <v>41.918098449707031</v>
      </c>
      <c r="F347" s="45">
        <v>8.7927999496459961</v>
      </c>
      <c r="G347" s="22">
        <v>5</v>
      </c>
      <c r="H347" s="3" t="s">
        <v>386</v>
      </c>
      <c r="J347" s="45">
        <v>89.360008239746094</v>
      </c>
      <c r="K347" s="45">
        <v>83.366737365722656</v>
      </c>
      <c r="L347" s="45">
        <v>5.9932708740234375</v>
      </c>
      <c r="M347" s="21">
        <v>0.87300276756286621</v>
      </c>
      <c r="N347">
        <v>0</v>
      </c>
    </row>
    <row r="348" spans="2:14" x14ac:dyDescent="0.25">
      <c r="B348" t="s">
        <v>679</v>
      </c>
      <c r="C348" t="s">
        <v>3531</v>
      </c>
      <c r="D348" s="3" t="s">
        <v>6078</v>
      </c>
      <c r="E348" s="45">
        <v>41.918098449707031</v>
      </c>
      <c r="F348" s="45">
        <v>8.7927999496459961</v>
      </c>
      <c r="G348" s="22">
        <v>5</v>
      </c>
      <c r="H348" s="3" t="s">
        <v>5985</v>
      </c>
      <c r="J348" s="45">
        <v>68.480003356933594</v>
      </c>
      <c r="K348" s="45">
        <v>62.961029052734375</v>
      </c>
      <c r="L348" s="45">
        <v>5.5189719200134277</v>
      </c>
      <c r="M348" s="21">
        <v>0.87892413139343262</v>
      </c>
      <c r="N348">
        <v>0</v>
      </c>
    </row>
    <row r="349" spans="2:14" x14ac:dyDescent="0.25">
      <c r="B349" t="s">
        <v>683</v>
      </c>
      <c r="C349" t="s">
        <v>3535</v>
      </c>
      <c r="D349" s="3" t="s">
        <v>6078</v>
      </c>
      <c r="E349" s="45">
        <v>48.580799102783203</v>
      </c>
      <c r="F349" s="45">
        <v>5.9594001770019531</v>
      </c>
      <c r="G349" s="22">
        <v>336</v>
      </c>
      <c r="H349" s="3" t="s">
        <v>386</v>
      </c>
      <c r="J349" s="45">
        <v>89.599998474121094</v>
      </c>
      <c r="K349" s="45">
        <v>172.12896728515625</v>
      </c>
      <c r="L349" s="45">
        <v>-82.528968811035156</v>
      </c>
      <c r="M349" s="21">
        <v>0.74870753288269043</v>
      </c>
      <c r="N349">
        <v>0</v>
      </c>
    </row>
    <row r="350" spans="2:14" x14ac:dyDescent="0.25">
      <c r="B350" t="s">
        <v>706</v>
      </c>
      <c r="C350" t="s">
        <v>3558</v>
      </c>
      <c r="D350" s="3" t="s">
        <v>6078</v>
      </c>
      <c r="E350" s="45">
        <v>43.007999420166016</v>
      </c>
      <c r="F350" s="45">
        <v>1.1030000448226929</v>
      </c>
      <c r="G350" s="22">
        <v>417</v>
      </c>
      <c r="H350" s="3" t="s">
        <v>5985</v>
      </c>
      <c r="J350" s="45">
        <v>60.260002136230469</v>
      </c>
      <c r="K350" s="45">
        <v>58.412193298339844</v>
      </c>
      <c r="L350" s="45">
        <v>1.847808837890625</v>
      </c>
      <c r="M350" s="21">
        <v>0.63725560903549194</v>
      </c>
      <c r="N350">
        <v>0</v>
      </c>
    </row>
    <row r="351" spans="2:14" x14ac:dyDescent="0.25">
      <c r="B351" t="s">
        <v>707</v>
      </c>
      <c r="C351" t="s">
        <v>3559</v>
      </c>
      <c r="D351" s="3" t="s">
        <v>6078</v>
      </c>
      <c r="E351" s="45">
        <v>43.576000213623047</v>
      </c>
      <c r="F351" s="45">
        <v>3.9630000591278076</v>
      </c>
      <c r="G351" s="22">
        <v>5.1999998092651367</v>
      </c>
      <c r="H351" s="3" t="s">
        <v>386</v>
      </c>
      <c r="J351" s="45">
        <v>87.475997924804688</v>
      </c>
      <c r="K351" s="45">
        <v>85.398612976074219</v>
      </c>
      <c r="L351" s="45">
        <v>2.0773863792419434</v>
      </c>
      <c r="M351" s="21">
        <v>0.64822965860366821</v>
      </c>
      <c r="N351">
        <v>0</v>
      </c>
    </row>
    <row r="352" spans="2:14" x14ac:dyDescent="0.25">
      <c r="B352" t="s">
        <v>707</v>
      </c>
      <c r="C352" t="s">
        <v>3559</v>
      </c>
      <c r="D352" s="3" t="s">
        <v>6078</v>
      </c>
      <c r="E352" s="45">
        <v>43.576000213623047</v>
      </c>
      <c r="F352" s="45">
        <v>3.9630000591278076</v>
      </c>
      <c r="G352" s="22">
        <v>5.1999998092651367</v>
      </c>
      <c r="H352" s="3" t="s">
        <v>5985</v>
      </c>
      <c r="J352" s="45">
        <v>69.55999755859375</v>
      </c>
      <c r="K352" s="45">
        <v>65.942405700683594</v>
      </c>
      <c r="L352" s="45">
        <v>3.6175944805145264</v>
      </c>
      <c r="M352" s="21">
        <v>0.77311664819717407</v>
      </c>
      <c r="N352">
        <v>0</v>
      </c>
    </row>
    <row r="353" spans="2:14" x14ac:dyDescent="0.25">
      <c r="B353" t="s">
        <v>708</v>
      </c>
      <c r="C353" t="s">
        <v>3560</v>
      </c>
      <c r="D353" s="3" t="s">
        <v>6078</v>
      </c>
      <c r="E353" s="45">
        <v>43.658000946044922</v>
      </c>
      <c r="F353" s="45">
        <v>7.2160000801086426</v>
      </c>
      <c r="G353" s="22">
        <v>3.7000000476837158</v>
      </c>
      <c r="H353" s="3" t="s">
        <v>386</v>
      </c>
      <c r="J353" s="45">
        <v>86.036003112792969</v>
      </c>
      <c r="K353" s="45">
        <v>81.946823120117188</v>
      </c>
      <c r="L353" s="45">
        <v>4.0891785621643066</v>
      </c>
      <c r="M353" s="21">
        <v>0.85628807544708252</v>
      </c>
      <c r="N353">
        <v>0</v>
      </c>
    </row>
    <row r="354" spans="2:14" x14ac:dyDescent="0.25">
      <c r="B354" t="s">
        <v>709</v>
      </c>
      <c r="C354" t="s">
        <v>3561</v>
      </c>
      <c r="D354" s="3" t="s">
        <v>6078</v>
      </c>
      <c r="E354" s="45">
        <v>41.923999786376953</v>
      </c>
      <c r="F354" s="45">
        <v>8.8030004501342773</v>
      </c>
      <c r="G354" s="22">
        <v>5.5</v>
      </c>
      <c r="H354" s="3" t="s">
        <v>386</v>
      </c>
      <c r="J354" s="45">
        <v>89.360008239746094</v>
      </c>
      <c r="K354" s="45">
        <v>84.134941101074219</v>
      </c>
      <c r="L354" s="45">
        <v>5.225067138671875</v>
      </c>
      <c r="M354" s="21">
        <v>0.84913164377212524</v>
      </c>
      <c r="N354">
        <v>0</v>
      </c>
    </row>
    <row r="355" spans="2:14" x14ac:dyDescent="0.25">
      <c r="B355" t="s">
        <v>709</v>
      </c>
      <c r="C355" t="s">
        <v>3561</v>
      </c>
      <c r="D355" s="3" t="s">
        <v>6078</v>
      </c>
      <c r="E355" s="45">
        <v>41.923999786376953</v>
      </c>
      <c r="F355" s="45">
        <v>8.8030004501342773</v>
      </c>
      <c r="G355" s="22">
        <v>5.5</v>
      </c>
      <c r="H355" s="3" t="s">
        <v>5985</v>
      </c>
      <c r="J355" s="45">
        <v>68.480003356933594</v>
      </c>
      <c r="K355" s="45">
        <v>63.323184967041016</v>
      </c>
      <c r="L355" s="45">
        <v>5.1568145751953125</v>
      </c>
      <c r="M355" s="21">
        <v>0.88120347261428833</v>
      </c>
      <c r="N355">
        <v>0</v>
      </c>
    </row>
    <row r="356" spans="2:14" x14ac:dyDescent="0.25">
      <c r="B356" t="s">
        <v>710</v>
      </c>
      <c r="C356" t="s">
        <v>3562</v>
      </c>
      <c r="D356" s="3" t="s">
        <v>6078</v>
      </c>
      <c r="E356" s="45">
        <v>42.553001403808594</v>
      </c>
      <c r="F356" s="45">
        <v>9.4840002059936523</v>
      </c>
      <c r="G356" s="22">
        <v>7.9000000953674316</v>
      </c>
      <c r="H356" s="3" t="s">
        <v>5985</v>
      </c>
      <c r="J356" s="45">
        <v>71.375</v>
      </c>
      <c r="K356" s="45">
        <v>66.836563110351563</v>
      </c>
      <c r="L356" s="45">
        <v>4.5384368896484375</v>
      </c>
      <c r="M356" s="21">
        <v>0.88881158828735352</v>
      </c>
      <c r="N356">
        <v>0</v>
      </c>
    </row>
    <row r="357" spans="2:14" x14ac:dyDescent="0.25">
      <c r="B357" t="s">
        <v>711</v>
      </c>
      <c r="C357" t="s">
        <v>3564</v>
      </c>
      <c r="D357" s="3" t="s">
        <v>6079</v>
      </c>
      <c r="E357" s="45">
        <v>64.166702270507813</v>
      </c>
      <c r="F357" s="45">
        <v>-51.75</v>
      </c>
      <c r="G357" s="22">
        <v>80</v>
      </c>
      <c r="H357" s="3" t="s">
        <v>386</v>
      </c>
      <c r="J357" s="45">
        <v>51.6199951171875</v>
      </c>
      <c r="K357" s="45">
        <v>52.006980895996094</v>
      </c>
      <c r="L357" s="45">
        <v>-0.38698729872703552</v>
      </c>
      <c r="M357" s="21">
        <v>0.48274117708206177</v>
      </c>
      <c r="N357">
        <v>0</v>
      </c>
    </row>
    <row r="358" spans="2:14" x14ac:dyDescent="0.25">
      <c r="B358" t="s">
        <v>712</v>
      </c>
      <c r="C358" t="s">
        <v>3565</v>
      </c>
      <c r="D358" s="3" t="s">
        <v>6079</v>
      </c>
      <c r="E358" s="45">
        <v>76.769996643066406</v>
      </c>
      <c r="F358" s="45">
        <v>-18.670000076293945</v>
      </c>
      <c r="G358" s="22">
        <v>12</v>
      </c>
      <c r="H358" s="3" t="s">
        <v>386</v>
      </c>
      <c r="J358" s="45">
        <v>42.319999694824219</v>
      </c>
      <c r="K358" s="45">
        <v>46.113616943359375</v>
      </c>
      <c r="L358" s="45">
        <v>-3.7936172485351563</v>
      </c>
      <c r="M358" s="21">
        <v>0.3132840096950531</v>
      </c>
      <c r="N358">
        <v>0</v>
      </c>
    </row>
    <row r="359" spans="2:14" x14ac:dyDescent="0.25">
      <c r="B359" t="s">
        <v>712</v>
      </c>
      <c r="C359" t="s">
        <v>3565</v>
      </c>
      <c r="D359" s="3" t="s">
        <v>6079</v>
      </c>
      <c r="E359" s="45">
        <v>76.769996643066406</v>
      </c>
      <c r="F359" s="45">
        <v>-18.670000076293945</v>
      </c>
      <c r="G359" s="22">
        <v>12</v>
      </c>
      <c r="H359" s="3" t="s">
        <v>5985</v>
      </c>
      <c r="J359" s="45">
        <v>31.639999389648438</v>
      </c>
      <c r="K359" s="45">
        <v>34.297370910644531</v>
      </c>
      <c r="L359" s="45">
        <v>-2.6573715209960938</v>
      </c>
      <c r="M359" s="21">
        <v>0.26912009716033936</v>
      </c>
      <c r="N359">
        <v>0</v>
      </c>
    </row>
    <row r="360" spans="2:14" x14ac:dyDescent="0.25">
      <c r="B360" t="s">
        <v>714</v>
      </c>
      <c r="C360" t="s">
        <v>3567</v>
      </c>
      <c r="D360" s="3" t="s">
        <v>6079</v>
      </c>
      <c r="E360" s="45">
        <v>68.699996948242188</v>
      </c>
      <c r="F360" s="45">
        <v>-52.849998474121094</v>
      </c>
      <c r="G360" s="22">
        <v>41</v>
      </c>
      <c r="H360" s="3" t="s">
        <v>386</v>
      </c>
      <c r="J360" s="45">
        <v>50.764999389648438</v>
      </c>
      <c r="K360" s="45">
        <v>49.698867797851563</v>
      </c>
      <c r="L360" s="45">
        <v>1.066131591796875</v>
      </c>
      <c r="M360" s="21">
        <v>0.54441076517105103</v>
      </c>
      <c r="N360">
        <v>0</v>
      </c>
    </row>
    <row r="361" spans="2:14" x14ac:dyDescent="0.25">
      <c r="B361" t="s">
        <v>714</v>
      </c>
      <c r="C361" t="s">
        <v>3567</v>
      </c>
      <c r="D361" s="3" t="s">
        <v>6079</v>
      </c>
      <c r="E361" s="45">
        <v>68.699996948242188</v>
      </c>
      <c r="F361" s="45">
        <v>-52.849998474121094</v>
      </c>
      <c r="G361" s="22">
        <v>41</v>
      </c>
      <c r="H361" s="3" t="s">
        <v>5985</v>
      </c>
      <c r="J361" s="45">
        <v>42.380001068115234</v>
      </c>
      <c r="K361" s="45">
        <v>39.749172210693359</v>
      </c>
      <c r="L361" s="45">
        <v>2.630828857421875</v>
      </c>
      <c r="M361" s="21">
        <v>0.6972041130065918</v>
      </c>
      <c r="N361">
        <v>0</v>
      </c>
    </row>
    <row r="362" spans="2:14" x14ac:dyDescent="0.25">
      <c r="B362" t="s">
        <v>716</v>
      </c>
      <c r="C362" t="s">
        <v>3570</v>
      </c>
      <c r="D362" s="3" t="s">
        <v>6080</v>
      </c>
      <c r="E362" s="45">
        <v>39.61669921875</v>
      </c>
      <c r="F362" s="45">
        <v>19.91670036315918</v>
      </c>
      <c r="G362" s="22">
        <v>11</v>
      </c>
      <c r="H362" s="3" t="s">
        <v>5985</v>
      </c>
      <c r="J362" s="45">
        <v>73.400001525878906</v>
      </c>
      <c r="K362" s="45">
        <v>67.059112548828125</v>
      </c>
      <c r="L362" s="45">
        <v>6.3408913612365723</v>
      </c>
      <c r="M362" s="21">
        <v>0.93731600046157837</v>
      </c>
      <c r="N362">
        <v>0</v>
      </c>
    </row>
    <row r="363" spans="2:14" x14ac:dyDescent="0.25">
      <c r="B363" t="s">
        <v>717</v>
      </c>
      <c r="C363" t="s">
        <v>3571</v>
      </c>
      <c r="D363" s="3" t="s">
        <v>6080</v>
      </c>
      <c r="E363" s="45">
        <v>39.650001525878906</v>
      </c>
      <c r="F363" s="45">
        <v>22.450000762939453</v>
      </c>
      <c r="G363" s="22">
        <v>73</v>
      </c>
      <c r="H363" s="3" t="s">
        <v>386</v>
      </c>
      <c r="J363" s="45">
        <v>92.210006713867188</v>
      </c>
      <c r="K363" s="45">
        <v>92.298385620117188</v>
      </c>
      <c r="L363" s="45">
        <v>-8.837890625E-2</v>
      </c>
      <c r="M363" s="21">
        <v>0.49474576115608215</v>
      </c>
      <c r="N363">
        <v>0</v>
      </c>
    </row>
    <row r="364" spans="2:14" x14ac:dyDescent="0.25">
      <c r="B364" t="s">
        <v>717</v>
      </c>
      <c r="C364" t="s">
        <v>3571</v>
      </c>
      <c r="D364" s="3" t="s">
        <v>6080</v>
      </c>
      <c r="E364" s="45">
        <v>39.650001525878906</v>
      </c>
      <c r="F364" s="45">
        <v>22.450000762939453</v>
      </c>
      <c r="G364" s="22">
        <v>73</v>
      </c>
      <c r="H364" s="3" t="s">
        <v>5985</v>
      </c>
      <c r="J364" s="45">
        <v>68.044998168945313</v>
      </c>
      <c r="K364" s="45">
        <v>64.965873718261719</v>
      </c>
      <c r="L364" s="45">
        <v>3.0791244506835938</v>
      </c>
      <c r="M364" s="21">
        <v>0.7316429615020752</v>
      </c>
      <c r="N364">
        <v>0</v>
      </c>
    </row>
    <row r="365" spans="2:14" x14ac:dyDescent="0.25">
      <c r="B365" t="s">
        <v>718</v>
      </c>
      <c r="C365" t="s">
        <v>3572</v>
      </c>
      <c r="D365" s="3" t="s">
        <v>6080</v>
      </c>
      <c r="E365" s="45">
        <v>37.900001525878906</v>
      </c>
      <c r="F365" s="45">
        <v>23.75</v>
      </c>
      <c r="G365" s="22">
        <v>10</v>
      </c>
      <c r="H365" s="3" t="s">
        <v>386</v>
      </c>
      <c r="J365" s="45">
        <v>92.1199951171875</v>
      </c>
      <c r="K365" s="45">
        <v>90.913406372070313</v>
      </c>
      <c r="L365" s="45">
        <v>1.2065887451171875</v>
      </c>
      <c r="M365" s="21">
        <v>0.6043015718460083</v>
      </c>
      <c r="N365">
        <v>0</v>
      </c>
    </row>
    <row r="366" spans="2:14" x14ac:dyDescent="0.25">
      <c r="B366" t="s">
        <v>718</v>
      </c>
      <c r="C366" t="s">
        <v>3572</v>
      </c>
      <c r="D366" s="3" t="s">
        <v>6080</v>
      </c>
      <c r="E366" s="45">
        <v>37.900001525878906</v>
      </c>
      <c r="F366" s="45">
        <v>23.75</v>
      </c>
      <c r="G366" s="22">
        <v>10</v>
      </c>
      <c r="H366" s="3" t="s">
        <v>5985</v>
      </c>
      <c r="J366" s="45">
        <v>75.919998168945313</v>
      </c>
      <c r="K366" s="45">
        <v>74.406539916992188</v>
      </c>
      <c r="L366" s="45">
        <v>1.513458251953125</v>
      </c>
      <c r="M366" s="21">
        <v>0.62546437978744507</v>
      </c>
      <c r="N366">
        <v>0</v>
      </c>
    </row>
    <row r="367" spans="2:14" x14ac:dyDescent="0.25">
      <c r="B367" t="s">
        <v>720</v>
      </c>
      <c r="C367" t="s">
        <v>3574</v>
      </c>
      <c r="D367" s="3" t="s">
        <v>6080</v>
      </c>
      <c r="E367" s="45">
        <v>35.333099365234375</v>
      </c>
      <c r="F367" s="45">
        <v>25.183099746704102</v>
      </c>
      <c r="G367" s="22">
        <v>39</v>
      </c>
      <c r="H367" s="3" t="s">
        <v>386</v>
      </c>
      <c r="J367" s="45">
        <v>85.639991760253906</v>
      </c>
      <c r="K367" s="45">
        <v>84.385078430175781</v>
      </c>
      <c r="L367" s="45">
        <v>1.2549184560775757</v>
      </c>
      <c r="M367" s="21">
        <v>0.67922717332839966</v>
      </c>
      <c r="N367">
        <v>0</v>
      </c>
    </row>
    <row r="368" spans="2:14" x14ac:dyDescent="0.25">
      <c r="B368" t="s">
        <v>721</v>
      </c>
      <c r="C368" t="s">
        <v>3575</v>
      </c>
      <c r="D368" s="3" t="s">
        <v>6080</v>
      </c>
      <c r="E368" s="45">
        <v>37.700000762939453</v>
      </c>
      <c r="F368" s="45">
        <v>26.91670036315918</v>
      </c>
      <c r="G368" s="22">
        <v>2</v>
      </c>
      <c r="H368" s="3" t="s">
        <v>386</v>
      </c>
      <c r="J368" s="45">
        <v>90.799995422363281</v>
      </c>
      <c r="K368" s="45">
        <v>91.951591491699219</v>
      </c>
      <c r="L368" s="45">
        <v>-1.1515909433364868</v>
      </c>
      <c r="M368" s="21">
        <v>0.3891853392124176</v>
      </c>
      <c r="N368">
        <v>0</v>
      </c>
    </row>
    <row r="369" spans="2:14" x14ac:dyDescent="0.25">
      <c r="B369" t="s">
        <v>721</v>
      </c>
      <c r="C369" t="s">
        <v>3575</v>
      </c>
      <c r="D369" s="3" t="s">
        <v>6080</v>
      </c>
      <c r="E369" s="45">
        <v>37.700000762939453</v>
      </c>
      <c r="F369" s="45">
        <v>26.91670036315918</v>
      </c>
      <c r="G369" s="22">
        <v>2</v>
      </c>
      <c r="H369" s="3" t="s">
        <v>5985</v>
      </c>
      <c r="J369" s="45">
        <v>77.360000610351563</v>
      </c>
      <c r="K369" s="45">
        <v>74.125137329101563</v>
      </c>
      <c r="L369" s="45">
        <v>3.23486328125</v>
      </c>
      <c r="M369" s="21">
        <v>0.73432493209838867</v>
      </c>
      <c r="N369">
        <v>0</v>
      </c>
    </row>
    <row r="370" spans="2:14" x14ac:dyDescent="0.25">
      <c r="B370" t="s">
        <v>722</v>
      </c>
      <c r="C370" t="s">
        <v>3576</v>
      </c>
      <c r="D370" s="3" t="s">
        <v>6080</v>
      </c>
      <c r="E370" s="45">
        <v>35.483100891113281</v>
      </c>
      <c r="F370" s="45">
        <v>24.11669921875</v>
      </c>
      <c r="G370" s="22">
        <v>146</v>
      </c>
      <c r="H370" s="3" t="s">
        <v>386</v>
      </c>
      <c r="J370" s="45">
        <v>86.239997863769531</v>
      </c>
      <c r="K370" s="45">
        <v>87.425010681152344</v>
      </c>
      <c r="L370" s="45">
        <v>-1.1850076913833618</v>
      </c>
      <c r="M370" s="21">
        <v>0.41458654403686523</v>
      </c>
      <c r="N370">
        <v>0</v>
      </c>
    </row>
    <row r="371" spans="2:14" x14ac:dyDescent="0.25">
      <c r="B371" t="s">
        <v>722</v>
      </c>
      <c r="C371" t="s">
        <v>3576</v>
      </c>
      <c r="D371" s="3" t="s">
        <v>6080</v>
      </c>
      <c r="E371" s="45">
        <v>35.483100891113281</v>
      </c>
      <c r="F371" s="45">
        <v>24.11669921875</v>
      </c>
      <c r="G371" s="22">
        <v>146</v>
      </c>
      <c r="H371" s="3" t="s">
        <v>5985</v>
      </c>
      <c r="J371" s="45">
        <v>71.510002136230469</v>
      </c>
      <c r="K371" s="45">
        <v>70.433616638183594</v>
      </c>
      <c r="L371" s="45">
        <v>1.076385498046875</v>
      </c>
      <c r="M371" s="21">
        <v>0.60696285963058472</v>
      </c>
      <c r="N371">
        <v>0</v>
      </c>
    </row>
    <row r="372" spans="2:14" x14ac:dyDescent="0.25">
      <c r="B372" t="s">
        <v>725</v>
      </c>
      <c r="C372" t="s">
        <v>3580</v>
      </c>
      <c r="D372" s="3" t="s">
        <v>6081</v>
      </c>
      <c r="E372" s="45">
        <v>43.516700744628906</v>
      </c>
      <c r="F372" s="45">
        <v>16.433099746704102</v>
      </c>
      <c r="G372" s="22">
        <v>122</v>
      </c>
      <c r="H372" s="3" t="s">
        <v>5985</v>
      </c>
      <c r="J372" s="45">
        <v>78.296005249023438</v>
      </c>
      <c r="K372" s="45">
        <v>72.452865600585938</v>
      </c>
      <c r="L372" s="45">
        <v>5.8431396484375</v>
      </c>
      <c r="M372" s="21">
        <v>0.87531769275665283</v>
      </c>
      <c r="N372">
        <v>0</v>
      </c>
    </row>
    <row r="373" spans="2:14" x14ac:dyDescent="0.25">
      <c r="B373" t="s">
        <v>726</v>
      </c>
      <c r="C373" t="s">
        <v>3581</v>
      </c>
      <c r="D373" s="3" t="s">
        <v>6082</v>
      </c>
      <c r="E373" s="45">
        <v>46.005599975585938</v>
      </c>
      <c r="F373" s="45">
        <v>18.232799530029297</v>
      </c>
      <c r="G373" s="22">
        <v>203</v>
      </c>
      <c r="H373" s="3" t="s">
        <v>386</v>
      </c>
      <c r="J373" s="45">
        <v>87.529998779296875</v>
      </c>
      <c r="K373" s="45">
        <v>81.405204772949219</v>
      </c>
      <c r="L373" s="45">
        <v>6.1247940063476563</v>
      </c>
      <c r="M373" s="21">
        <v>0.7711864709854126</v>
      </c>
      <c r="N373">
        <v>0</v>
      </c>
    </row>
    <row r="374" spans="2:14" x14ac:dyDescent="0.25">
      <c r="B374" t="s">
        <v>727</v>
      </c>
      <c r="C374" t="s">
        <v>3582</v>
      </c>
      <c r="D374" s="3" t="s">
        <v>6082</v>
      </c>
      <c r="E374" s="45">
        <v>48.083000183105469</v>
      </c>
      <c r="F374" s="45">
        <v>20.767000198364258</v>
      </c>
      <c r="G374" s="22">
        <v>236</v>
      </c>
      <c r="H374" s="3" t="s">
        <v>386</v>
      </c>
      <c r="J374" s="45">
        <v>82.25</v>
      </c>
      <c r="K374" s="45">
        <v>80.999473571777344</v>
      </c>
      <c r="L374" s="45">
        <v>1.2505239248275757</v>
      </c>
      <c r="M374" s="21">
        <v>0.54702800512313843</v>
      </c>
      <c r="N374">
        <v>0</v>
      </c>
    </row>
    <row r="375" spans="2:14" x14ac:dyDescent="0.25">
      <c r="B375" t="s">
        <v>727</v>
      </c>
      <c r="C375" t="s">
        <v>3582</v>
      </c>
      <c r="D375" s="3" t="s">
        <v>6082</v>
      </c>
      <c r="E375" s="45">
        <v>48.083000183105469</v>
      </c>
      <c r="F375" s="45">
        <v>20.767000198364258</v>
      </c>
      <c r="G375" s="22">
        <v>236</v>
      </c>
      <c r="H375" s="3" t="s">
        <v>5985</v>
      </c>
      <c r="J375" s="45">
        <v>64.147994995117188</v>
      </c>
      <c r="K375" s="45">
        <v>59.640876770019531</v>
      </c>
      <c r="L375" s="45">
        <v>4.5071229934692383</v>
      </c>
      <c r="M375" s="21">
        <v>0.77385836839675903</v>
      </c>
      <c r="N375">
        <v>0</v>
      </c>
    </row>
    <row r="376" spans="2:14" x14ac:dyDescent="0.25">
      <c r="B376" t="s">
        <v>728</v>
      </c>
      <c r="C376" t="s">
        <v>3583</v>
      </c>
      <c r="D376" s="3" t="s">
        <v>6082</v>
      </c>
      <c r="E376" s="45">
        <v>47.432998657226563</v>
      </c>
      <c r="F376" s="45">
        <v>19.183000564575195</v>
      </c>
      <c r="G376" s="22">
        <v>139</v>
      </c>
      <c r="H376" s="3" t="s">
        <v>386</v>
      </c>
      <c r="J376" s="45">
        <v>84.67999267578125</v>
      </c>
      <c r="K376" s="45">
        <v>82.279830932617188</v>
      </c>
      <c r="L376" s="45">
        <v>2.4001617431640625</v>
      </c>
      <c r="M376" s="21">
        <v>0.59244906902313232</v>
      </c>
      <c r="N376">
        <v>0</v>
      </c>
    </row>
    <row r="377" spans="2:14" x14ac:dyDescent="0.25">
      <c r="B377" t="s">
        <v>728</v>
      </c>
      <c r="C377" t="s">
        <v>3583</v>
      </c>
      <c r="D377" s="3" t="s">
        <v>6082</v>
      </c>
      <c r="E377" s="45">
        <v>47.432998657226563</v>
      </c>
      <c r="F377" s="45">
        <v>19.183000564575195</v>
      </c>
      <c r="G377" s="22">
        <v>139</v>
      </c>
      <c r="H377" s="3" t="s">
        <v>5985</v>
      </c>
      <c r="J377" s="45">
        <v>64.688003540039063</v>
      </c>
      <c r="K377" s="45">
        <v>61.929790496826172</v>
      </c>
      <c r="L377" s="45">
        <v>2.758209228515625</v>
      </c>
      <c r="M377" s="21">
        <v>0.65805923938751221</v>
      </c>
      <c r="N377">
        <v>0</v>
      </c>
    </row>
    <row r="378" spans="2:14" x14ac:dyDescent="0.25">
      <c r="B378" t="s">
        <v>729</v>
      </c>
      <c r="C378" t="s">
        <v>3584</v>
      </c>
      <c r="D378" s="3" t="s">
        <v>6082</v>
      </c>
      <c r="E378" s="45">
        <v>47.488998413085938</v>
      </c>
      <c r="F378" s="45">
        <v>21.614999771118164</v>
      </c>
      <c r="G378" s="22">
        <v>110</v>
      </c>
      <c r="H378" s="3" t="s">
        <v>386</v>
      </c>
      <c r="J378" s="45">
        <v>82.040000915527344</v>
      </c>
      <c r="K378" s="45">
        <v>81.473175048828125</v>
      </c>
      <c r="L378" s="45">
        <v>0.56682586669921875</v>
      </c>
      <c r="M378" s="21">
        <v>0.5121227502822876</v>
      </c>
      <c r="N378">
        <v>0</v>
      </c>
    </row>
    <row r="379" spans="2:14" x14ac:dyDescent="0.25">
      <c r="B379" t="s">
        <v>730</v>
      </c>
      <c r="C379" t="s">
        <v>3585</v>
      </c>
      <c r="D379" s="3" t="s">
        <v>6082</v>
      </c>
      <c r="E379" s="45">
        <v>46.450000762939453</v>
      </c>
      <c r="F379" s="45">
        <v>16.966999053955078</v>
      </c>
      <c r="G379" s="22">
        <v>141</v>
      </c>
      <c r="H379" s="3" t="s">
        <v>386</v>
      </c>
      <c r="J379" s="45">
        <v>85.970001220703125</v>
      </c>
      <c r="K379" s="45">
        <v>81.372627258300781</v>
      </c>
      <c r="L379" s="45">
        <v>4.5973763465881348</v>
      </c>
      <c r="M379" s="21">
        <v>0.6877751350402832</v>
      </c>
      <c r="N379">
        <v>0</v>
      </c>
    </row>
    <row r="380" spans="2:14" x14ac:dyDescent="0.25">
      <c r="B380" t="s">
        <v>730</v>
      </c>
      <c r="C380" t="s">
        <v>3585</v>
      </c>
      <c r="D380" s="3" t="s">
        <v>6082</v>
      </c>
      <c r="E380" s="45">
        <v>46.450000762939453</v>
      </c>
      <c r="F380" s="45">
        <v>16.966999053955078</v>
      </c>
      <c r="G380" s="22">
        <v>141</v>
      </c>
      <c r="H380" s="3" t="s">
        <v>5985</v>
      </c>
      <c r="J380" s="45">
        <v>61.279998779296875</v>
      </c>
      <c r="K380" s="45">
        <v>56.819377899169922</v>
      </c>
      <c r="L380" s="45">
        <v>4.4606223106384277</v>
      </c>
      <c r="M380" s="21">
        <v>0.76706928014755249</v>
      </c>
      <c r="N380">
        <v>0</v>
      </c>
    </row>
    <row r="381" spans="2:14" x14ac:dyDescent="0.25">
      <c r="B381" t="s">
        <v>731</v>
      </c>
      <c r="C381" t="s">
        <v>3586</v>
      </c>
      <c r="D381" s="3" t="s">
        <v>6082</v>
      </c>
      <c r="E381" s="45">
        <v>46.25</v>
      </c>
      <c r="F381" s="45">
        <v>20.100000381469727</v>
      </c>
      <c r="G381" s="22">
        <v>83</v>
      </c>
      <c r="H381" s="3" t="s">
        <v>386</v>
      </c>
      <c r="J381" s="45">
        <v>87.529998779296875</v>
      </c>
      <c r="K381" s="45">
        <v>83.710563659667969</v>
      </c>
      <c r="L381" s="45">
        <v>3.8194377422332764</v>
      </c>
      <c r="M381" s="21">
        <v>0.65803623199462891</v>
      </c>
      <c r="N381">
        <v>0</v>
      </c>
    </row>
    <row r="382" spans="2:14" x14ac:dyDescent="0.25">
      <c r="B382" t="s">
        <v>731</v>
      </c>
      <c r="C382" t="s">
        <v>3586</v>
      </c>
      <c r="D382" s="3" t="s">
        <v>6082</v>
      </c>
      <c r="E382" s="45">
        <v>46.25</v>
      </c>
      <c r="F382" s="45">
        <v>20.100000381469727</v>
      </c>
      <c r="G382" s="22">
        <v>83</v>
      </c>
      <c r="H382" s="3" t="s">
        <v>5985</v>
      </c>
      <c r="J382" s="45">
        <v>60.860000610351563</v>
      </c>
      <c r="K382" s="45">
        <v>59.251861572265625</v>
      </c>
      <c r="L382" s="45">
        <v>1.6081390380859375</v>
      </c>
      <c r="M382" s="21">
        <v>0.58236026763916016</v>
      </c>
      <c r="N382">
        <v>0</v>
      </c>
    </row>
    <row r="383" spans="2:14" x14ac:dyDescent="0.25">
      <c r="B383" t="s">
        <v>732</v>
      </c>
      <c r="C383" t="s">
        <v>3587</v>
      </c>
      <c r="D383" s="3" t="s">
        <v>6083</v>
      </c>
      <c r="E383" s="45">
        <v>65.073898315429688</v>
      </c>
      <c r="F383" s="45">
        <v>-22.733299255371094</v>
      </c>
      <c r="G383" s="22">
        <v>13</v>
      </c>
      <c r="H383" s="3" t="s">
        <v>5985</v>
      </c>
      <c r="J383" s="45">
        <v>48.919998168945313</v>
      </c>
      <c r="K383" s="45">
        <v>47.088470458984375</v>
      </c>
      <c r="L383" s="45">
        <v>1.8315277099609375</v>
      </c>
      <c r="M383" s="21">
        <v>0.65897434949874878</v>
      </c>
      <c r="N383">
        <v>0</v>
      </c>
    </row>
    <row r="384" spans="2:14" x14ac:dyDescent="0.25">
      <c r="B384" t="s">
        <v>734</v>
      </c>
      <c r="C384" t="s">
        <v>3589</v>
      </c>
      <c r="D384" s="3" t="s">
        <v>6083</v>
      </c>
      <c r="E384" s="45">
        <v>65.680000305175781</v>
      </c>
      <c r="F384" s="45">
        <v>-18.079399108886719</v>
      </c>
      <c r="G384" s="22">
        <v>27</v>
      </c>
      <c r="H384" s="3" t="s">
        <v>386</v>
      </c>
      <c r="J384" s="45">
        <v>57.290000915527344</v>
      </c>
      <c r="K384" s="45">
        <v>59.035995483398438</v>
      </c>
      <c r="L384" s="45">
        <v>-1.7459945678710938</v>
      </c>
      <c r="M384" s="21">
        <v>0.41915172338485718</v>
      </c>
      <c r="N384">
        <v>0</v>
      </c>
    </row>
    <row r="385" spans="2:14" x14ac:dyDescent="0.25">
      <c r="B385" t="s">
        <v>734</v>
      </c>
      <c r="C385" t="s">
        <v>3589</v>
      </c>
      <c r="D385" s="3" t="s">
        <v>6083</v>
      </c>
      <c r="E385" s="45">
        <v>65.680000305175781</v>
      </c>
      <c r="F385" s="45">
        <v>-18.079399108886719</v>
      </c>
      <c r="G385" s="22">
        <v>27</v>
      </c>
      <c r="H385" s="3" t="s">
        <v>5985</v>
      </c>
      <c r="J385" s="45">
        <v>49.963996887207031</v>
      </c>
      <c r="K385" s="45">
        <v>46.618827819824219</v>
      </c>
      <c r="L385" s="45">
        <v>3.3451690673828125</v>
      </c>
      <c r="M385" s="21">
        <v>0.73306262493133545</v>
      </c>
      <c r="N385">
        <v>0</v>
      </c>
    </row>
    <row r="386" spans="2:14" x14ac:dyDescent="0.25">
      <c r="B386" t="s">
        <v>735</v>
      </c>
      <c r="C386" t="s">
        <v>3590</v>
      </c>
      <c r="D386" s="3" t="s">
        <v>6083</v>
      </c>
      <c r="E386" s="45">
        <v>65.268096923828125</v>
      </c>
      <c r="F386" s="45">
        <v>-13.575599670410156</v>
      </c>
      <c r="G386" s="22">
        <v>9</v>
      </c>
      <c r="H386" s="3" t="s">
        <v>386</v>
      </c>
      <c r="J386" s="45">
        <v>52.088001251220703</v>
      </c>
      <c r="K386" s="45">
        <v>52.019805908203125</v>
      </c>
      <c r="L386" s="45">
        <v>6.8194583058357239E-2</v>
      </c>
      <c r="M386" s="21">
        <v>0.53849875926971436</v>
      </c>
      <c r="N386">
        <v>0</v>
      </c>
    </row>
    <row r="387" spans="2:14" x14ac:dyDescent="0.25">
      <c r="B387" t="s">
        <v>736</v>
      </c>
      <c r="C387" t="s">
        <v>3591</v>
      </c>
      <c r="D387" s="3" t="s">
        <v>6083</v>
      </c>
      <c r="E387" s="45">
        <v>63.966701507568359</v>
      </c>
      <c r="F387" s="45">
        <v>-22.600000381469727</v>
      </c>
      <c r="G387" s="22">
        <v>50.299999237060547</v>
      </c>
      <c r="H387" s="3" t="s">
        <v>386</v>
      </c>
      <c r="J387" s="45">
        <v>60.919998168945313</v>
      </c>
      <c r="K387" s="45">
        <v>56.30743408203125</v>
      </c>
      <c r="L387" s="45">
        <v>4.6125640869140625</v>
      </c>
      <c r="M387" s="21">
        <v>0.87072205543518066</v>
      </c>
      <c r="N387">
        <v>0</v>
      </c>
    </row>
    <row r="388" spans="2:14" x14ac:dyDescent="0.25">
      <c r="B388" t="s">
        <v>738</v>
      </c>
      <c r="C388" t="s">
        <v>3593</v>
      </c>
      <c r="D388" s="3" t="s">
        <v>6084</v>
      </c>
      <c r="E388" s="45">
        <v>41.783100128173828</v>
      </c>
      <c r="F388" s="45">
        <v>12.583100318908691</v>
      </c>
      <c r="G388" s="22">
        <v>105</v>
      </c>
      <c r="H388" s="3" t="s">
        <v>386</v>
      </c>
      <c r="J388" s="45">
        <v>91.25</v>
      </c>
      <c r="K388" s="45">
        <v>88.309913635253906</v>
      </c>
      <c r="L388" s="45">
        <v>2.9400837421417236</v>
      </c>
      <c r="M388" s="21">
        <v>0.7008940577507019</v>
      </c>
      <c r="N388">
        <v>0</v>
      </c>
    </row>
    <row r="389" spans="2:14" x14ac:dyDescent="0.25">
      <c r="B389" t="s">
        <v>739</v>
      </c>
      <c r="C389" t="s">
        <v>3594</v>
      </c>
      <c r="D389" s="3" t="s">
        <v>6084</v>
      </c>
      <c r="E389" s="45">
        <v>40.633098602294922</v>
      </c>
      <c r="F389" s="45">
        <v>17.933099746704102</v>
      </c>
      <c r="G389" s="22">
        <v>10</v>
      </c>
      <c r="H389" s="3" t="s">
        <v>386</v>
      </c>
      <c r="J389" s="45">
        <v>86.299995422363281</v>
      </c>
      <c r="K389" s="45">
        <v>84.719161987304688</v>
      </c>
      <c r="L389" s="45">
        <v>1.5808359384536743</v>
      </c>
      <c r="M389" s="21">
        <v>0.67394345998764038</v>
      </c>
      <c r="N389">
        <v>0</v>
      </c>
    </row>
    <row r="390" spans="2:14" x14ac:dyDescent="0.25">
      <c r="B390" t="s">
        <v>740</v>
      </c>
      <c r="C390" t="s">
        <v>3595</v>
      </c>
      <c r="D390" s="3" t="s">
        <v>6084</v>
      </c>
      <c r="E390" s="45">
        <v>39.930000305175781</v>
      </c>
      <c r="F390" s="45">
        <v>9.7200002670288086</v>
      </c>
      <c r="G390" s="22">
        <v>138</v>
      </c>
      <c r="H390" s="3" t="s">
        <v>5985</v>
      </c>
      <c r="J390" s="45">
        <v>73.8800048828125</v>
      </c>
      <c r="K390" s="45">
        <v>71.202850341796875</v>
      </c>
      <c r="L390" s="45">
        <v>2.677154541015625</v>
      </c>
      <c r="M390" s="21">
        <v>0.77536821365356445</v>
      </c>
      <c r="N390">
        <v>0</v>
      </c>
    </row>
    <row r="391" spans="2:14" x14ac:dyDescent="0.25">
      <c r="B391" t="s">
        <v>741</v>
      </c>
      <c r="C391" t="s">
        <v>3596</v>
      </c>
      <c r="D391" s="3" t="s">
        <v>6084</v>
      </c>
      <c r="E391" s="45">
        <v>39.233100891113281</v>
      </c>
      <c r="F391" s="45">
        <v>9.0500001907348633</v>
      </c>
      <c r="G391" s="22">
        <v>21</v>
      </c>
      <c r="H391" s="3" t="s">
        <v>386</v>
      </c>
      <c r="J391" s="45">
        <v>89.8699951171875</v>
      </c>
      <c r="K391" s="45">
        <v>87.648307800292969</v>
      </c>
      <c r="L391" s="45">
        <v>2.2216899394989014</v>
      </c>
      <c r="M391" s="21">
        <v>0.66391175985336304</v>
      </c>
      <c r="N391">
        <v>0</v>
      </c>
    </row>
    <row r="392" spans="2:14" x14ac:dyDescent="0.25">
      <c r="B392" t="s">
        <v>741</v>
      </c>
      <c r="C392" t="s">
        <v>3596</v>
      </c>
      <c r="D392" s="3" t="s">
        <v>6084</v>
      </c>
      <c r="E392" s="45">
        <v>39.233100891113281</v>
      </c>
      <c r="F392" s="45">
        <v>9.0500001907348633</v>
      </c>
      <c r="G392" s="22">
        <v>21</v>
      </c>
      <c r="H392" s="3" t="s">
        <v>5985</v>
      </c>
      <c r="J392" s="45">
        <v>70.94000244140625</v>
      </c>
      <c r="K392" s="45">
        <v>67.226982116699219</v>
      </c>
      <c r="L392" s="45">
        <v>3.7130229473114014</v>
      </c>
      <c r="M392" s="21">
        <v>0.81051206588745117</v>
      </c>
      <c r="N392">
        <v>0</v>
      </c>
    </row>
    <row r="393" spans="2:14" x14ac:dyDescent="0.25">
      <c r="B393" t="s">
        <v>744</v>
      </c>
      <c r="C393" t="s">
        <v>3599</v>
      </c>
      <c r="D393" s="3" t="s">
        <v>6084</v>
      </c>
      <c r="E393" s="45">
        <v>41.700000762939453</v>
      </c>
      <c r="F393" s="45">
        <v>15.949999809265137</v>
      </c>
      <c r="G393" s="22">
        <v>844</v>
      </c>
      <c r="H393" s="3" t="s">
        <v>386</v>
      </c>
      <c r="J393" s="45">
        <v>78.680000305175781</v>
      </c>
      <c r="K393" s="45">
        <v>80.84039306640625</v>
      </c>
      <c r="L393" s="45">
        <v>-2.1603953838348389</v>
      </c>
      <c r="M393" s="21">
        <v>0.51096296310424805</v>
      </c>
      <c r="N393">
        <v>0</v>
      </c>
    </row>
    <row r="394" spans="2:14" x14ac:dyDescent="0.25">
      <c r="B394" t="s">
        <v>744</v>
      </c>
      <c r="C394" t="s">
        <v>3599</v>
      </c>
      <c r="D394" s="3" t="s">
        <v>6084</v>
      </c>
      <c r="E394" s="45">
        <v>41.700000762939453</v>
      </c>
      <c r="F394" s="45">
        <v>15.949999809265137</v>
      </c>
      <c r="G394" s="22">
        <v>844</v>
      </c>
      <c r="H394" s="3" t="s">
        <v>5985</v>
      </c>
      <c r="J394" s="45">
        <v>67.856002807617188</v>
      </c>
      <c r="K394" s="45">
        <v>66.927093505859375</v>
      </c>
      <c r="L394" s="45">
        <v>0.92890626192092896</v>
      </c>
      <c r="M394" s="21">
        <v>0.70295941829681396</v>
      </c>
      <c r="N394">
        <v>0</v>
      </c>
    </row>
    <row r="395" spans="2:14" x14ac:dyDescent="0.25">
      <c r="B395" t="s">
        <v>745</v>
      </c>
      <c r="C395" t="s">
        <v>3600</v>
      </c>
      <c r="D395" s="3" t="s">
        <v>6084</v>
      </c>
      <c r="E395" s="45">
        <v>46.75</v>
      </c>
      <c r="F395" s="45">
        <v>10.532999992370605</v>
      </c>
      <c r="G395" s="22">
        <v>1461</v>
      </c>
      <c r="H395" s="3" t="s">
        <v>5985</v>
      </c>
      <c r="J395" s="45">
        <v>54.860000610351563</v>
      </c>
      <c r="K395" s="45">
        <v>49.651344299316406</v>
      </c>
      <c r="L395" s="45">
        <v>5.2086563110351563</v>
      </c>
      <c r="M395" s="21">
        <v>0.81687718629837036</v>
      </c>
      <c r="N395">
        <v>0</v>
      </c>
    </row>
    <row r="396" spans="2:14" x14ac:dyDescent="0.25">
      <c r="B396" t="s">
        <v>748</v>
      </c>
      <c r="C396" t="s">
        <v>3603</v>
      </c>
      <c r="D396" s="3" t="s">
        <v>6084</v>
      </c>
      <c r="E396" s="45">
        <v>45.650001525878906</v>
      </c>
      <c r="F396" s="45">
        <v>13.75</v>
      </c>
      <c r="G396" s="22">
        <v>20</v>
      </c>
      <c r="H396" s="3" t="s">
        <v>386</v>
      </c>
      <c r="J396" s="45">
        <v>88.66400146484375</v>
      </c>
      <c r="K396" s="45">
        <v>84.34765625</v>
      </c>
      <c r="L396" s="45">
        <v>4.31634521484375</v>
      </c>
      <c r="M396" s="21">
        <v>0.76577186584472656</v>
      </c>
      <c r="N396">
        <v>0</v>
      </c>
    </row>
    <row r="397" spans="2:14" x14ac:dyDescent="0.25">
      <c r="B397" t="s">
        <v>750</v>
      </c>
      <c r="C397" t="s">
        <v>3605</v>
      </c>
      <c r="D397" s="3" t="s">
        <v>6084</v>
      </c>
      <c r="E397" s="45">
        <v>43.683998107910156</v>
      </c>
      <c r="F397" s="45">
        <v>10.392999649047852</v>
      </c>
      <c r="G397" s="22">
        <v>1.7999999523162842</v>
      </c>
      <c r="H397" s="3" t="s">
        <v>5985</v>
      </c>
      <c r="J397" s="45">
        <v>66.919998168945313</v>
      </c>
      <c r="K397" s="45">
        <v>63.447811126708984</v>
      </c>
      <c r="L397" s="45">
        <v>3.4721870422363281</v>
      </c>
      <c r="M397" s="21">
        <v>0.74715626239776611</v>
      </c>
      <c r="N397">
        <v>0</v>
      </c>
    </row>
    <row r="398" spans="2:14" x14ac:dyDescent="0.25">
      <c r="B398" t="s">
        <v>751</v>
      </c>
      <c r="C398" t="s">
        <v>3606</v>
      </c>
      <c r="D398" s="3" t="s">
        <v>6084</v>
      </c>
      <c r="E398" s="45">
        <v>43.516998291015625</v>
      </c>
      <c r="F398" s="45">
        <v>12.732999801635742</v>
      </c>
      <c r="G398" s="22">
        <v>574</v>
      </c>
      <c r="H398" s="3" t="s">
        <v>386</v>
      </c>
      <c r="J398" s="45">
        <v>91.849990844726563</v>
      </c>
      <c r="K398" s="45">
        <v>84.529922485351563</v>
      </c>
      <c r="L398" s="45">
        <v>7.320068359375</v>
      </c>
      <c r="M398" s="21">
        <v>0.79224562644958496</v>
      </c>
      <c r="N398">
        <v>0</v>
      </c>
    </row>
    <row r="399" spans="2:14" x14ac:dyDescent="0.25">
      <c r="B399" t="s">
        <v>752</v>
      </c>
      <c r="C399" t="s">
        <v>3607</v>
      </c>
      <c r="D399" s="3" t="s">
        <v>6084</v>
      </c>
      <c r="E399" s="45">
        <v>42.759998321533203</v>
      </c>
      <c r="F399" s="45">
        <v>11.071999549865723</v>
      </c>
      <c r="G399" s="22">
        <v>4.5999999046325684</v>
      </c>
      <c r="H399" s="3" t="s">
        <v>5985</v>
      </c>
      <c r="J399" s="45">
        <v>68.6300048828125</v>
      </c>
      <c r="K399" s="45">
        <v>63.649875640869141</v>
      </c>
      <c r="L399" s="45">
        <v>4.9801292419433594</v>
      </c>
      <c r="M399" s="21">
        <v>0.82956618070602417</v>
      </c>
      <c r="N399">
        <v>0</v>
      </c>
    </row>
    <row r="400" spans="2:14" x14ac:dyDescent="0.25">
      <c r="B400" t="s">
        <v>753</v>
      </c>
      <c r="C400" t="s">
        <v>3608</v>
      </c>
      <c r="D400" s="3" t="s">
        <v>6084</v>
      </c>
      <c r="E400" s="45">
        <v>41.567001342773438</v>
      </c>
      <c r="F400" s="45">
        <v>14.649999618530273</v>
      </c>
      <c r="G400" s="22">
        <v>807</v>
      </c>
      <c r="H400" s="3" t="s">
        <v>386</v>
      </c>
      <c r="J400" s="45">
        <v>83</v>
      </c>
      <c r="K400" s="45">
        <v>81.481155395507813</v>
      </c>
      <c r="L400" s="45">
        <v>1.5188446044921875</v>
      </c>
      <c r="M400" s="21">
        <v>0.55877983570098877</v>
      </c>
      <c r="N400">
        <v>0</v>
      </c>
    </row>
    <row r="401" spans="2:14" x14ac:dyDescent="0.25">
      <c r="B401" t="s">
        <v>753</v>
      </c>
      <c r="C401" t="s">
        <v>3608</v>
      </c>
      <c r="D401" s="3" t="s">
        <v>6084</v>
      </c>
      <c r="E401" s="45">
        <v>41.567001342773438</v>
      </c>
      <c r="F401" s="45">
        <v>14.649999618530273</v>
      </c>
      <c r="G401" s="22">
        <v>807</v>
      </c>
      <c r="H401" s="3" t="s">
        <v>5985</v>
      </c>
      <c r="J401" s="45">
        <v>70.040000915527344</v>
      </c>
      <c r="K401" s="45">
        <v>64.469070434570313</v>
      </c>
      <c r="L401" s="45">
        <v>5.5709280967712402</v>
      </c>
      <c r="M401" s="21">
        <v>0.80485981702804565</v>
      </c>
      <c r="N401">
        <v>0</v>
      </c>
    </row>
    <row r="402" spans="2:14" x14ac:dyDescent="0.25">
      <c r="B402" t="s">
        <v>755</v>
      </c>
      <c r="C402" t="s">
        <v>3610</v>
      </c>
      <c r="D402" s="3" t="s">
        <v>6084</v>
      </c>
      <c r="E402" s="45">
        <v>40.016998291015625</v>
      </c>
      <c r="F402" s="45">
        <v>15.282999992370605</v>
      </c>
      <c r="G402" s="22">
        <v>185</v>
      </c>
      <c r="H402" s="3" t="s">
        <v>386</v>
      </c>
      <c r="J402" s="45">
        <v>82.670005798339844</v>
      </c>
      <c r="K402" s="45">
        <v>84.598861694335938</v>
      </c>
      <c r="L402" s="45">
        <v>-1.9288558959960938</v>
      </c>
      <c r="M402" s="21">
        <v>0.28741687536239624</v>
      </c>
      <c r="N402">
        <v>0</v>
      </c>
    </row>
    <row r="403" spans="2:14" x14ac:dyDescent="0.25">
      <c r="B403" t="s">
        <v>756</v>
      </c>
      <c r="C403" t="s">
        <v>3611</v>
      </c>
      <c r="D403" s="3" t="s">
        <v>6084</v>
      </c>
      <c r="E403" s="45">
        <v>40.432998657226563</v>
      </c>
      <c r="F403" s="45">
        <v>16.882999420166016</v>
      </c>
      <c r="G403" s="22">
        <v>12</v>
      </c>
      <c r="H403" s="3" t="s">
        <v>386</v>
      </c>
      <c r="J403" s="45">
        <v>95.600006103515625</v>
      </c>
      <c r="K403" s="45">
        <v>89.039154052734375</v>
      </c>
      <c r="L403" s="45">
        <v>6.56085205078125</v>
      </c>
      <c r="M403" s="21">
        <v>0.82480096817016602</v>
      </c>
      <c r="N403">
        <v>0</v>
      </c>
    </row>
    <row r="404" spans="2:14" x14ac:dyDescent="0.25">
      <c r="B404" t="s">
        <v>757</v>
      </c>
      <c r="C404" t="s">
        <v>3612</v>
      </c>
      <c r="D404" s="3" t="s">
        <v>6084</v>
      </c>
      <c r="E404" s="45">
        <v>39.817001342773438</v>
      </c>
      <c r="F404" s="45">
        <v>18.350000381469727</v>
      </c>
      <c r="G404" s="22">
        <v>112</v>
      </c>
      <c r="H404" s="3" t="s">
        <v>386</v>
      </c>
      <c r="J404" s="45">
        <v>85.568000793457031</v>
      </c>
      <c r="K404" s="45">
        <v>85.006576538085938</v>
      </c>
      <c r="L404" s="45">
        <v>0.56141966581344604</v>
      </c>
      <c r="M404" s="21">
        <v>0.5529707670211792</v>
      </c>
      <c r="N404">
        <v>0</v>
      </c>
    </row>
    <row r="405" spans="2:14" x14ac:dyDescent="0.25">
      <c r="B405" t="s">
        <v>757</v>
      </c>
      <c r="C405" t="s">
        <v>3612</v>
      </c>
      <c r="D405" s="3" t="s">
        <v>6084</v>
      </c>
      <c r="E405" s="45">
        <v>39.817001342773438</v>
      </c>
      <c r="F405" s="45">
        <v>18.350000381469727</v>
      </c>
      <c r="G405" s="22">
        <v>112</v>
      </c>
      <c r="H405" s="3" t="s">
        <v>5985</v>
      </c>
      <c r="J405" s="45">
        <v>77.540008544921875</v>
      </c>
      <c r="K405" s="45">
        <v>72.274238586425781</v>
      </c>
      <c r="L405" s="45">
        <v>5.2657675743103027</v>
      </c>
      <c r="M405" s="21">
        <v>0.90585356950759888</v>
      </c>
      <c r="N405">
        <v>0</v>
      </c>
    </row>
    <row r="406" spans="2:14" x14ac:dyDescent="0.25">
      <c r="B406" t="s">
        <v>758</v>
      </c>
      <c r="C406" t="s">
        <v>3613</v>
      </c>
      <c r="D406" s="3" t="s">
        <v>6084</v>
      </c>
      <c r="E406" s="45">
        <v>38.700000762939453</v>
      </c>
      <c r="F406" s="45">
        <v>13.182999610900879</v>
      </c>
      <c r="G406" s="22">
        <v>251</v>
      </c>
      <c r="H406" s="3" t="s">
        <v>5985</v>
      </c>
      <c r="J406" s="45">
        <v>75.019996643066406</v>
      </c>
      <c r="K406" s="45">
        <v>71.999458312988281</v>
      </c>
      <c r="L406" s="45">
        <v>3.020538330078125</v>
      </c>
      <c r="M406" s="21">
        <v>0.81273633241653442</v>
      </c>
      <c r="N406">
        <v>0</v>
      </c>
    </row>
    <row r="407" spans="2:14" x14ac:dyDescent="0.25">
      <c r="B407" t="s">
        <v>759</v>
      </c>
      <c r="C407" t="s">
        <v>3614</v>
      </c>
      <c r="D407" s="3" t="s">
        <v>6084</v>
      </c>
      <c r="E407" s="45">
        <v>38.200000762939453</v>
      </c>
      <c r="F407" s="45">
        <v>15.550000190734863</v>
      </c>
      <c r="G407" s="22">
        <v>51</v>
      </c>
      <c r="H407" s="3" t="s">
        <v>386</v>
      </c>
      <c r="J407" s="45">
        <v>88.459999084472656</v>
      </c>
      <c r="K407" s="45">
        <v>87.874397277832031</v>
      </c>
      <c r="L407" s="45">
        <v>0.585601806640625</v>
      </c>
      <c r="M407" s="21">
        <v>0.57286709547042847</v>
      </c>
      <c r="N407">
        <v>0</v>
      </c>
    </row>
    <row r="408" spans="2:14" x14ac:dyDescent="0.25">
      <c r="B408" t="s">
        <v>759</v>
      </c>
      <c r="C408" t="s">
        <v>3614</v>
      </c>
      <c r="D408" s="3" t="s">
        <v>6084</v>
      </c>
      <c r="E408" s="45">
        <v>38.200000762939453</v>
      </c>
      <c r="F408" s="45">
        <v>15.550000190734863</v>
      </c>
      <c r="G408" s="22">
        <v>51</v>
      </c>
      <c r="H408" s="3" t="s">
        <v>5985</v>
      </c>
      <c r="J408" s="45">
        <v>77.990005493164063</v>
      </c>
      <c r="K408" s="45">
        <v>75.100364685058594</v>
      </c>
      <c r="L408" s="45">
        <v>2.8896408081054688</v>
      </c>
      <c r="M408" s="21">
        <v>0.7953495979309082</v>
      </c>
      <c r="N408">
        <v>0</v>
      </c>
    </row>
    <row r="409" spans="2:14" x14ac:dyDescent="0.25">
      <c r="B409" t="s">
        <v>760</v>
      </c>
      <c r="C409" t="s">
        <v>3615</v>
      </c>
      <c r="D409" s="3" t="s">
        <v>6084</v>
      </c>
      <c r="E409" s="45">
        <v>37.910999298095703</v>
      </c>
      <c r="F409" s="45">
        <v>12.48799991607666</v>
      </c>
      <c r="G409" s="22">
        <v>7.3000001907348633</v>
      </c>
      <c r="H409" s="3" t="s">
        <v>386</v>
      </c>
      <c r="J409" s="45">
        <v>90.5</v>
      </c>
      <c r="K409" s="45">
        <v>86.755760192871094</v>
      </c>
      <c r="L409" s="45">
        <v>3.7442424297332764</v>
      </c>
      <c r="M409" s="21">
        <v>0.7586205005645752</v>
      </c>
      <c r="N409">
        <v>0</v>
      </c>
    </row>
    <row r="410" spans="2:14" x14ac:dyDescent="0.25">
      <c r="B410" t="s">
        <v>761</v>
      </c>
      <c r="C410" t="s">
        <v>3616</v>
      </c>
      <c r="D410" s="3" t="s">
        <v>6084</v>
      </c>
      <c r="E410" s="45">
        <v>36.682998657226563</v>
      </c>
      <c r="F410" s="45">
        <v>15.133000373840332</v>
      </c>
      <c r="G410" s="22">
        <v>51</v>
      </c>
      <c r="H410" s="3" t="s">
        <v>386</v>
      </c>
      <c r="J410" s="45">
        <v>87.800003051757813</v>
      </c>
      <c r="K410" s="45">
        <v>87.191947937011719</v>
      </c>
      <c r="L410" s="45">
        <v>0.60805052518844604</v>
      </c>
      <c r="M410" s="21">
        <v>0.59130191802978516</v>
      </c>
      <c r="N410">
        <v>0</v>
      </c>
    </row>
    <row r="411" spans="2:14" x14ac:dyDescent="0.25">
      <c r="B411" t="s">
        <v>761</v>
      </c>
      <c r="C411" t="s">
        <v>3616</v>
      </c>
      <c r="D411" s="3" t="s">
        <v>6084</v>
      </c>
      <c r="E411" s="45">
        <v>36.682998657226563</v>
      </c>
      <c r="F411" s="45">
        <v>15.133000373840332</v>
      </c>
      <c r="G411" s="22">
        <v>51</v>
      </c>
      <c r="H411" s="3" t="s">
        <v>5985</v>
      </c>
      <c r="J411" s="45">
        <v>76.279998779296875</v>
      </c>
      <c r="K411" s="45">
        <v>72.62908935546875</v>
      </c>
      <c r="L411" s="45">
        <v>3.650909423828125</v>
      </c>
      <c r="M411" s="21">
        <v>0.82261568307876587</v>
      </c>
      <c r="N411">
        <v>0</v>
      </c>
    </row>
    <row r="412" spans="2:14" x14ac:dyDescent="0.25">
      <c r="B412" t="s">
        <v>762</v>
      </c>
      <c r="C412" t="s">
        <v>3617</v>
      </c>
      <c r="D412" s="3" t="s">
        <v>6084</v>
      </c>
      <c r="E412" s="45">
        <v>37.400001525878906</v>
      </c>
      <c r="F412" s="45">
        <v>14.91670036315918</v>
      </c>
      <c r="G412" s="22">
        <v>31.100000381469727</v>
      </c>
      <c r="H412" s="3" t="s">
        <v>386</v>
      </c>
      <c r="J412" s="45">
        <v>95.299995422363281</v>
      </c>
      <c r="K412" s="45">
        <v>94.100379943847656</v>
      </c>
      <c r="L412" s="45">
        <v>1.199615478515625</v>
      </c>
      <c r="M412" s="21">
        <v>0.61830681562423706</v>
      </c>
      <c r="N412">
        <v>0</v>
      </c>
    </row>
    <row r="413" spans="2:14" x14ac:dyDescent="0.25">
      <c r="B413" t="s">
        <v>615</v>
      </c>
      <c r="C413" t="s">
        <v>3467</v>
      </c>
      <c r="D413" s="3" t="s">
        <v>6085</v>
      </c>
      <c r="E413" s="45">
        <v>57.783000946044922</v>
      </c>
      <c r="F413" s="45">
        <v>26.033000946044922</v>
      </c>
      <c r="G413" s="22">
        <v>66</v>
      </c>
      <c r="H413" s="3" t="s">
        <v>5985</v>
      </c>
      <c r="J413" s="45">
        <v>58.669998168945313</v>
      </c>
      <c r="K413" s="45">
        <v>53.791553497314453</v>
      </c>
      <c r="L413" s="45">
        <v>4.8784432411193848</v>
      </c>
      <c r="M413" s="21">
        <v>0.79285573959350586</v>
      </c>
      <c r="N413">
        <v>0</v>
      </c>
    </row>
    <row r="414" spans="2:14" x14ac:dyDescent="0.25">
      <c r="B414" t="s">
        <v>764</v>
      </c>
      <c r="C414" t="s">
        <v>3619</v>
      </c>
      <c r="D414" s="3" t="s">
        <v>6086</v>
      </c>
      <c r="E414" s="45">
        <v>55.733100891113281</v>
      </c>
      <c r="F414" s="45">
        <v>21.066699981689453</v>
      </c>
      <c r="G414" s="22">
        <v>6</v>
      </c>
      <c r="H414" s="3" t="s">
        <v>5985</v>
      </c>
      <c r="J414" s="45">
        <v>60.043998718261719</v>
      </c>
      <c r="K414" s="45">
        <v>58.46246337890625</v>
      </c>
      <c r="L414" s="45">
        <v>1.5815368890762329</v>
      </c>
      <c r="M414" s="21">
        <v>0.5986211895942688</v>
      </c>
      <c r="N414">
        <v>0</v>
      </c>
    </row>
    <row r="415" spans="2:14" x14ac:dyDescent="0.25">
      <c r="B415" t="s">
        <v>765</v>
      </c>
      <c r="C415" t="s">
        <v>3620</v>
      </c>
      <c r="D415" s="3" t="s">
        <v>6086</v>
      </c>
      <c r="E415" s="45">
        <v>56.200000762939453</v>
      </c>
      <c r="F415" s="45">
        <v>24.766700744628906</v>
      </c>
      <c r="G415" s="22">
        <v>60</v>
      </c>
      <c r="H415" s="3" t="s">
        <v>386</v>
      </c>
      <c r="J415" s="45">
        <v>79.040000915527344</v>
      </c>
      <c r="K415" s="45">
        <v>74.200950622558594</v>
      </c>
      <c r="L415" s="45">
        <v>4.83905029296875</v>
      </c>
      <c r="M415" s="21">
        <v>0.72189599275588989</v>
      </c>
      <c r="N415">
        <v>0</v>
      </c>
    </row>
    <row r="416" spans="2:14" x14ac:dyDescent="0.25">
      <c r="B416" t="s">
        <v>765</v>
      </c>
      <c r="C416" t="s">
        <v>3620</v>
      </c>
      <c r="D416" s="3" t="s">
        <v>6086</v>
      </c>
      <c r="E416" s="45">
        <v>56.200000762939453</v>
      </c>
      <c r="F416" s="45">
        <v>24.766700744628906</v>
      </c>
      <c r="G416" s="22">
        <v>60</v>
      </c>
      <c r="H416" s="3" t="s">
        <v>5985</v>
      </c>
      <c r="J416" s="45">
        <v>60.470001220703125</v>
      </c>
      <c r="K416" s="45">
        <v>55.396656036376953</v>
      </c>
      <c r="L416" s="45">
        <v>5.0733437538146973</v>
      </c>
      <c r="M416" s="21">
        <v>0.8117254376411438</v>
      </c>
      <c r="N416">
        <v>0</v>
      </c>
    </row>
    <row r="417" spans="2:14" x14ac:dyDescent="0.25">
      <c r="B417" t="s">
        <v>766</v>
      </c>
      <c r="C417" t="s">
        <v>3621</v>
      </c>
      <c r="D417" s="3" t="s">
        <v>6086</v>
      </c>
      <c r="E417" s="45">
        <v>54.883098602294922</v>
      </c>
      <c r="F417" s="45">
        <v>23.833099365234375</v>
      </c>
      <c r="G417" s="22">
        <v>77</v>
      </c>
      <c r="H417" s="3" t="s">
        <v>386</v>
      </c>
      <c r="J417" s="45">
        <v>77.959999084472656</v>
      </c>
      <c r="K417" s="45">
        <v>74.589363098144531</v>
      </c>
      <c r="L417" s="45">
        <v>3.3706309795379639</v>
      </c>
      <c r="M417" s="21">
        <v>0.66051650047302246</v>
      </c>
      <c r="N417">
        <v>0</v>
      </c>
    </row>
    <row r="418" spans="2:14" x14ac:dyDescent="0.25">
      <c r="B418" t="s">
        <v>766</v>
      </c>
      <c r="C418" t="s">
        <v>3621</v>
      </c>
      <c r="D418" s="3" t="s">
        <v>6086</v>
      </c>
      <c r="E418" s="45">
        <v>54.883098602294922</v>
      </c>
      <c r="F418" s="45">
        <v>23.833099365234375</v>
      </c>
      <c r="G418" s="22">
        <v>77</v>
      </c>
      <c r="H418" s="3" t="s">
        <v>5985</v>
      </c>
      <c r="J418" s="45">
        <v>59.630001068115234</v>
      </c>
      <c r="K418" s="45">
        <v>55.699756622314453</v>
      </c>
      <c r="L418" s="45">
        <v>3.9302418231964111</v>
      </c>
      <c r="M418" s="21">
        <v>0.7279667854309082</v>
      </c>
      <c r="N418">
        <v>0</v>
      </c>
    </row>
    <row r="419" spans="2:14" x14ac:dyDescent="0.25">
      <c r="B419" t="s">
        <v>767</v>
      </c>
      <c r="C419" t="s">
        <v>3622</v>
      </c>
      <c r="D419" s="3" t="s">
        <v>6086</v>
      </c>
      <c r="E419" s="45">
        <v>54.633098602294922</v>
      </c>
      <c r="F419" s="45">
        <v>25.100000381469727</v>
      </c>
      <c r="G419" s="22">
        <v>156</v>
      </c>
      <c r="H419" s="3" t="s">
        <v>386</v>
      </c>
      <c r="J419" s="45">
        <v>76.790000915527344</v>
      </c>
      <c r="K419" s="45">
        <v>74.132331848144531</v>
      </c>
      <c r="L419" s="45">
        <v>2.6576690673828125</v>
      </c>
      <c r="M419" s="21">
        <v>0.61139321327209473</v>
      </c>
      <c r="N419">
        <v>0</v>
      </c>
    </row>
    <row r="420" spans="2:14" x14ac:dyDescent="0.25">
      <c r="B420" t="s">
        <v>768</v>
      </c>
      <c r="C420" t="s">
        <v>3623</v>
      </c>
      <c r="D420" s="3" t="s">
        <v>6087</v>
      </c>
      <c r="E420" s="45">
        <v>49.066699981689453</v>
      </c>
      <c r="F420" s="45">
        <v>20.233100891113281</v>
      </c>
      <c r="G420" s="22">
        <v>694</v>
      </c>
      <c r="H420" s="3" t="s">
        <v>5985</v>
      </c>
      <c r="J420" s="45">
        <v>54.355998992919922</v>
      </c>
      <c r="K420" s="45">
        <v>51.1474609375</v>
      </c>
      <c r="L420" s="45">
        <v>3.2085387706756592</v>
      </c>
      <c r="M420" s="21">
        <v>0.69488894939422607</v>
      </c>
      <c r="N420">
        <v>0</v>
      </c>
    </row>
    <row r="421" spans="2:14" x14ac:dyDescent="0.25">
      <c r="B421" t="s">
        <v>769</v>
      </c>
      <c r="C421" t="s">
        <v>3624</v>
      </c>
      <c r="D421" s="3" t="s">
        <v>6087</v>
      </c>
      <c r="E421" s="45">
        <v>47.86669921875</v>
      </c>
      <c r="F421" s="45">
        <v>18.183099746704102</v>
      </c>
      <c r="G421" s="22">
        <v>115</v>
      </c>
      <c r="H421" s="3" t="s">
        <v>5985</v>
      </c>
      <c r="J421" s="45">
        <v>64.489997863769531</v>
      </c>
      <c r="K421" s="45">
        <v>59.091434478759766</v>
      </c>
      <c r="L421" s="45">
        <v>5.3985648155212402</v>
      </c>
      <c r="M421" s="21">
        <v>0.81658631563186646</v>
      </c>
      <c r="N421">
        <v>0</v>
      </c>
    </row>
    <row r="422" spans="2:14" x14ac:dyDescent="0.25">
      <c r="B422" t="s">
        <v>770</v>
      </c>
      <c r="C422" t="s">
        <v>3625</v>
      </c>
      <c r="D422" s="3" t="s">
        <v>6087</v>
      </c>
      <c r="E422" s="45">
        <v>48.666698455810547</v>
      </c>
      <c r="F422" s="45">
        <v>21.216699600219727</v>
      </c>
      <c r="G422" s="22">
        <v>230</v>
      </c>
      <c r="H422" s="3" t="s">
        <v>5985</v>
      </c>
      <c r="J422" s="45">
        <v>61.232002258300781</v>
      </c>
      <c r="K422" s="45">
        <v>57.966094970703125</v>
      </c>
      <c r="L422" s="45">
        <v>3.2659058570861816</v>
      </c>
      <c r="M422" s="21">
        <v>0.70547968149185181</v>
      </c>
      <c r="N422">
        <v>0</v>
      </c>
    </row>
    <row r="423" spans="2:14" x14ac:dyDescent="0.25">
      <c r="B423" t="s">
        <v>771</v>
      </c>
      <c r="C423" t="s">
        <v>3626</v>
      </c>
      <c r="D423" s="3" t="s">
        <v>6087</v>
      </c>
      <c r="E423" s="45">
        <v>48.617000579833984</v>
      </c>
      <c r="F423" s="45">
        <v>17.833000183105469</v>
      </c>
      <c r="G423" s="22">
        <v>164</v>
      </c>
      <c r="H423" s="3" t="s">
        <v>5985</v>
      </c>
      <c r="J423" s="45">
        <v>61.114997863769531</v>
      </c>
      <c r="K423" s="45">
        <v>57.127994537353516</v>
      </c>
      <c r="L423" s="45">
        <v>3.9870033264160156</v>
      </c>
      <c r="M423" s="21">
        <v>0.72755289077758789</v>
      </c>
      <c r="N423">
        <v>0</v>
      </c>
    </row>
    <row r="424" spans="2:14" x14ac:dyDescent="0.25">
      <c r="B424" t="s">
        <v>772</v>
      </c>
      <c r="C424" t="s">
        <v>3627</v>
      </c>
      <c r="D424" s="3" t="s">
        <v>6087</v>
      </c>
      <c r="E424" s="45">
        <v>48.650001525878906</v>
      </c>
      <c r="F424" s="45">
        <v>19.149999618530273</v>
      </c>
      <c r="G424" s="22">
        <v>315</v>
      </c>
      <c r="H424" s="3" t="s">
        <v>5985</v>
      </c>
      <c r="J424" s="45">
        <v>59.180000305175781</v>
      </c>
      <c r="K424" s="45">
        <v>53.652992248535156</v>
      </c>
      <c r="L424" s="45">
        <v>5.527008056640625</v>
      </c>
      <c r="M424" s="21">
        <v>0.79203557968139648</v>
      </c>
      <c r="N424">
        <v>0</v>
      </c>
    </row>
    <row r="425" spans="2:14" x14ac:dyDescent="0.25">
      <c r="B425" t="s">
        <v>773</v>
      </c>
      <c r="C425" t="s">
        <v>3628</v>
      </c>
      <c r="D425" s="3" t="s">
        <v>6088</v>
      </c>
      <c r="E425" s="45">
        <v>41.75</v>
      </c>
      <c r="F425" s="45">
        <v>22.183000564575195</v>
      </c>
      <c r="G425" s="22">
        <v>327</v>
      </c>
      <c r="H425" s="3" t="s">
        <v>386</v>
      </c>
      <c r="J425" s="45">
        <v>92.480003356933594</v>
      </c>
      <c r="K425" s="45">
        <v>89.650138854980469</v>
      </c>
      <c r="L425" s="45">
        <v>2.829864501953125</v>
      </c>
      <c r="M425" s="21">
        <v>0.61700206995010376</v>
      </c>
      <c r="N425">
        <v>0</v>
      </c>
    </row>
    <row r="426" spans="2:14" x14ac:dyDescent="0.25">
      <c r="B426" t="s">
        <v>775</v>
      </c>
      <c r="C426" t="s">
        <v>3636</v>
      </c>
      <c r="D426" s="3" t="s">
        <v>5986</v>
      </c>
      <c r="E426" s="45">
        <v>52.098899841308594</v>
      </c>
      <c r="F426" s="45">
        <v>5.1793999671936035</v>
      </c>
      <c r="G426" s="22">
        <v>2</v>
      </c>
      <c r="H426" s="3" t="s">
        <v>5985</v>
      </c>
      <c r="J426" s="45">
        <v>59.780002593994141</v>
      </c>
      <c r="K426" s="45">
        <v>54.782665252685547</v>
      </c>
      <c r="L426" s="45">
        <v>4.9973397254943848</v>
      </c>
      <c r="M426" s="21">
        <v>0.79930049180984497</v>
      </c>
      <c r="N426">
        <v>0</v>
      </c>
    </row>
    <row r="427" spans="2:14" x14ac:dyDescent="0.25">
      <c r="B427" t="s">
        <v>778</v>
      </c>
      <c r="C427" t="s">
        <v>3639</v>
      </c>
      <c r="D427" s="3" t="s">
        <v>6089</v>
      </c>
      <c r="E427" s="45">
        <v>69.653900146484375</v>
      </c>
      <c r="F427" s="45">
        <v>18.9281005859375</v>
      </c>
      <c r="G427" s="22">
        <v>100</v>
      </c>
      <c r="H427" s="3" t="s">
        <v>386</v>
      </c>
      <c r="J427" s="45">
        <v>65.8699951171875</v>
      </c>
      <c r="K427" s="45">
        <v>61.031627655029297</v>
      </c>
      <c r="L427" s="45">
        <v>4.8383688926696777</v>
      </c>
      <c r="M427" s="21">
        <v>0.69787460565567017</v>
      </c>
      <c r="N427">
        <v>0</v>
      </c>
    </row>
    <row r="428" spans="2:14" x14ac:dyDescent="0.25">
      <c r="B428" t="s">
        <v>782</v>
      </c>
      <c r="C428" t="s">
        <v>3643</v>
      </c>
      <c r="D428" s="3" t="s">
        <v>6089</v>
      </c>
      <c r="E428" s="45">
        <v>74.516700744628906</v>
      </c>
      <c r="F428" s="45">
        <v>19.016700744628906</v>
      </c>
      <c r="G428" s="22">
        <v>16</v>
      </c>
      <c r="H428" s="3" t="s">
        <v>5985</v>
      </c>
      <c r="J428" s="45">
        <v>36.799999237060547</v>
      </c>
      <c r="K428" s="45">
        <v>38.60833740234375</v>
      </c>
      <c r="L428" s="45">
        <v>-1.8083368539810181</v>
      </c>
      <c r="M428" s="21">
        <v>0.31042119860649109</v>
      </c>
      <c r="N428">
        <v>0</v>
      </c>
    </row>
    <row r="429" spans="2:14" x14ac:dyDescent="0.25">
      <c r="B429" t="s">
        <v>788</v>
      </c>
      <c r="C429" t="s">
        <v>3649</v>
      </c>
      <c r="D429" s="3" t="s">
        <v>6089</v>
      </c>
      <c r="E429" s="45">
        <v>69.600601196289063</v>
      </c>
      <c r="F429" s="45">
        <v>17.837200164794922</v>
      </c>
      <c r="G429" s="22">
        <v>14</v>
      </c>
      <c r="H429" s="3" t="s">
        <v>386</v>
      </c>
      <c r="J429" s="45">
        <v>62.023998260498047</v>
      </c>
      <c r="K429" s="45">
        <v>58.432029724121094</v>
      </c>
      <c r="L429" s="45">
        <v>3.5919678211212158</v>
      </c>
      <c r="M429" s="21">
        <v>0.68671673536300659</v>
      </c>
      <c r="N429">
        <v>0</v>
      </c>
    </row>
    <row r="430" spans="2:14" x14ac:dyDescent="0.25">
      <c r="B430" t="s">
        <v>788</v>
      </c>
      <c r="C430" t="s">
        <v>3649</v>
      </c>
      <c r="D430" s="3" t="s">
        <v>6089</v>
      </c>
      <c r="E430" s="45">
        <v>69.600601196289063</v>
      </c>
      <c r="F430" s="45">
        <v>17.837200164794922</v>
      </c>
      <c r="G430" s="22">
        <v>14</v>
      </c>
      <c r="H430" s="3" t="s">
        <v>5985</v>
      </c>
      <c r="J430" s="45">
        <v>51.740001678466797</v>
      </c>
      <c r="K430" s="45">
        <v>50.384735107421875</v>
      </c>
      <c r="L430" s="45">
        <v>1.3552652597427368</v>
      </c>
      <c r="M430" s="21">
        <v>0.6779448390007019</v>
      </c>
      <c r="N430">
        <v>0</v>
      </c>
    </row>
    <row r="431" spans="2:14" x14ac:dyDescent="0.25">
      <c r="B431" t="s">
        <v>789</v>
      </c>
      <c r="C431" t="s">
        <v>3650</v>
      </c>
      <c r="D431" s="3" t="s">
        <v>6089</v>
      </c>
      <c r="E431" s="45">
        <v>69.67669677734375</v>
      </c>
      <c r="F431" s="45">
        <v>18.91309928894043</v>
      </c>
      <c r="G431" s="22">
        <v>8</v>
      </c>
      <c r="H431" s="3" t="s">
        <v>386</v>
      </c>
      <c r="J431" s="45">
        <v>65.074996948242188</v>
      </c>
      <c r="K431" s="45">
        <v>60.372936248779297</v>
      </c>
      <c r="L431" s="45">
        <v>4.7020606994628906</v>
      </c>
      <c r="M431" s="21">
        <v>0.71671068668365479</v>
      </c>
      <c r="N431">
        <v>0</v>
      </c>
    </row>
    <row r="432" spans="2:14" x14ac:dyDescent="0.25">
      <c r="B432" t="s">
        <v>789</v>
      </c>
      <c r="C432" t="s">
        <v>3650</v>
      </c>
      <c r="D432" s="3" t="s">
        <v>6089</v>
      </c>
      <c r="E432" s="45">
        <v>69.67669677734375</v>
      </c>
      <c r="F432" s="45">
        <v>18.91309928894043</v>
      </c>
      <c r="G432" s="22">
        <v>8</v>
      </c>
      <c r="H432" s="3" t="s">
        <v>5985</v>
      </c>
      <c r="J432" s="45">
        <v>51.259998321533203</v>
      </c>
      <c r="K432" s="45">
        <v>48.724018096923828</v>
      </c>
      <c r="L432" s="45">
        <v>2.535980224609375</v>
      </c>
      <c r="M432" s="21">
        <v>0.7419164776802063</v>
      </c>
      <c r="N432">
        <v>0</v>
      </c>
    </row>
    <row r="433" spans="2:14" x14ac:dyDescent="0.25">
      <c r="B433" t="s">
        <v>792</v>
      </c>
      <c r="C433" t="s">
        <v>3653</v>
      </c>
      <c r="D433" s="3" t="s">
        <v>6090</v>
      </c>
      <c r="E433" s="45">
        <v>54.75</v>
      </c>
      <c r="F433" s="45">
        <v>17.533100128173828</v>
      </c>
      <c r="G433" s="22">
        <v>2</v>
      </c>
      <c r="H433" s="3" t="s">
        <v>386</v>
      </c>
      <c r="J433" s="45">
        <v>72.050003051757813</v>
      </c>
      <c r="K433" s="45">
        <v>70.573188781738281</v>
      </c>
      <c r="L433" s="45">
        <v>1.4768117666244507</v>
      </c>
      <c r="M433" s="21">
        <v>0.60635727643966675</v>
      </c>
      <c r="N433">
        <v>0</v>
      </c>
    </row>
    <row r="434" spans="2:14" x14ac:dyDescent="0.25">
      <c r="B434" t="s">
        <v>793</v>
      </c>
      <c r="C434" t="s">
        <v>3654</v>
      </c>
      <c r="D434" s="3" t="s">
        <v>6090</v>
      </c>
      <c r="E434" s="45">
        <v>52.25</v>
      </c>
      <c r="F434" s="45">
        <v>22.25</v>
      </c>
      <c r="G434" s="22">
        <v>152</v>
      </c>
      <c r="H434" s="3" t="s">
        <v>386</v>
      </c>
      <c r="J434" s="45">
        <v>80.540000915527344</v>
      </c>
      <c r="K434" s="45">
        <v>76.231880187988281</v>
      </c>
      <c r="L434" s="45">
        <v>4.3081154823303223</v>
      </c>
      <c r="M434" s="21">
        <v>0.68191689252853394</v>
      </c>
      <c r="N434">
        <v>0</v>
      </c>
    </row>
    <row r="435" spans="2:14" x14ac:dyDescent="0.25">
      <c r="B435" t="s">
        <v>794</v>
      </c>
      <c r="C435" t="s">
        <v>3655</v>
      </c>
      <c r="D435" s="3" t="s">
        <v>6090</v>
      </c>
      <c r="E435" s="45">
        <v>53.400001525878906</v>
      </c>
      <c r="F435" s="45">
        <v>14.616999626159668</v>
      </c>
      <c r="G435" s="22">
        <v>7</v>
      </c>
      <c r="H435" s="3" t="s">
        <v>5985</v>
      </c>
      <c r="J435" s="45">
        <v>56.960002899169922</v>
      </c>
      <c r="K435" s="45">
        <v>55.731639862060547</v>
      </c>
      <c r="L435" s="45">
        <v>1.228363037109375</v>
      </c>
      <c r="M435" s="21">
        <v>0.60027891397476196</v>
      </c>
      <c r="N435">
        <v>0</v>
      </c>
    </row>
    <row r="436" spans="2:14" x14ac:dyDescent="0.25">
      <c r="B436" t="s">
        <v>795</v>
      </c>
      <c r="C436" t="s">
        <v>3656</v>
      </c>
      <c r="D436" s="3" t="s">
        <v>6090</v>
      </c>
      <c r="E436" s="45">
        <v>53.099998474121094</v>
      </c>
      <c r="F436" s="45">
        <v>23.166999816894531</v>
      </c>
      <c r="G436" s="22">
        <v>151</v>
      </c>
      <c r="H436" s="3" t="s">
        <v>386</v>
      </c>
      <c r="J436" s="45">
        <v>78.920005798339844</v>
      </c>
      <c r="K436" s="45">
        <v>74.981300354003906</v>
      </c>
      <c r="L436" s="45">
        <v>3.9387054443359375</v>
      </c>
      <c r="M436" s="21">
        <v>0.68125152587890625</v>
      </c>
      <c r="N436">
        <v>0</v>
      </c>
    </row>
    <row r="437" spans="2:14" x14ac:dyDescent="0.25">
      <c r="B437" t="s">
        <v>797</v>
      </c>
      <c r="C437" t="s">
        <v>3658</v>
      </c>
      <c r="D437" s="3" t="s">
        <v>6090</v>
      </c>
      <c r="E437" s="45">
        <v>51.103000640869141</v>
      </c>
      <c r="F437" s="45">
        <v>16.88599967956543</v>
      </c>
      <c r="G437" s="22">
        <v>123.09999847412109</v>
      </c>
      <c r="H437" s="3" t="s">
        <v>386</v>
      </c>
      <c r="J437" s="45">
        <v>85.340003967285156</v>
      </c>
      <c r="K437" s="45">
        <v>76.802635192871094</v>
      </c>
      <c r="L437" s="45">
        <v>8.5373735427856445</v>
      </c>
      <c r="M437" s="21">
        <v>0.82786792516708374</v>
      </c>
      <c r="N437">
        <v>0</v>
      </c>
    </row>
    <row r="438" spans="2:14" x14ac:dyDescent="0.25">
      <c r="B438" t="s">
        <v>798</v>
      </c>
      <c r="C438" t="s">
        <v>3659</v>
      </c>
      <c r="D438" s="3" t="s">
        <v>6090</v>
      </c>
      <c r="E438" s="45">
        <v>51.549999237060547</v>
      </c>
      <c r="F438" s="45">
        <v>23.533000946044922</v>
      </c>
      <c r="G438" s="22">
        <v>179</v>
      </c>
      <c r="H438" s="3" t="s">
        <v>386</v>
      </c>
      <c r="J438" s="45">
        <v>81.680000305175781</v>
      </c>
      <c r="K438" s="45">
        <v>77.266044616699219</v>
      </c>
      <c r="L438" s="45">
        <v>4.4139556884765625</v>
      </c>
      <c r="M438" s="21">
        <v>0.67761105298995972</v>
      </c>
      <c r="N438">
        <v>0</v>
      </c>
    </row>
    <row r="439" spans="2:14" x14ac:dyDescent="0.25">
      <c r="B439" t="s">
        <v>799</v>
      </c>
      <c r="C439" t="s">
        <v>3661</v>
      </c>
      <c r="D439" s="3" t="s">
        <v>5977</v>
      </c>
      <c r="E439" s="45">
        <v>38.716701507568359</v>
      </c>
      <c r="F439" s="45">
        <v>-9.1499996185302734</v>
      </c>
      <c r="G439" s="22">
        <v>77</v>
      </c>
      <c r="H439" s="3" t="s">
        <v>5985</v>
      </c>
      <c r="J439" s="45">
        <v>64.310005187988281</v>
      </c>
      <c r="K439" s="45">
        <v>64.533340454101563</v>
      </c>
      <c r="L439" s="45">
        <v>-0.22333526611328125</v>
      </c>
      <c r="M439" s="21">
        <v>0.55241507291793823</v>
      </c>
      <c r="N439">
        <v>0</v>
      </c>
    </row>
    <row r="440" spans="2:14" x14ac:dyDescent="0.25">
      <c r="B440" t="s">
        <v>800</v>
      </c>
      <c r="C440" t="s">
        <v>3662</v>
      </c>
      <c r="D440" s="3" t="s">
        <v>5977</v>
      </c>
      <c r="E440" s="45">
        <v>38.016700744628906</v>
      </c>
      <c r="F440" s="45">
        <v>-7.8667001724243164</v>
      </c>
      <c r="G440" s="22">
        <v>246</v>
      </c>
      <c r="H440" s="3" t="s">
        <v>5985</v>
      </c>
      <c r="J440" s="45">
        <v>60.115997314453125</v>
      </c>
      <c r="K440" s="45">
        <v>60.279197692871094</v>
      </c>
      <c r="L440" s="45">
        <v>-0.16320189833641052</v>
      </c>
      <c r="M440" s="21">
        <v>0.54881763458251953</v>
      </c>
      <c r="N440">
        <v>0</v>
      </c>
    </row>
    <row r="441" spans="2:14" x14ac:dyDescent="0.25">
      <c r="B441" t="s">
        <v>511</v>
      </c>
      <c r="C441" t="s">
        <v>3349</v>
      </c>
      <c r="D441" s="3" t="s">
        <v>5977</v>
      </c>
      <c r="E441" s="45">
        <v>41.799999237060547</v>
      </c>
      <c r="F441" s="45">
        <v>-6.7330999374389648</v>
      </c>
      <c r="G441" s="22">
        <v>690</v>
      </c>
      <c r="H441" s="3" t="s">
        <v>5985</v>
      </c>
      <c r="J441" s="45">
        <v>57.110000610351563</v>
      </c>
      <c r="K441" s="45">
        <v>57.708362579345703</v>
      </c>
      <c r="L441" s="45">
        <v>-0.59836322069168091</v>
      </c>
      <c r="M441" s="21">
        <v>0.45399013161659241</v>
      </c>
      <c r="N441">
        <v>0</v>
      </c>
    </row>
    <row r="442" spans="2:14" x14ac:dyDescent="0.25">
      <c r="B442" t="s">
        <v>801</v>
      </c>
      <c r="C442" t="s">
        <v>3663</v>
      </c>
      <c r="D442" s="3" t="s">
        <v>5977</v>
      </c>
      <c r="E442" s="45">
        <v>32.682998657226563</v>
      </c>
      <c r="F442" s="45">
        <v>-16.767000198364258</v>
      </c>
      <c r="G442" s="22">
        <v>49</v>
      </c>
      <c r="H442" s="3" t="s">
        <v>5985</v>
      </c>
      <c r="J442" s="45">
        <v>68.935997009277344</v>
      </c>
      <c r="K442" s="45">
        <v>67.888137817382813</v>
      </c>
      <c r="L442" s="45">
        <v>1.0478576421737671</v>
      </c>
      <c r="M442" s="21">
        <v>0.63313925266265869</v>
      </c>
      <c r="N442">
        <v>0</v>
      </c>
    </row>
    <row r="443" spans="2:14" x14ac:dyDescent="0.25">
      <c r="B443" t="s">
        <v>802</v>
      </c>
      <c r="C443" t="s">
        <v>3664</v>
      </c>
      <c r="D443" s="3" t="s">
        <v>5977</v>
      </c>
      <c r="E443" s="45">
        <v>33.073001861572266</v>
      </c>
      <c r="F443" s="45">
        <v>-16.350000381469727</v>
      </c>
      <c r="G443" s="22">
        <v>103.90000152587891</v>
      </c>
      <c r="H443" s="3" t="s">
        <v>5985</v>
      </c>
      <c r="J443" s="45">
        <v>68.720001220703125</v>
      </c>
      <c r="K443" s="45">
        <v>67.159919738769531</v>
      </c>
      <c r="L443" s="45">
        <v>1.5600789785385132</v>
      </c>
      <c r="M443" s="21">
        <v>0.728992760181427</v>
      </c>
      <c r="N443">
        <v>0</v>
      </c>
    </row>
    <row r="444" spans="2:14" x14ac:dyDescent="0.25">
      <c r="B444" t="s">
        <v>804</v>
      </c>
      <c r="C444" t="s">
        <v>3666</v>
      </c>
      <c r="D444" s="3" t="s">
        <v>6038</v>
      </c>
      <c r="E444" s="45">
        <v>43.333099365234375</v>
      </c>
      <c r="F444" s="45">
        <v>21.899999618530273</v>
      </c>
      <c r="G444" s="22">
        <v>201</v>
      </c>
      <c r="H444" s="3" t="s">
        <v>386</v>
      </c>
      <c r="J444" s="45">
        <v>91.909996032714844</v>
      </c>
      <c r="K444" s="45">
        <v>85.689491271972656</v>
      </c>
      <c r="L444" s="45">
        <v>6.2204995155334473</v>
      </c>
      <c r="M444" s="21">
        <v>0.75051736831665039</v>
      </c>
      <c r="N444">
        <v>0</v>
      </c>
    </row>
    <row r="445" spans="2:14" x14ac:dyDescent="0.25">
      <c r="B445" t="s">
        <v>805</v>
      </c>
      <c r="C445" t="s">
        <v>3667</v>
      </c>
      <c r="D445" s="3" t="s">
        <v>6038</v>
      </c>
      <c r="E445" s="45">
        <v>44.799999237060547</v>
      </c>
      <c r="F445" s="45">
        <v>20.466699600219727</v>
      </c>
      <c r="G445" s="22">
        <v>132</v>
      </c>
      <c r="H445" s="3" t="s">
        <v>386</v>
      </c>
      <c r="J445" s="45">
        <v>89.330009460449219</v>
      </c>
      <c r="K445" s="45">
        <v>83.777259826660156</v>
      </c>
      <c r="L445" s="45">
        <v>5.5527496337890625</v>
      </c>
      <c r="M445" s="21">
        <v>0.72684437036514282</v>
      </c>
      <c r="N445">
        <v>0</v>
      </c>
    </row>
    <row r="446" spans="2:14" x14ac:dyDescent="0.25">
      <c r="B446" t="s">
        <v>805</v>
      </c>
      <c r="C446" t="s">
        <v>3667</v>
      </c>
      <c r="D446" s="3" t="s">
        <v>6038</v>
      </c>
      <c r="E446" s="45">
        <v>44.799999237060547</v>
      </c>
      <c r="F446" s="45">
        <v>20.466699600219727</v>
      </c>
      <c r="G446" s="22">
        <v>132</v>
      </c>
      <c r="H446" s="3" t="s">
        <v>5985</v>
      </c>
      <c r="J446" s="45">
        <v>68.900001525878906</v>
      </c>
      <c r="K446" s="45">
        <v>63.757556915283203</v>
      </c>
      <c r="L446" s="45">
        <v>5.1424436569213867</v>
      </c>
      <c r="M446" s="21">
        <v>0.8119547963142395</v>
      </c>
      <c r="N446">
        <v>0</v>
      </c>
    </row>
    <row r="447" spans="2:14" x14ac:dyDescent="0.25">
      <c r="B447" t="s">
        <v>806</v>
      </c>
      <c r="C447" t="s">
        <v>3668</v>
      </c>
      <c r="D447" s="3" t="s">
        <v>6038</v>
      </c>
      <c r="E447" s="45">
        <v>45.333099365234375</v>
      </c>
      <c r="F447" s="45">
        <v>19.850000381469727</v>
      </c>
      <c r="G447" s="22">
        <v>84</v>
      </c>
      <c r="H447" s="3" t="s">
        <v>386</v>
      </c>
      <c r="J447" s="45">
        <v>89.959999084472656</v>
      </c>
      <c r="K447" s="45">
        <v>83.193473815917969</v>
      </c>
      <c r="L447" s="45">
        <v>6.7665305137634277</v>
      </c>
      <c r="M447" s="21">
        <v>0.79595571756362915</v>
      </c>
      <c r="N447">
        <v>0</v>
      </c>
    </row>
    <row r="448" spans="2:14" x14ac:dyDescent="0.25">
      <c r="B448" t="s">
        <v>806</v>
      </c>
      <c r="C448" t="s">
        <v>3668</v>
      </c>
      <c r="D448" s="3" t="s">
        <v>6038</v>
      </c>
      <c r="E448" s="45">
        <v>45.333099365234375</v>
      </c>
      <c r="F448" s="45">
        <v>19.850000381469727</v>
      </c>
      <c r="G448" s="22">
        <v>84</v>
      </c>
      <c r="H448" s="3" t="s">
        <v>5985</v>
      </c>
      <c r="J448" s="45">
        <v>63.589996337890625</v>
      </c>
      <c r="K448" s="45">
        <v>60.284378051757813</v>
      </c>
      <c r="L448" s="45">
        <v>3.3056182861328125</v>
      </c>
      <c r="M448" s="21">
        <v>0.71366173028945923</v>
      </c>
      <c r="N448">
        <v>0</v>
      </c>
    </row>
    <row r="449" spans="2:14" x14ac:dyDescent="0.25">
      <c r="B449" t="s">
        <v>807</v>
      </c>
      <c r="C449" t="s">
        <v>3669</v>
      </c>
      <c r="D449" s="3" t="s">
        <v>6091</v>
      </c>
      <c r="E449" s="45">
        <v>45.133098602294922</v>
      </c>
      <c r="F449" s="45">
        <v>26.850000381469727</v>
      </c>
      <c r="G449" s="22">
        <v>97</v>
      </c>
      <c r="H449" s="3" t="s">
        <v>386</v>
      </c>
      <c r="J449" s="45">
        <v>87.290000915527344</v>
      </c>
      <c r="K449" s="45">
        <v>85.233390808105469</v>
      </c>
      <c r="L449" s="45">
        <v>2.056610107421875</v>
      </c>
      <c r="M449" s="21">
        <v>0.59093356132507324</v>
      </c>
      <c r="N449">
        <v>0</v>
      </c>
    </row>
    <row r="450" spans="2:14" x14ac:dyDescent="0.25">
      <c r="B450" t="s">
        <v>808</v>
      </c>
      <c r="C450" t="s">
        <v>3670</v>
      </c>
      <c r="D450" s="3" t="s">
        <v>6091</v>
      </c>
      <c r="E450" s="45">
        <v>46.783100128173828</v>
      </c>
      <c r="F450" s="45">
        <v>23.566699981689453</v>
      </c>
      <c r="G450" s="22">
        <v>410</v>
      </c>
      <c r="H450" s="3" t="s">
        <v>386</v>
      </c>
      <c r="J450" s="45">
        <v>84.200004577636719</v>
      </c>
      <c r="K450" s="45">
        <v>79.473007202148438</v>
      </c>
      <c r="L450" s="45">
        <v>4.7270021438598633</v>
      </c>
      <c r="M450" s="21">
        <v>0.70224875211715698</v>
      </c>
      <c r="N450">
        <v>0</v>
      </c>
    </row>
    <row r="451" spans="2:14" x14ac:dyDescent="0.25">
      <c r="B451" t="s">
        <v>809</v>
      </c>
      <c r="C451" t="s">
        <v>3671</v>
      </c>
      <c r="D451" s="3" t="s">
        <v>6091</v>
      </c>
      <c r="E451" s="45">
        <v>44.516700744628906</v>
      </c>
      <c r="F451" s="45">
        <v>26.083099365234375</v>
      </c>
      <c r="G451" s="22">
        <v>90</v>
      </c>
      <c r="H451" s="3" t="s">
        <v>386</v>
      </c>
      <c r="J451" s="45">
        <v>87.5</v>
      </c>
      <c r="K451" s="45">
        <v>86.168548583984375</v>
      </c>
      <c r="L451" s="45">
        <v>1.331451416015625</v>
      </c>
      <c r="M451" s="21">
        <v>0.57349497079849243</v>
      </c>
      <c r="N451">
        <v>0</v>
      </c>
    </row>
    <row r="452" spans="2:14" x14ac:dyDescent="0.25">
      <c r="B452" t="s">
        <v>810</v>
      </c>
      <c r="C452" t="s">
        <v>3672</v>
      </c>
      <c r="D452" s="3" t="s">
        <v>6091</v>
      </c>
      <c r="E452" s="45">
        <v>45.419998168945313</v>
      </c>
      <c r="F452" s="45">
        <v>22.25</v>
      </c>
      <c r="G452" s="22">
        <v>241</v>
      </c>
      <c r="H452" s="3" t="s">
        <v>386</v>
      </c>
      <c r="J452" s="45">
        <v>87.890007019042969</v>
      </c>
      <c r="K452" s="45">
        <v>82.14739990234375</v>
      </c>
      <c r="L452" s="45">
        <v>5.7426047325134277</v>
      </c>
      <c r="M452" s="21">
        <v>0.74170154333114624</v>
      </c>
      <c r="N452">
        <v>0</v>
      </c>
    </row>
    <row r="453" spans="2:14" x14ac:dyDescent="0.25">
      <c r="B453" t="s">
        <v>811</v>
      </c>
      <c r="C453" t="s">
        <v>3673</v>
      </c>
      <c r="D453" s="3" t="s">
        <v>6091</v>
      </c>
      <c r="E453" s="45">
        <v>44.229999542236328</v>
      </c>
      <c r="F453" s="45">
        <v>23.870000839233398</v>
      </c>
      <c r="G453" s="22">
        <v>192</v>
      </c>
      <c r="H453" s="3" t="s">
        <v>386</v>
      </c>
      <c r="J453" s="45">
        <v>91.220001220703125</v>
      </c>
      <c r="K453" s="45">
        <v>85.887565612792969</v>
      </c>
      <c r="L453" s="45">
        <v>5.3324356079101563</v>
      </c>
      <c r="M453" s="21">
        <v>0.79259145259857178</v>
      </c>
      <c r="N453">
        <v>0</v>
      </c>
    </row>
    <row r="454" spans="2:14" x14ac:dyDescent="0.25">
      <c r="B454" t="s">
        <v>812</v>
      </c>
      <c r="C454" t="s">
        <v>3674</v>
      </c>
      <c r="D454" s="3" t="s">
        <v>6091</v>
      </c>
      <c r="E454" s="45">
        <v>45.5</v>
      </c>
      <c r="F454" s="45">
        <v>28.020000457763672</v>
      </c>
      <c r="G454" s="22">
        <v>71</v>
      </c>
      <c r="H454" s="3" t="s">
        <v>386</v>
      </c>
      <c r="J454" s="45">
        <v>88.30999755859375</v>
      </c>
      <c r="K454" s="45">
        <v>85.163658142089844</v>
      </c>
      <c r="L454" s="45">
        <v>3.1463367938995361</v>
      </c>
      <c r="M454" s="21">
        <v>0.65122216939926147</v>
      </c>
      <c r="N454">
        <v>0</v>
      </c>
    </row>
    <row r="455" spans="2:14" x14ac:dyDescent="0.25">
      <c r="B455" t="s">
        <v>813</v>
      </c>
      <c r="C455" t="s">
        <v>3675</v>
      </c>
      <c r="D455" s="3" t="s">
        <v>6091</v>
      </c>
      <c r="E455" s="45">
        <v>47.166698455810547</v>
      </c>
      <c r="F455" s="45">
        <v>27.633100509643555</v>
      </c>
      <c r="G455" s="22">
        <v>102</v>
      </c>
      <c r="H455" s="3" t="s">
        <v>386</v>
      </c>
      <c r="J455" s="45">
        <v>86.779998779296875</v>
      </c>
      <c r="K455" s="45">
        <v>83.208053588867188</v>
      </c>
      <c r="L455" s="45">
        <v>3.5719451904296875</v>
      </c>
      <c r="M455" s="21">
        <v>0.6578947901725769</v>
      </c>
      <c r="N455">
        <v>0</v>
      </c>
    </row>
    <row r="456" spans="2:14" x14ac:dyDescent="0.25">
      <c r="B456" t="s">
        <v>814</v>
      </c>
      <c r="C456" t="s">
        <v>3676</v>
      </c>
      <c r="D456" s="3" t="s">
        <v>6091</v>
      </c>
      <c r="E456" s="45">
        <v>45.799999237060547</v>
      </c>
      <c r="F456" s="45">
        <v>24.149999618530273</v>
      </c>
      <c r="G456" s="22">
        <v>444</v>
      </c>
      <c r="H456" s="3" t="s">
        <v>386</v>
      </c>
      <c r="J456" s="45">
        <v>83.689994812011719</v>
      </c>
      <c r="K456" s="45">
        <v>79.82269287109375</v>
      </c>
      <c r="L456" s="45">
        <v>3.8673045635223389</v>
      </c>
      <c r="M456" s="21">
        <v>0.67640608549118042</v>
      </c>
      <c r="N456">
        <v>0</v>
      </c>
    </row>
    <row r="457" spans="2:14" x14ac:dyDescent="0.25">
      <c r="B457" t="s">
        <v>816</v>
      </c>
      <c r="C457" t="s">
        <v>3678</v>
      </c>
      <c r="D457" s="3" t="s">
        <v>6091</v>
      </c>
      <c r="E457" s="45">
        <v>45.450000762939453</v>
      </c>
      <c r="F457" s="45">
        <v>25.450000762939453</v>
      </c>
      <c r="G457" s="22">
        <v>2504</v>
      </c>
      <c r="H457" s="3" t="s">
        <v>386</v>
      </c>
      <c r="J457" s="45">
        <v>48.883998870849609</v>
      </c>
      <c r="K457" s="45">
        <v>50.133995056152344</v>
      </c>
      <c r="L457" s="45">
        <v>-1.2499969005584717</v>
      </c>
      <c r="M457" s="21">
        <v>0.42595395445823669</v>
      </c>
      <c r="N457">
        <v>0</v>
      </c>
    </row>
    <row r="458" spans="2:14" x14ac:dyDescent="0.25">
      <c r="B458" t="s">
        <v>824</v>
      </c>
      <c r="C458" t="s">
        <v>3688</v>
      </c>
      <c r="D458" s="3" t="s">
        <v>6093</v>
      </c>
      <c r="E458" s="45">
        <v>40.780601501464844</v>
      </c>
      <c r="F458" s="45">
        <v>-4.0103001594543457</v>
      </c>
      <c r="G458" s="22">
        <v>1894</v>
      </c>
      <c r="H458" s="3" t="s">
        <v>5985</v>
      </c>
      <c r="J458" s="45">
        <v>48.319995880126953</v>
      </c>
      <c r="K458" s="45">
        <v>53.624813079833984</v>
      </c>
      <c r="L458" s="45">
        <v>-5.3048148155212402</v>
      </c>
      <c r="M458" s="21">
        <v>0.26898226141929626</v>
      </c>
      <c r="N458">
        <v>0</v>
      </c>
    </row>
    <row r="459" spans="2:14" x14ac:dyDescent="0.25">
      <c r="B459" t="s">
        <v>825</v>
      </c>
      <c r="C459" t="s">
        <v>3689</v>
      </c>
      <c r="D459" s="3" t="s">
        <v>6093</v>
      </c>
      <c r="E459" s="45">
        <v>38.951900482177734</v>
      </c>
      <c r="F459" s="45">
        <v>-1.8631000518798828</v>
      </c>
      <c r="G459" s="22">
        <v>704</v>
      </c>
      <c r="H459" s="3" t="s">
        <v>5985</v>
      </c>
      <c r="J459" s="45">
        <v>63.607994079589844</v>
      </c>
      <c r="K459" s="45">
        <v>62.477439880371094</v>
      </c>
      <c r="L459" s="45">
        <v>1.13055419921875</v>
      </c>
      <c r="M459" s="21">
        <v>0.56513315439224243</v>
      </c>
      <c r="N459">
        <v>0</v>
      </c>
    </row>
    <row r="460" spans="2:14" x14ac:dyDescent="0.25">
      <c r="B460" t="s">
        <v>826</v>
      </c>
      <c r="C460" t="s">
        <v>3690</v>
      </c>
      <c r="D460" s="3" t="s">
        <v>6093</v>
      </c>
      <c r="E460" s="45">
        <v>39.480598449707031</v>
      </c>
      <c r="F460" s="45">
        <v>0.36640000343322754</v>
      </c>
      <c r="G460" s="22">
        <v>11</v>
      </c>
      <c r="H460" s="3" t="s">
        <v>5985</v>
      </c>
      <c r="J460" s="45">
        <v>72.650001525878906</v>
      </c>
      <c r="K460" s="45">
        <v>71.052688598632813</v>
      </c>
      <c r="L460" s="45">
        <v>1.5973154306411743</v>
      </c>
      <c r="M460" s="21">
        <v>0.65334945917129517</v>
      </c>
      <c r="N460">
        <v>0</v>
      </c>
    </row>
    <row r="461" spans="2:14" x14ac:dyDescent="0.25">
      <c r="B461" t="s">
        <v>827</v>
      </c>
      <c r="C461" t="s">
        <v>3691</v>
      </c>
      <c r="D461" s="3" t="s">
        <v>6093</v>
      </c>
      <c r="E461" s="45">
        <v>40.820598602294922</v>
      </c>
      <c r="F461" s="45">
        <v>0.49140000343322754</v>
      </c>
      <c r="G461" s="22">
        <v>44</v>
      </c>
      <c r="H461" s="3" t="s">
        <v>5985</v>
      </c>
      <c r="J461" s="45">
        <v>70.952003479003906</v>
      </c>
      <c r="K461" s="45">
        <v>68.709823608398438</v>
      </c>
      <c r="L461" s="45">
        <v>2.2421753406524658</v>
      </c>
      <c r="M461" s="21">
        <v>0.6924939751625061</v>
      </c>
      <c r="N461">
        <v>0</v>
      </c>
    </row>
    <row r="462" spans="2:14" x14ac:dyDescent="0.25">
      <c r="B462" t="s">
        <v>828</v>
      </c>
      <c r="C462" t="s">
        <v>3692</v>
      </c>
      <c r="D462" s="3" t="s">
        <v>6093</v>
      </c>
      <c r="E462" s="45">
        <v>28.308900833129883</v>
      </c>
      <c r="F462" s="45">
        <v>-16.499200820922852</v>
      </c>
      <c r="G462" s="22">
        <v>2371</v>
      </c>
      <c r="H462" s="3" t="s">
        <v>5985</v>
      </c>
      <c r="J462" s="45">
        <v>56.359996795654297</v>
      </c>
      <c r="K462" s="45">
        <v>57.734329223632813</v>
      </c>
      <c r="L462" s="45">
        <v>-1.3743337392807007</v>
      </c>
      <c r="M462" s="21">
        <v>0.40441572666168213</v>
      </c>
      <c r="N462">
        <v>0</v>
      </c>
    </row>
    <row r="463" spans="2:14" x14ac:dyDescent="0.25">
      <c r="B463" t="s">
        <v>829</v>
      </c>
      <c r="C463" t="s">
        <v>3693</v>
      </c>
      <c r="D463" s="3" t="s">
        <v>6093</v>
      </c>
      <c r="E463" s="45">
        <v>28.951700210571289</v>
      </c>
      <c r="F463" s="45">
        <v>-13.600299835205078</v>
      </c>
      <c r="G463" s="22">
        <v>14</v>
      </c>
      <c r="H463" s="3" t="s">
        <v>5985</v>
      </c>
      <c r="J463" s="45">
        <v>68.480003356933594</v>
      </c>
      <c r="K463" s="45">
        <v>68.9200439453125</v>
      </c>
      <c r="L463" s="45">
        <v>-0.4400431215763092</v>
      </c>
      <c r="M463" s="21">
        <v>0.41364404559135437</v>
      </c>
      <c r="N463">
        <v>0</v>
      </c>
    </row>
    <row r="464" spans="2:14" x14ac:dyDescent="0.25">
      <c r="B464" t="s">
        <v>830</v>
      </c>
      <c r="C464" t="s">
        <v>3694</v>
      </c>
      <c r="D464" s="3" t="s">
        <v>6093</v>
      </c>
      <c r="E464" s="45">
        <v>43.366901397705078</v>
      </c>
      <c r="F464" s="45">
        <v>-8.4191999435424805</v>
      </c>
      <c r="G464" s="22">
        <v>58</v>
      </c>
      <c r="H464" s="3" t="s">
        <v>5985</v>
      </c>
      <c r="J464" s="45">
        <v>62.060001373291016</v>
      </c>
      <c r="K464" s="45">
        <v>60.699867248535156</v>
      </c>
      <c r="L464" s="45">
        <v>1.3601341247558594</v>
      </c>
      <c r="M464" s="21">
        <v>0.68966907262802124</v>
      </c>
      <c r="N464">
        <v>0</v>
      </c>
    </row>
    <row r="465" spans="2:14" x14ac:dyDescent="0.25">
      <c r="B465" t="s">
        <v>831</v>
      </c>
      <c r="C465" t="s">
        <v>3695</v>
      </c>
      <c r="D465" s="3" t="s">
        <v>6093</v>
      </c>
      <c r="E465" s="45">
        <v>42.871700286865234</v>
      </c>
      <c r="F465" s="45">
        <v>-2.7330999374389648</v>
      </c>
      <c r="G465" s="22">
        <v>513</v>
      </c>
      <c r="H465" s="3" t="s">
        <v>5985</v>
      </c>
      <c r="J465" s="45">
        <v>57.739997863769531</v>
      </c>
      <c r="K465" s="45">
        <v>54.692771911621094</v>
      </c>
      <c r="L465" s="45">
        <v>3.0472259521484375</v>
      </c>
      <c r="M465" s="21">
        <v>0.66433966159820557</v>
      </c>
      <c r="N465">
        <v>0</v>
      </c>
    </row>
    <row r="466" spans="2:14" x14ac:dyDescent="0.25">
      <c r="B466" t="s">
        <v>832</v>
      </c>
      <c r="C466" t="s">
        <v>3696</v>
      </c>
      <c r="D466" s="3" t="s">
        <v>6093</v>
      </c>
      <c r="E466" s="45">
        <v>36.846401214599609</v>
      </c>
      <c r="F466" s="45">
        <v>-2.3566999435424805</v>
      </c>
      <c r="G466" s="22">
        <v>21</v>
      </c>
      <c r="H466" s="3" t="s">
        <v>5985</v>
      </c>
      <c r="J466" s="45">
        <v>72.5</v>
      </c>
      <c r="K466" s="45">
        <v>71.932685852050781</v>
      </c>
      <c r="L466" s="45">
        <v>0.56731414794921875</v>
      </c>
      <c r="M466" s="21">
        <v>0.51493930816650391</v>
      </c>
      <c r="N466">
        <v>0</v>
      </c>
    </row>
    <row r="467" spans="2:14" x14ac:dyDescent="0.25">
      <c r="B467" t="s">
        <v>833</v>
      </c>
      <c r="C467" t="s">
        <v>3697</v>
      </c>
      <c r="D467" s="3" t="s">
        <v>6093</v>
      </c>
      <c r="E467" s="45">
        <v>43.566699981689453</v>
      </c>
      <c r="F467" s="45">
        <v>-6.0441999435424805</v>
      </c>
      <c r="G467" s="22">
        <v>127</v>
      </c>
      <c r="H467" s="3" t="s">
        <v>5985</v>
      </c>
      <c r="J467" s="45">
        <v>60.5</v>
      </c>
      <c r="K467" s="45">
        <v>59.286029815673828</v>
      </c>
      <c r="L467" s="45">
        <v>1.2139688730239868</v>
      </c>
      <c r="M467" s="21">
        <v>0.59663355350494385</v>
      </c>
      <c r="N467">
        <v>0</v>
      </c>
    </row>
    <row r="468" spans="2:14" x14ac:dyDescent="0.25">
      <c r="B468" t="s">
        <v>836</v>
      </c>
      <c r="C468" t="s">
        <v>3700</v>
      </c>
      <c r="D468" s="3" t="s">
        <v>6093</v>
      </c>
      <c r="E468" s="45">
        <v>38.876399993896484</v>
      </c>
      <c r="F468" s="45">
        <v>1.3841999769210815</v>
      </c>
      <c r="G468" s="22">
        <v>6</v>
      </c>
      <c r="H468" s="3" t="s">
        <v>5985</v>
      </c>
      <c r="J468" s="45">
        <v>71.456001281738281</v>
      </c>
      <c r="K468" s="45">
        <v>70.973625183105469</v>
      </c>
      <c r="L468" s="45">
        <v>0.48237305879592896</v>
      </c>
      <c r="M468" s="21">
        <v>0.53877788782119751</v>
      </c>
      <c r="N468">
        <v>0</v>
      </c>
    </row>
    <row r="469" spans="2:14" x14ac:dyDescent="0.25">
      <c r="B469" t="s">
        <v>837</v>
      </c>
      <c r="C469" t="s">
        <v>3701</v>
      </c>
      <c r="D469" s="3" t="s">
        <v>6093</v>
      </c>
      <c r="E469" s="45">
        <v>39.854400634765625</v>
      </c>
      <c r="F469" s="45">
        <v>4.2156000137329102</v>
      </c>
      <c r="G469" s="22">
        <v>91</v>
      </c>
      <c r="H469" s="3" t="s">
        <v>5985</v>
      </c>
      <c r="J469" s="45">
        <v>69.800003051757813</v>
      </c>
      <c r="K469" s="45">
        <v>69.7427978515625</v>
      </c>
      <c r="L469" s="45">
        <v>5.720214918255806E-2</v>
      </c>
      <c r="M469" s="21">
        <v>0.473713219165802</v>
      </c>
      <c r="N469">
        <v>0</v>
      </c>
    </row>
    <row r="470" spans="2:14" x14ac:dyDescent="0.25">
      <c r="B470" t="s">
        <v>838</v>
      </c>
      <c r="C470" t="s">
        <v>3702</v>
      </c>
      <c r="D470" s="3" t="s">
        <v>6093</v>
      </c>
      <c r="E470" s="45">
        <v>39.555599212646484</v>
      </c>
      <c r="F470" s="45">
        <v>2.6263999938964844</v>
      </c>
      <c r="G470" s="22">
        <v>3</v>
      </c>
      <c r="H470" s="3" t="s">
        <v>5985</v>
      </c>
      <c r="J470" s="45">
        <v>69.845001220703125</v>
      </c>
      <c r="K470" s="45">
        <v>71.167953491210938</v>
      </c>
      <c r="L470" s="45">
        <v>-1.3229522705078125</v>
      </c>
      <c r="M470" s="21">
        <v>0.29665690660476685</v>
      </c>
      <c r="N470">
        <v>0</v>
      </c>
    </row>
    <row r="471" spans="2:14" x14ac:dyDescent="0.25">
      <c r="B471" t="s">
        <v>512</v>
      </c>
      <c r="C471" t="s">
        <v>3350</v>
      </c>
      <c r="D471" s="3" t="s">
        <v>6093</v>
      </c>
      <c r="E471" s="45">
        <v>39.471900939941406</v>
      </c>
      <c r="F471" s="45">
        <v>-6.3392000198364258</v>
      </c>
      <c r="G471" s="22">
        <v>405</v>
      </c>
      <c r="H471" s="3" t="s">
        <v>5985</v>
      </c>
      <c r="J471" s="45">
        <v>66.799995422363281</v>
      </c>
      <c r="K471" s="45">
        <v>66.896430969238281</v>
      </c>
      <c r="L471" s="45">
        <v>-9.6430458128452301E-2</v>
      </c>
      <c r="M471" s="21">
        <v>0.49112328886985779</v>
      </c>
      <c r="N471">
        <v>0</v>
      </c>
    </row>
    <row r="472" spans="2:14" x14ac:dyDescent="0.25">
      <c r="B472" t="s">
        <v>839</v>
      </c>
      <c r="C472" t="s">
        <v>3703</v>
      </c>
      <c r="D472" s="3" t="s">
        <v>6093</v>
      </c>
      <c r="E472" s="45">
        <v>36.500801086425781</v>
      </c>
      <c r="F472" s="45">
        <v>-6.2567000389099121</v>
      </c>
      <c r="G472" s="22">
        <v>1</v>
      </c>
      <c r="H472" s="3" t="s">
        <v>5985</v>
      </c>
      <c r="J472" s="45">
        <v>69.980003356933594</v>
      </c>
      <c r="K472" s="45">
        <v>71.035346984863281</v>
      </c>
      <c r="L472" s="45">
        <v>-1.0553487539291382</v>
      </c>
      <c r="M472" s="21">
        <v>0.38015308976173401</v>
      </c>
      <c r="N472">
        <v>0</v>
      </c>
    </row>
    <row r="473" spans="2:14" x14ac:dyDescent="0.25">
      <c r="B473" t="s">
        <v>840</v>
      </c>
      <c r="C473" t="s">
        <v>3704</v>
      </c>
      <c r="D473" s="3" t="s">
        <v>6093</v>
      </c>
      <c r="E473" s="45">
        <v>36.750598907470703</v>
      </c>
      <c r="F473" s="45">
        <v>-6.0556001663208008</v>
      </c>
      <c r="G473" s="22">
        <v>27</v>
      </c>
      <c r="H473" s="3" t="s">
        <v>5985</v>
      </c>
      <c r="J473" s="45">
        <v>66.019996643066406</v>
      </c>
      <c r="K473" s="45">
        <v>64.866828918457031</v>
      </c>
      <c r="L473" s="45">
        <v>1.153167724609375</v>
      </c>
      <c r="M473" s="21">
        <v>0.57857733964920044</v>
      </c>
      <c r="N473">
        <v>0</v>
      </c>
    </row>
    <row r="474" spans="2:14" x14ac:dyDescent="0.25">
      <c r="B474" t="s">
        <v>843</v>
      </c>
      <c r="C474" t="s">
        <v>3707</v>
      </c>
      <c r="D474" s="3" t="s">
        <v>6093</v>
      </c>
      <c r="E474" s="45">
        <v>39.950000762939453</v>
      </c>
      <c r="F474" s="45">
        <v>7.1400001645088196E-2</v>
      </c>
      <c r="G474" s="22">
        <v>35</v>
      </c>
      <c r="H474" s="3" t="s">
        <v>5985</v>
      </c>
      <c r="J474" s="45">
        <v>72.319999694824219</v>
      </c>
      <c r="K474" s="45">
        <v>69.859352111816406</v>
      </c>
      <c r="L474" s="45">
        <v>2.4606475830078125</v>
      </c>
      <c r="M474" s="21">
        <v>0.72005772590637207</v>
      </c>
      <c r="N474">
        <v>0</v>
      </c>
    </row>
    <row r="475" spans="2:14" x14ac:dyDescent="0.25">
      <c r="B475" t="s">
        <v>850</v>
      </c>
      <c r="C475" t="s">
        <v>3714</v>
      </c>
      <c r="D475" s="3" t="s">
        <v>6093</v>
      </c>
      <c r="E475" s="45">
        <v>37.777801513671875</v>
      </c>
      <c r="F475" s="45">
        <v>-3.807499885559082</v>
      </c>
      <c r="G475" s="22">
        <v>582</v>
      </c>
      <c r="H475" s="3" t="s">
        <v>5985</v>
      </c>
      <c r="J475" s="45">
        <v>71.720001220703125</v>
      </c>
      <c r="K475" s="45">
        <v>71.512199401855469</v>
      </c>
      <c r="L475" s="45">
        <v>0.2078043669462204</v>
      </c>
      <c r="M475" s="21">
        <v>0.50945127010345459</v>
      </c>
      <c r="N475">
        <v>0</v>
      </c>
    </row>
    <row r="476" spans="2:14" x14ac:dyDescent="0.25">
      <c r="B476" t="s">
        <v>851</v>
      </c>
      <c r="C476" t="s">
        <v>3715</v>
      </c>
      <c r="D476" s="3" t="s">
        <v>6093</v>
      </c>
      <c r="E476" s="45">
        <v>28.444400787353516</v>
      </c>
      <c r="F476" s="45">
        <v>-13.863100051879883</v>
      </c>
      <c r="G476" s="22">
        <v>25</v>
      </c>
      <c r="H476" s="3" t="s">
        <v>5985</v>
      </c>
      <c r="J476" s="45">
        <v>69.800003051757813</v>
      </c>
      <c r="K476" s="45">
        <v>69.531944274902344</v>
      </c>
      <c r="L476" s="45">
        <v>0.26805418729782104</v>
      </c>
      <c r="M476" s="21">
        <v>0.52933353185653687</v>
      </c>
      <c r="N476">
        <v>0</v>
      </c>
    </row>
    <row r="477" spans="2:14" x14ac:dyDescent="0.25">
      <c r="B477" t="s">
        <v>852</v>
      </c>
      <c r="C477" t="s">
        <v>3716</v>
      </c>
      <c r="D477" s="3" t="s">
        <v>6093</v>
      </c>
      <c r="E477" s="45">
        <v>27.922500610351563</v>
      </c>
      <c r="F477" s="45">
        <v>-15.389200210571289</v>
      </c>
      <c r="G477" s="22">
        <v>24</v>
      </c>
      <c r="H477" s="3" t="s">
        <v>5985</v>
      </c>
      <c r="J477" s="45">
        <v>70.124000549316406</v>
      </c>
      <c r="K477" s="45">
        <v>69.537307739257813</v>
      </c>
      <c r="L477" s="45">
        <v>0.58669435977935791</v>
      </c>
      <c r="M477" s="21">
        <v>0.61223936080932617</v>
      </c>
      <c r="N477">
        <v>0</v>
      </c>
    </row>
    <row r="478" spans="2:14" x14ac:dyDescent="0.25">
      <c r="B478" t="s">
        <v>855</v>
      </c>
      <c r="C478" t="s">
        <v>3719</v>
      </c>
      <c r="D478" s="3" t="s">
        <v>6093</v>
      </c>
      <c r="E478" s="45">
        <v>43.115299224853516</v>
      </c>
      <c r="F478" s="45">
        <v>-7.4558000564575195</v>
      </c>
      <c r="G478" s="22">
        <v>445</v>
      </c>
      <c r="H478" s="3" t="s">
        <v>5985</v>
      </c>
      <c r="J478" s="45">
        <v>52.220001220703125</v>
      </c>
      <c r="K478" s="45">
        <v>54.086742401123047</v>
      </c>
      <c r="L478" s="45">
        <v>-1.8667398691177368</v>
      </c>
      <c r="M478" s="21">
        <v>0.40330901741981506</v>
      </c>
      <c r="N478">
        <v>0</v>
      </c>
    </row>
    <row r="479" spans="2:14" x14ac:dyDescent="0.25">
      <c r="B479" t="s">
        <v>856</v>
      </c>
      <c r="C479" t="s">
        <v>3720</v>
      </c>
      <c r="D479" s="3" t="s">
        <v>6093</v>
      </c>
      <c r="E479" s="45">
        <v>40.698299407958984</v>
      </c>
      <c r="F479" s="45">
        <v>-3.76419997215271</v>
      </c>
      <c r="G479" s="22">
        <v>1004</v>
      </c>
      <c r="H479" s="3" t="s">
        <v>5985</v>
      </c>
      <c r="J479" s="45">
        <v>63.005001068115234</v>
      </c>
      <c r="K479" s="45">
        <v>65.110267639160156</v>
      </c>
      <c r="L479" s="45">
        <v>-2.1052665710449219</v>
      </c>
      <c r="M479" s="21">
        <v>0.46496599912643433</v>
      </c>
      <c r="N479">
        <v>0</v>
      </c>
    </row>
    <row r="480" spans="2:14" x14ac:dyDescent="0.25">
      <c r="B480" t="s">
        <v>859</v>
      </c>
      <c r="C480" t="s">
        <v>3723</v>
      </c>
      <c r="D480" s="3" t="s">
        <v>6093</v>
      </c>
      <c r="E480" s="45">
        <v>38.002799987792969</v>
      </c>
      <c r="F480" s="45">
        <v>-1.1691999435424805</v>
      </c>
      <c r="G480" s="22">
        <v>61</v>
      </c>
      <c r="H480" s="3" t="s">
        <v>5985</v>
      </c>
      <c r="J480" s="45">
        <v>72.140007019042969</v>
      </c>
      <c r="K480" s="45">
        <v>70.123237609863281</v>
      </c>
      <c r="L480" s="45">
        <v>2.0167644023895264</v>
      </c>
      <c r="M480" s="21">
        <v>0.67569851875305176</v>
      </c>
      <c r="N480">
        <v>0</v>
      </c>
    </row>
    <row r="481" spans="2:14" x14ac:dyDescent="0.25">
      <c r="B481" t="s">
        <v>860</v>
      </c>
      <c r="C481" t="s">
        <v>3724</v>
      </c>
      <c r="D481" s="3" t="s">
        <v>6093</v>
      </c>
      <c r="E481" s="45">
        <v>37.957801818847656</v>
      </c>
      <c r="F481" s="45">
        <v>-1.2294000387191772</v>
      </c>
      <c r="G481" s="22">
        <v>85</v>
      </c>
      <c r="H481" s="3" t="s">
        <v>5985</v>
      </c>
      <c r="J481" s="45">
        <v>69.6199951171875</v>
      </c>
      <c r="K481" s="45">
        <v>68.113021850585938</v>
      </c>
      <c r="L481" s="45">
        <v>1.5069701671600342</v>
      </c>
      <c r="M481" s="21">
        <v>0.63196122646331787</v>
      </c>
      <c r="N481">
        <v>0</v>
      </c>
    </row>
    <row r="482" spans="2:14" x14ac:dyDescent="0.25">
      <c r="B482" t="s">
        <v>862</v>
      </c>
      <c r="C482" t="s">
        <v>3726</v>
      </c>
      <c r="D482" s="3" t="s">
        <v>6093</v>
      </c>
      <c r="E482" s="45">
        <v>42.327800750732422</v>
      </c>
      <c r="F482" s="45">
        <v>-7.8603000640869141</v>
      </c>
      <c r="G482" s="22">
        <v>143</v>
      </c>
      <c r="H482" s="3" t="s">
        <v>5985</v>
      </c>
      <c r="J482" s="45">
        <v>58.243995666503906</v>
      </c>
      <c r="K482" s="45">
        <v>58.801872253417969</v>
      </c>
      <c r="L482" s="45">
        <v>-0.55787962675094604</v>
      </c>
      <c r="M482" s="21">
        <v>0.46363267302513123</v>
      </c>
      <c r="N482">
        <v>0</v>
      </c>
    </row>
    <row r="483" spans="2:14" x14ac:dyDescent="0.25">
      <c r="B483" t="s">
        <v>863</v>
      </c>
      <c r="C483" t="s">
        <v>3727</v>
      </c>
      <c r="D483" s="3" t="s">
        <v>6093</v>
      </c>
      <c r="E483" s="45">
        <v>42.439998626708984</v>
      </c>
      <c r="F483" s="45">
        <v>-8.6163997650146484</v>
      </c>
      <c r="G483" s="22">
        <v>108</v>
      </c>
      <c r="H483" s="3" t="s">
        <v>5985</v>
      </c>
      <c r="J483" s="45">
        <v>57.514999389648438</v>
      </c>
      <c r="K483" s="45">
        <v>59.786216735839844</v>
      </c>
      <c r="L483" s="45">
        <v>-2.2712173461914063</v>
      </c>
      <c r="M483" s="21">
        <v>0.28415834903717041</v>
      </c>
      <c r="N483">
        <v>0</v>
      </c>
    </row>
    <row r="484" spans="2:14" x14ac:dyDescent="0.25">
      <c r="B484" t="s">
        <v>864</v>
      </c>
      <c r="C484" t="s">
        <v>3728</v>
      </c>
      <c r="D484" s="3" t="s">
        <v>6093</v>
      </c>
      <c r="E484" s="45">
        <v>28.633100509643555</v>
      </c>
      <c r="F484" s="45">
        <v>-17.754999160766602</v>
      </c>
      <c r="G484" s="22">
        <v>33</v>
      </c>
      <c r="H484" s="3" t="s">
        <v>5985</v>
      </c>
      <c r="J484" s="45">
        <v>70.474998474121094</v>
      </c>
      <c r="K484" s="45">
        <v>69.417961120605469</v>
      </c>
      <c r="L484" s="45">
        <v>1.057037353515625</v>
      </c>
      <c r="M484" s="21">
        <v>0.61789536476135254</v>
      </c>
      <c r="N484">
        <v>0</v>
      </c>
    </row>
    <row r="485" spans="2:14" x14ac:dyDescent="0.25">
      <c r="B485" t="s">
        <v>865</v>
      </c>
      <c r="C485" t="s">
        <v>3729</v>
      </c>
      <c r="D485" s="3" t="s">
        <v>6093</v>
      </c>
      <c r="E485" s="45">
        <v>28.463100433349609</v>
      </c>
      <c r="F485" s="45">
        <v>-16.255300521850586</v>
      </c>
      <c r="G485" s="22">
        <v>35</v>
      </c>
      <c r="H485" s="3" t="s">
        <v>5985</v>
      </c>
      <c r="J485" s="45">
        <v>71.599998474121094</v>
      </c>
      <c r="K485" s="45">
        <v>70.5587158203125</v>
      </c>
      <c r="L485" s="45">
        <v>1.0412826538085938</v>
      </c>
      <c r="M485" s="21">
        <v>0.6448749303817749</v>
      </c>
      <c r="N485">
        <v>0</v>
      </c>
    </row>
    <row r="486" spans="2:14" x14ac:dyDescent="0.25">
      <c r="B486" t="s">
        <v>866</v>
      </c>
      <c r="C486" t="s">
        <v>3730</v>
      </c>
      <c r="D486" s="3" t="s">
        <v>6093</v>
      </c>
      <c r="E486" s="45">
        <v>28.477500915527344</v>
      </c>
      <c r="F486" s="45">
        <v>-16.329200744628906</v>
      </c>
      <c r="G486" s="22">
        <v>632</v>
      </c>
      <c r="H486" s="3" t="s">
        <v>5985</v>
      </c>
      <c r="J486" s="45">
        <v>61.430000305175781</v>
      </c>
      <c r="K486" s="45">
        <v>60.979743957519531</v>
      </c>
      <c r="L486" s="45">
        <v>0.45025634765625</v>
      </c>
      <c r="M486" s="21">
        <v>0.6926957368850708</v>
      </c>
      <c r="N486">
        <v>0</v>
      </c>
    </row>
    <row r="487" spans="2:14" x14ac:dyDescent="0.25">
      <c r="B487" t="s">
        <v>867</v>
      </c>
      <c r="C487" t="s">
        <v>3731</v>
      </c>
      <c r="D487" s="3" t="s">
        <v>6093</v>
      </c>
      <c r="E487" s="45">
        <v>28.047500610351563</v>
      </c>
      <c r="F487" s="45">
        <v>-16.560600280761719</v>
      </c>
      <c r="G487" s="22">
        <v>64</v>
      </c>
      <c r="H487" s="3" t="s">
        <v>5985</v>
      </c>
      <c r="J487" s="45">
        <v>66.470001220703125</v>
      </c>
      <c r="K487" s="45">
        <v>69.102745056152344</v>
      </c>
      <c r="L487" s="45">
        <v>-2.6327438354492188</v>
      </c>
      <c r="M487" s="21">
        <v>0.21955916285514832</v>
      </c>
      <c r="N487">
        <v>0</v>
      </c>
    </row>
    <row r="488" spans="2:14" x14ac:dyDescent="0.25">
      <c r="B488" t="s">
        <v>870</v>
      </c>
      <c r="C488" t="s">
        <v>3734</v>
      </c>
      <c r="D488" s="3" t="s">
        <v>6093</v>
      </c>
      <c r="E488" s="45">
        <v>37.416698455810547</v>
      </c>
      <c r="F488" s="45">
        <v>-5.8791999816894531</v>
      </c>
      <c r="G488" s="22">
        <v>34</v>
      </c>
      <c r="H488" s="3" t="s">
        <v>5985</v>
      </c>
      <c r="J488" s="45">
        <v>70.459999084472656</v>
      </c>
      <c r="K488" s="45">
        <v>67.928230285644531</v>
      </c>
      <c r="L488" s="45">
        <v>2.5317637920379639</v>
      </c>
      <c r="M488" s="21">
        <v>0.67805522680282593</v>
      </c>
      <c r="N488">
        <v>0</v>
      </c>
    </row>
    <row r="489" spans="2:14" x14ac:dyDescent="0.25">
      <c r="B489" t="s">
        <v>871</v>
      </c>
      <c r="C489" t="s">
        <v>3735</v>
      </c>
      <c r="D489" s="3" t="s">
        <v>6093</v>
      </c>
      <c r="E489" s="45">
        <v>41.775001525878906</v>
      </c>
      <c r="F489" s="45">
        <v>-2.4830999374389648</v>
      </c>
      <c r="G489" s="22">
        <v>1082</v>
      </c>
      <c r="H489" s="3" t="s">
        <v>5985</v>
      </c>
      <c r="J489" s="45">
        <v>57.259998321533203</v>
      </c>
      <c r="K489" s="45">
        <v>54.586944580078125</v>
      </c>
      <c r="L489" s="45">
        <v>2.6730549335479736</v>
      </c>
      <c r="M489" s="21">
        <v>0.66108286380767822</v>
      </c>
      <c r="N489">
        <v>0</v>
      </c>
    </row>
    <row r="490" spans="2:14" x14ac:dyDescent="0.25">
      <c r="B490" t="s">
        <v>826</v>
      </c>
      <c r="C490" t="s">
        <v>3690</v>
      </c>
      <c r="D490" s="3" t="s">
        <v>6093</v>
      </c>
      <c r="E490" s="45">
        <v>39.488998413085938</v>
      </c>
      <c r="F490" s="45">
        <v>-0.48199999332427979</v>
      </c>
      <c r="G490" s="22">
        <v>68.599998474121094</v>
      </c>
      <c r="H490" s="3" t="s">
        <v>5985</v>
      </c>
      <c r="J490" s="45">
        <v>70.099998474121094</v>
      </c>
      <c r="K490" s="45">
        <v>69.310890197753906</v>
      </c>
      <c r="L490" s="45">
        <v>0.78910320997238159</v>
      </c>
      <c r="M490" s="21">
        <v>0.55440348386764526</v>
      </c>
      <c r="N490">
        <v>0</v>
      </c>
    </row>
    <row r="491" spans="2:14" x14ac:dyDescent="0.25">
      <c r="B491" t="s">
        <v>877</v>
      </c>
      <c r="C491" t="s">
        <v>3741</v>
      </c>
      <c r="D491" s="3" t="s">
        <v>6094</v>
      </c>
      <c r="E491" s="45">
        <v>57.75</v>
      </c>
      <c r="F491" s="45">
        <v>14.069999694824219</v>
      </c>
      <c r="G491" s="22">
        <v>226</v>
      </c>
      <c r="H491" s="3" t="s">
        <v>5985</v>
      </c>
      <c r="J491" s="45">
        <v>55.174999237060547</v>
      </c>
      <c r="K491" s="45">
        <v>50.336860656738281</v>
      </c>
      <c r="L491" s="45">
        <v>4.8381385803222656</v>
      </c>
      <c r="M491" s="21">
        <v>0.79502159357070923</v>
      </c>
      <c r="N491">
        <v>0</v>
      </c>
    </row>
    <row r="492" spans="2:14" x14ac:dyDescent="0.25">
      <c r="B492" t="s">
        <v>888</v>
      </c>
      <c r="C492" t="s">
        <v>3755</v>
      </c>
      <c r="D492" s="3" t="s">
        <v>6095</v>
      </c>
      <c r="E492" s="45">
        <v>46.816699981689453</v>
      </c>
      <c r="F492" s="45">
        <v>6.9499998092651367</v>
      </c>
      <c r="G492" s="22">
        <v>490</v>
      </c>
      <c r="H492" s="3" t="s">
        <v>5985</v>
      </c>
      <c r="J492" s="45">
        <v>60.920001983642578</v>
      </c>
      <c r="K492" s="45">
        <v>55.41790771484375</v>
      </c>
      <c r="L492" s="45">
        <v>5.5020956993103027</v>
      </c>
      <c r="M492" s="21">
        <v>0.85430002212524414</v>
      </c>
      <c r="N492">
        <v>0</v>
      </c>
    </row>
    <row r="493" spans="2:14" x14ac:dyDescent="0.25">
      <c r="B493" t="s">
        <v>903</v>
      </c>
      <c r="C493" t="s">
        <v>3771</v>
      </c>
      <c r="D493" s="3" t="s">
        <v>6096</v>
      </c>
      <c r="E493" s="45">
        <v>50.779998779296875</v>
      </c>
      <c r="F493" s="45">
        <v>-1.843000054359436</v>
      </c>
      <c r="G493" s="22">
        <v>11.600000381469727</v>
      </c>
      <c r="H493" s="3" t="s">
        <v>5985</v>
      </c>
      <c r="J493" s="45">
        <v>58.234996795654297</v>
      </c>
      <c r="K493" s="45">
        <v>52.300201416015625</v>
      </c>
      <c r="L493" s="45">
        <v>5.9347953796386719</v>
      </c>
      <c r="M493" s="21">
        <v>0.84215629100799561</v>
      </c>
      <c r="N493">
        <v>0</v>
      </c>
    </row>
  </sheetData>
  <sortState xmlns:xlrd2="http://schemas.microsoft.com/office/spreadsheetml/2017/richdata2" ref="B17:N493">
    <sortCondition descending="1" ref="N17:N49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93AB9-43D3-4001-8BB5-E6F8C01723AE}">
  <sheetPr codeName="Sheet8"/>
  <dimension ref="B2:Q1008"/>
  <sheetViews>
    <sheetView showGridLines="0" workbookViewId="0"/>
  </sheetViews>
  <sheetFormatPr defaultRowHeight="15" x14ac:dyDescent="0.25"/>
  <cols>
    <col min="1" max="1" width="3.7109375" customWidth="1"/>
    <col min="2" max="2" width="20.28515625" customWidth="1"/>
    <col min="3" max="3" width="36.28515625" style="55" customWidth="1"/>
    <col min="4" max="4" width="11.7109375" style="3" customWidth="1"/>
    <col min="5" max="5" width="11.7109375" style="45" customWidth="1"/>
    <col min="6" max="6" width="12.7109375" style="45" customWidth="1"/>
    <col min="7" max="7" width="12.7109375" style="22" customWidth="1"/>
    <col min="8" max="8" width="3.7109375" style="3" customWidth="1"/>
    <col min="9" max="9" width="12.7109375" style="4" customWidth="1"/>
    <col min="10" max="10" width="11.5703125" customWidth="1"/>
    <col min="11" max="11" width="33.7109375" style="55" customWidth="1"/>
  </cols>
  <sheetData>
    <row r="2" spans="2:17" ht="26.25" x14ac:dyDescent="0.4">
      <c r="B2" s="57" t="s">
        <v>6108</v>
      </c>
    </row>
    <row r="3" spans="2:17" ht="15.75" x14ac:dyDescent="0.25">
      <c r="B3" s="58" t="s">
        <v>448</v>
      </c>
    </row>
    <row r="4" spans="2:17" ht="15.75" x14ac:dyDescent="0.25">
      <c r="B4" s="59"/>
    </row>
    <row r="5" spans="2:17" x14ac:dyDescent="0.25">
      <c r="B5" s="56" t="s">
        <v>6068</v>
      </c>
      <c r="D5" s="7"/>
      <c r="E5" s="7"/>
      <c r="F5" s="7"/>
      <c r="G5" s="9"/>
      <c r="H5" s="9"/>
    </row>
    <row r="6" spans="2:17" x14ac:dyDescent="0.25">
      <c r="B6" s="56"/>
      <c r="D6" s="7"/>
      <c r="E6" s="7"/>
      <c r="F6" s="7"/>
      <c r="G6" s="9"/>
      <c r="H6" s="9"/>
    </row>
    <row r="7" spans="2:17" x14ac:dyDescent="0.25">
      <c r="B7" s="56" t="s">
        <v>6102</v>
      </c>
      <c r="D7" s="7"/>
      <c r="E7" s="7"/>
      <c r="F7" s="7"/>
      <c r="G7" s="9"/>
      <c r="H7" s="9"/>
    </row>
    <row r="8" spans="2:17" x14ac:dyDescent="0.25">
      <c r="B8" s="56" t="s">
        <v>6103</v>
      </c>
      <c r="D8" s="7"/>
      <c r="E8" s="7"/>
      <c r="F8" s="7"/>
      <c r="G8" s="9"/>
      <c r="H8" s="9"/>
    </row>
    <row r="9" spans="2:17" x14ac:dyDescent="0.25">
      <c r="C9" s="60"/>
      <c r="D9" s="6"/>
      <c r="E9" s="7"/>
      <c r="F9" s="7"/>
      <c r="G9" s="9"/>
      <c r="H9" s="9"/>
      <c r="K9" s="48"/>
    </row>
    <row r="10" spans="2:17" x14ac:dyDescent="0.25">
      <c r="C10" s="60"/>
      <c r="D10" s="6"/>
      <c r="E10" s="7"/>
      <c r="F10" s="7"/>
      <c r="G10" s="9"/>
      <c r="H10" s="9"/>
      <c r="I10" s="31" t="s">
        <v>6104</v>
      </c>
      <c r="K10" s="60"/>
      <c r="L10" s="6"/>
      <c r="M10" s="7"/>
      <c r="N10" s="7"/>
      <c r="O10" s="9"/>
      <c r="P10" s="9"/>
      <c r="Q10" s="31"/>
    </row>
    <row r="11" spans="2:17" x14ac:dyDescent="0.25">
      <c r="C11" s="60"/>
      <c r="D11" s="6"/>
      <c r="E11" s="7"/>
      <c r="F11" s="7"/>
      <c r="G11" s="9"/>
      <c r="H11" s="8"/>
      <c r="I11" s="31" t="s">
        <v>6105</v>
      </c>
      <c r="K11" s="60"/>
      <c r="L11" s="6"/>
      <c r="M11" s="7"/>
      <c r="N11" s="7"/>
      <c r="O11" s="9"/>
      <c r="P11" s="8"/>
      <c r="Q11" s="31"/>
    </row>
    <row r="12" spans="2:17" x14ac:dyDescent="0.25">
      <c r="C12" s="56"/>
      <c r="D12" s="6"/>
      <c r="E12" s="7"/>
      <c r="F12" s="7"/>
      <c r="G12" s="9" t="s">
        <v>370</v>
      </c>
      <c r="H12" s="38"/>
      <c r="I12" s="31" t="s">
        <v>6107</v>
      </c>
      <c r="K12" s="56"/>
      <c r="L12" s="6"/>
      <c r="M12" s="7"/>
      <c r="N12" s="7"/>
      <c r="O12" s="9"/>
      <c r="P12" s="38"/>
      <c r="Q12" s="31"/>
    </row>
    <row r="13" spans="2:17" x14ac:dyDescent="0.25">
      <c r="B13" t="s">
        <v>482</v>
      </c>
      <c r="C13" s="56" t="s">
        <v>5992</v>
      </c>
      <c r="D13" s="6" t="s">
        <v>456</v>
      </c>
      <c r="E13" s="7" t="s">
        <v>375</v>
      </c>
      <c r="F13" s="7" t="s">
        <v>376</v>
      </c>
      <c r="G13" s="9" t="s">
        <v>377</v>
      </c>
      <c r="H13" s="38"/>
      <c r="I13" s="31" t="s">
        <v>6106</v>
      </c>
      <c r="K13" s="56"/>
      <c r="L13" s="6"/>
      <c r="M13" s="7"/>
      <c r="N13" s="7"/>
      <c r="O13" s="9"/>
      <c r="P13" s="38"/>
      <c r="Q13" s="31"/>
    </row>
    <row r="14" spans="2:17" x14ac:dyDescent="0.25">
      <c r="C14" s="61"/>
      <c r="E14" s="17"/>
      <c r="F14" s="17"/>
      <c r="G14" s="19"/>
      <c r="H14" s="19"/>
      <c r="K14" s="61"/>
    </row>
    <row r="15" spans="2:17" x14ac:dyDescent="0.25">
      <c r="B15" t="s">
        <v>1994</v>
      </c>
      <c r="C15" s="55" t="s">
        <v>4856</v>
      </c>
      <c r="D15" s="3" t="s">
        <v>6019</v>
      </c>
      <c r="E15" s="45">
        <v>30.603599548339844</v>
      </c>
      <c r="F15" s="45">
        <v>-92.773902893066406</v>
      </c>
      <c r="G15" s="22">
        <v>19.799999237060547</v>
      </c>
      <c r="I15" s="4">
        <v>18.161418914794922</v>
      </c>
    </row>
    <row r="16" spans="2:17" x14ac:dyDescent="0.25">
      <c r="B16" t="s">
        <v>1589</v>
      </c>
      <c r="C16" s="55" t="s">
        <v>4466</v>
      </c>
      <c r="D16" s="3" t="s">
        <v>6004</v>
      </c>
      <c r="E16" s="45">
        <v>34.126701354980469</v>
      </c>
      <c r="F16" s="45">
        <v>-94.017196655273438</v>
      </c>
      <c r="G16" s="22">
        <v>143.30000305175781</v>
      </c>
      <c r="I16" s="4">
        <v>16.169290542602539</v>
      </c>
    </row>
    <row r="17" spans="2:9" x14ac:dyDescent="0.25">
      <c r="B17" t="s">
        <v>1133</v>
      </c>
      <c r="C17" s="55" t="s">
        <v>4004</v>
      </c>
      <c r="D17" s="3" t="s">
        <v>6019</v>
      </c>
      <c r="E17" s="45">
        <v>30.47130012512207</v>
      </c>
      <c r="F17" s="45">
        <v>-93.159103393554688</v>
      </c>
      <c r="G17" s="22">
        <v>22.600000381469727</v>
      </c>
      <c r="I17" s="4">
        <v>15.744093894958496</v>
      </c>
    </row>
    <row r="18" spans="2:9" x14ac:dyDescent="0.25">
      <c r="B18" t="s">
        <v>1614</v>
      </c>
      <c r="C18" s="55" t="s">
        <v>4488</v>
      </c>
      <c r="D18" s="3" t="s">
        <v>6004</v>
      </c>
      <c r="E18" s="45">
        <v>34.078300476074219</v>
      </c>
      <c r="F18" s="45">
        <v>-93.701896667480469</v>
      </c>
      <c r="G18" s="22">
        <v>140.19999694824219</v>
      </c>
      <c r="I18" s="4">
        <v>14.708661079406738</v>
      </c>
    </row>
    <row r="19" spans="2:9" x14ac:dyDescent="0.25">
      <c r="B19" t="s">
        <v>498</v>
      </c>
      <c r="C19" s="55" t="s">
        <v>3329</v>
      </c>
      <c r="D19" s="3" t="s">
        <v>6004</v>
      </c>
      <c r="E19" s="45">
        <v>34.311901092529297</v>
      </c>
      <c r="F19" s="45">
        <v>-93.843902587890625</v>
      </c>
      <c r="G19" s="22">
        <v>235</v>
      </c>
      <c r="I19" s="4">
        <v>13.917323112487793</v>
      </c>
    </row>
    <row r="20" spans="2:9" x14ac:dyDescent="0.25">
      <c r="B20" t="s">
        <v>1562</v>
      </c>
      <c r="C20" s="55" t="s">
        <v>4441</v>
      </c>
      <c r="D20" s="3" t="s">
        <v>6004</v>
      </c>
      <c r="E20" s="45">
        <v>34.027500152587891</v>
      </c>
      <c r="F20" s="45">
        <v>-93.433296203613281</v>
      </c>
      <c r="G20" s="22">
        <v>91.400001525878906</v>
      </c>
      <c r="I20" s="4">
        <v>12.881890296936035</v>
      </c>
    </row>
    <row r="21" spans="2:9" x14ac:dyDescent="0.25">
      <c r="B21" t="s">
        <v>1132</v>
      </c>
      <c r="C21" s="55" t="s">
        <v>4003</v>
      </c>
      <c r="D21" s="3" t="s">
        <v>6019</v>
      </c>
      <c r="E21" s="45">
        <v>30.951700210571289</v>
      </c>
      <c r="F21" s="45">
        <v>-92.192100524902344</v>
      </c>
      <c r="G21" s="22">
        <v>24.100000381469727</v>
      </c>
      <c r="I21" s="4">
        <v>12.661417007446289</v>
      </c>
    </row>
    <row r="22" spans="2:9" x14ac:dyDescent="0.25">
      <c r="B22" t="s">
        <v>1007</v>
      </c>
      <c r="C22" s="55" t="s">
        <v>3875</v>
      </c>
      <c r="D22" s="3" t="s">
        <v>6004</v>
      </c>
      <c r="E22" s="45">
        <v>34.041698455810547</v>
      </c>
      <c r="F22" s="45">
        <v>-93.541801452636719</v>
      </c>
      <c r="G22" s="22">
        <v>147.19999694824219</v>
      </c>
      <c r="I22" s="4">
        <v>12.413385391235352</v>
      </c>
    </row>
    <row r="23" spans="2:9" x14ac:dyDescent="0.25">
      <c r="B23" t="s">
        <v>1006</v>
      </c>
      <c r="C23" s="55" t="s">
        <v>3874</v>
      </c>
      <c r="D23" s="3" t="s">
        <v>6004</v>
      </c>
      <c r="E23" s="45">
        <v>34.033100128173828</v>
      </c>
      <c r="F23" s="45">
        <v>-93.50689697265625</v>
      </c>
      <c r="G23" s="22">
        <v>107.90000152587891</v>
      </c>
      <c r="I23" s="4">
        <v>11.933070182800293</v>
      </c>
    </row>
    <row r="24" spans="2:9" x14ac:dyDescent="0.25">
      <c r="B24" t="s">
        <v>1154</v>
      </c>
      <c r="C24" s="55" t="s">
        <v>4025</v>
      </c>
      <c r="D24" s="3" t="s">
        <v>6019</v>
      </c>
      <c r="E24" s="45">
        <v>30.57710075378418</v>
      </c>
      <c r="F24" s="45">
        <v>-90.969902038574219</v>
      </c>
      <c r="G24" s="22">
        <v>32.900001525878906</v>
      </c>
      <c r="I24" s="4">
        <v>11.708661079406738</v>
      </c>
    </row>
    <row r="25" spans="2:9" x14ac:dyDescent="0.25">
      <c r="B25" t="s">
        <v>1966</v>
      </c>
      <c r="C25" s="55" t="s">
        <v>4829</v>
      </c>
      <c r="D25" s="3" t="s">
        <v>6019</v>
      </c>
      <c r="E25" s="45">
        <v>30.959400177001953</v>
      </c>
      <c r="F25" s="45">
        <v>-92.178596496582031</v>
      </c>
      <c r="G25" s="22">
        <v>24.399999618530273</v>
      </c>
      <c r="I25" s="4">
        <v>11.629920959472656</v>
      </c>
    </row>
    <row r="26" spans="2:9" x14ac:dyDescent="0.25">
      <c r="B26" t="s">
        <v>1008</v>
      </c>
      <c r="C26" s="55" t="s">
        <v>3876</v>
      </c>
      <c r="D26" s="3" t="s">
        <v>6004</v>
      </c>
      <c r="E26" s="45">
        <v>34.075599670410156</v>
      </c>
      <c r="F26" s="45">
        <v>-93.613502502441406</v>
      </c>
      <c r="G26" s="22">
        <v>162.80000305175781</v>
      </c>
      <c r="I26" s="4">
        <v>11.196849822998047</v>
      </c>
    </row>
    <row r="27" spans="2:9" x14ac:dyDescent="0.25">
      <c r="B27" t="s">
        <v>1822</v>
      </c>
      <c r="C27" s="55" t="s">
        <v>4707</v>
      </c>
      <c r="D27" s="3" t="s">
        <v>6016</v>
      </c>
      <c r="E27" s="45">
        <v>38.435298919677734</v>
      </c>
      <c r="F27" s="45">
        <v>-86.703300476074219</v>
      </c>
      <c r="G27" s="22">
        <v>171</v>
      </c>
      <c r="I27" s="4">
        <v>9.9527559280395508</v>
      </c>
    </row>
    <row r="28" spans="2:9" x14ac:dyDescent="0.25">
      <c r="B28" t="s">
        <v>1266</v>
      </c>
      <c r="C28" s="55" t="s">
        <v>4137</v>
      </c>
      <c r="D28" s="3" t="s">
        <v>6025</v>
      </c>
      <c r="E28" s="45">
        <v>30.380199432373047</v>
      </c>
      <c r="F28" s="45">
        <v>-88.748703002929688</v>
      </c>
      <c r="G28" s="22">
        <v>1.5</v>
      </c>
      <c r="I28" s="4">
        <v>9.8700780868530273</v>
      </c>
    </row>
    <row r="29" spans="2:9" x14ac:dyDescent="0.25">
      <c r="B29" t="s">
        <v>1988</v>
      </c>
      <c r="C29" s="55" t="s">
        <v>4851</v>
      </c>
      <c r="D29" s="3" t="s">
        <v>6019</v>
      </c>
      <c r="E29" s="45">
        <v>31.128900527954102</v>
      </c>
      <c r="F29" s="45">
        <v>-92.06500244140625</v>
      </c>
      <c r="G29" s="22">
        <v>25.899999618530273</v>
      </c>
      <c r="I29" s="4">
        <v>9.6417322158813477</v>
      </c>
    </row>
    <row r="30" spans="2:9" x14ac:dyDescent="0.25">
      <c r="B30" t="s">
        <v>1981</v>
      </c>
      <c r="C30" s="55" t="s">
        <v>4844</v>
      </c>
      <c r="D30" s="3" t="s">
        <v>6019</v>
      </c>
      <c r="E30" s="45">
        <v>29.959199905395508</v>
      </c>
      <c r="F30" s="45">
        <v>-91.710800170898438</v>
      </c>
      <c r="G30" s="22">
        <v>6.0999999046325684</v>
      </c>
      <c r="I30" s="4">
        <v>9.4094486236572266</v>
      </c>
    </row>
    <row r="31" spans="2:9" x14ac:dyDescent="0.25">
      <c r="B31" t="s">
        <v>1155</v>
      </c>
      <c r="C31" s="55" t="s">
        <v>4026</v>
      </c>
      <c r="D31" s="3" t="s">
        <v>6019</v>
      </c>
      <c r="E31" s="45">
        <v>30.524099349975586</v>
      </c>
      <c r="F31" s="45">
        <v>-90.912696838378906</v>
      </c>
      <c r="G31" s="22">
        <v>21</v>
      </c>
      <c r="I31" s="4">
        <v>8.8031492233276367</v>
      </c>
    </row>
    <row r="32" spans="2:9" x14ac:dyDescent="0.25">
      <c r="B32" t="s">
        <v>1975</v>
      </c>
      <c r="C32" s="55" t="s">
        <v>4838</v>
      </c>
      <c r="D32" s="3" t="s">
        <v>6019</v>
      </c>
      <c r="E32" s="45">
        <v>29.823299407958984</v>
      </c>
      <c r="F32" s="45">
        <v>-91.544197082519531</v>
      </c>
      <c r="G32" s="22">
        <v>3.7000000476837158</v>
      </c>
      <c r="I32" s="4">
        <v>8.7007875442504883</v>
      </c>
    </row>
    <row r="33" spans="2:9" x14ac:dyDescent="0.25">
      <c r="B33" t="s">
        <v>1293</v>
      </c>
      <c r="C33" s="55" t="s">
        <v>4164</v>
      </c>
      <c r="D33" s="3" t="s">
        <v>6025</v>
      </c>
      <c r="E33" s="45">
        <v>32.759700775146484</v>
      </c>
      <c r="F33" s="45">
        <v>-89.09210205078125</v>
      </c>
      <c r="G33" s="22">
        <v>137.80000305175781</v>
      </c>
      <c r="I33" s="4">
        <v>8.559056282043457</v>
      </c>
    </row>
    <row r="34" spans="2:9" x14ac:dyDescent="0.25">
      <c r="B34" t="s">
        <v>1269</v>
      </c>
      <c r="C34" s="55" t="s">
        <v>4140</v>
      </c>
      <c r="D34" s="3" t="s">
        <v>6025</v>
      </c>
      <c r="E34" s="45">
        <v>32.124599456787109</v>
      </c>
      <c r="F34" s="45">
        <v>-89.23370361328125</v>
      </c>
      <c r="G34" s="22">
        <v>131.10000610351563</v>
      </c>
      <c r="I34" s="4">
        <v>8.5</v>
      </c>
    </row>
    <row r="35" spans="2:9" x14ac:dyDescent="0.25">
      <c r="B35" t="s">
        <v>1991</v>
      </c>
      <c r="C35" s="55" t="s">
        <v>4853</v>
      </c>
      <c r="D35" s="3" t="s">
        <v>6019</v>
      </c>
      <c r="E35" s="45">
        <v>30.339199066162109</v>
      </c>
      <c r="F35" s="45">
        <v>-93.214996337890625</v>
      </c>
      <c r="G35" s="22">
        <v>7.5999999046325684</v>
      </c>
      <c r="I35" s="4">
        <v>8.1692914962768555</v>
      </c>
    </row>
    <row r="36" spans="2:9" x14ac:dyDescent="0.25">
      <c r="B36" t="s">
        <v>916</v>
      </c>
      <c r="C36" s="55" t="s">
        <v>3784</v>
      </c>
      <c r="D36" s="3" t="s">
        <v>6003</v>
      </c>
      <c r="E36" s="45">
        <v>30.566699981689453</v>
      </c>
      <c r="F36" s="45">
        <v>-87.900497436523438</v>
      </c>
      <c r="G36" s="22">
        <v>34.700000762939453</v>
      </c>
      <c r="I36" s="4">
        <v>7.9921259880065918</v>
      </c>
    </row>
    <row r="37" spans="2:9" x14ac:dyDescent="0.25">
      <c r="B37" t="s">
        <v>921</v>
      </c>
      <c r="C37" s="55" t="s">
        <v>3789</v>
      </c>
      <c r="D37" s="3" t="s">
        <v>6003</v>
      </c>
      <c r="E37" s="45">
        <v>30.507200241088867</v>
      </c>
      <c r="F37" s="45">
        <v>-87.908302307128906</v>
      </c>
      <c r="G37" s="22">
        <v>13.399999618530273</v>
      </c>
      <c r="I37" s="4">
        <v>7.9921259880065918</v>
      </c>
    </row>
    <row r="38" spans="2:9" x14ac:dyDescent="0.25">
      <c r="B38" t="s">
        <v>2129</v>
      </c>
      <c r="C38" s="55" t="s">
        <v>4983</v>
      </c>
      <c r="D38" s="3" t="s">
        <v>6025</v>
      </c>
      <c r="E38" s="45">
        <v>32.403099060058594</v>
      </c>
      <c r="F38" s="45">
        <v>-89.153099060058594</v>
      </c>
      <c r="G38" s="22">
        <v>139.60000610351563</v>
      </c>
      <c r="I38" s="4">
        <v>7.8937010765075684</v>
      </c>
    </row>
    <row r="39" spans="2:9" x14ac:dyDescent="0.25">
      <c r="B39" t="s">
        <v>1140</v>
      </c>
      <c r="C39" s="55" t="s">
        <v>4011</v>
      </c>
      <c r="D39" s="3" t="s">
        <v>6019</v>
      </c>
      <c r="E39" s="45">
        <v>30.509599685668945</v>
      </c>
      <c r="F39" s="45">
        <v>-91.001602172851563</v>
      </c>
      <c r="G39" s="22">
        <v>18</v>
      </c>
      <c r="I39" s="4">
        <v>7.8385825157165527</v>
      </c>
    </row>
    <row r="40" spans="2:9" x14ac:dyDescent="0.25">
      <c r="B40" t="s">
        <v>1529</v>
      </c>
      <c r="C40" s="55" t="s">
        <v>4405</v>
      </c>
      <c r="D40" s="3" t="s">
        <v>6025</v>
      </c>
      <c r="E40" s="45">
        <v>31.588899612426758</v>
      </c>
      <c r="F40" s="45">
        <v>-91.340797424316406</v>
      </c>
      <c r="G40" s="22">
        <v>59.400001525878906</v>
      </c>
      <c r="I40" s="4">
        <v>7.7637796401977539</v>
      </c>
    </row>
    <row r="41" spans="2:9" x14ac:dyDescent="0.25">
      <c r="B41" t="s">
        <v>1278</v>
      </c>
      <c r="C41" s="55" t="s">
        <v>4149</v>
      </c>
      <c r="D41" s="3" t="s">
        <v>6025</v>
      </c>
      <c r="E41" s="45">
        <v>31.280599594116211</v>
      </c>
      <c r="F41" s="45">
        <v>-89.437103271484375</v>
      </c>
      <c r="G41" s="22">
        <v>97.199996948242188</v>
      </c>
      <c r="I41" s="4">
        <v>7.5826773643493652</v>
      </c>
    </row>
    <row r="42" spans="2:9" x14ac:dyDescent="0.25">
      <c r="B42" t="s">
        <v>1615</v>
      </c>
      <c r="C42" s="55" t="s">
        <v>4489</v>
      </c>
      <c r="D42" s="3" t="s">
        <v>6004</v>
      </c>
      <c r="E42" s="45">
        <v>33.929401397705078</v>
      </c>
      <c r="F42" s="45">
        <v>-93.858299255371094</v>
      </c>
      <c r="G42" s="22">
        <v>121.90000152587891</v>
      </c>
      <c r="I42" s="4">
        <v>7.5590553283691406</v>
      </c>
    </row>
    <row r="43" spans="2:9" x14ac:dyDescent="0.25">
      <c r="B43" t="s">
        <v>914</v>
      </c>
      <c r="C43" s="55" t="s">
        <v>3782</v>
      </c>
      <c r="D43" s="3" t="s">
        <v>6003</v>
      </c>
      <c r="E43" s="45">
        <v>30.621999740600586</v>
      </c>
      <c r="F43" s="45">
        <v>-87.901397705078125</v>
      </c>
      <c r="G43" s="22">
        <v>43.900001525878906</v>
      </c>
      <c r="I43" s="4">
        <v>7.531496524810791</v>
      </c>
    </row>
    <row r="44" spans="2:9" x14ac:dyDescent="0.25">
      <c r="B44" t="s">
        <v>922</v>
      </c>
      <c r="C44" s="55" t="s">
        <v>3790</v>
      </c>
      <c r="D44" s="3" t="s">
        <v>6003</v>
      </c>
      <c r="E44" s="45">
        <v>30.684900283813477</v>
      </c>
      <c r="F44" s="45">
        <v>-87.868301391601563</v>
      </c>
      <c r="G44" s="22">
        <v>46.900001525878906</v>
      </c>
      <c r="I44" s="4">
        <v>7.4409446716308594</v>
      </c>
    </row>
    <row r="45" spans="2:9" x14ac:dyDescent="0.25">
      <c r="B45" t="s">
        <v>927</v>
      </c>
      <c r="C45" s="55" t="s">
        <v>3795</v>
      </c>
      <c r="D45" s="3" t="s">
        <v>6003</v>
      </c>
      <c r="E45" s="45">
        <v>30.483100891113281</v>
      </c>
      <c r="F45" s="45">
        <v>-87.911399841308594</v>
      </c>
      <c r="G45" s="22">
        <v>7.5999999046325684</v>
      </c>
      <c r="I45" s="4">
        <v>7.4370079040527344</v>
      </c>
    </row>
    <row r="46" spans="2:9" x14ac:dyDescent="0.25">
      <c r="B46" t="s">
        <v>2130</v>
      </c>
      <c r="C46" s="55" t="s">
        <v>4984</v>
      </c>
      <c r="D46" s="3" t="s">
        <v>6025</v>
      </c>
      <c r="E46" s="45">
        <v>32.769199371337891</v>
      </c>
      <c r="F46" s="45">
        <v>-89.130302429199219</v>
      </c>
      <c r="G46" s="22">
        <v>125.90000152587891</v>
      </c>
      <c r="I46" s="4">
        <v>7.429133415222168</v>
      </c>
    </row>
    <row r="47" spans="2:9" x14ac:dyDescent="0.25">
      <c r="B47" t="s">
        <v>972</v>
      </c>
      <c r="C47" s="55" t="s">
        <v>3840</v>
      </c>
      <c r="D47" s="3" t="s">
        <v>6004</v>
      </c>
      <c r="E47" s="45">
        <v>34.067501068115234</v>
      </c>
      <c r="F47" s="45">
        <v>-92.938201904296875</v>
      </c>
      <c r="G47" s="22">
        <v>78.599998474121094</v>
      </c>
      <c r="I47" s="4">
        <v>7.4015746116638184</v>
      </c>
    </row>
    <row r="48" spans="2:9" x14ac:dyDescent="0.25">
      <c r="B48" t="s">
        <v>1295</v>
      </c>
      <c r="C48" s="55" t="s">
        <v>4166</v>
      </c>
      <c r="D48" s="3" t="s">
        <v>6025</v>
      </c>
      <c r="E48" s="45">
        <v>32.570598602294922</v>
      </c>
      <c r="F48" s="45">
        <v>-89.143203735351563</v>
      </c>
      <c r="G48" s="22">
        <v>-999.9000244140625</v>
      </c>
      <c r="I48" s="4">
        <v>7.3897638320922852</v>
      </c>
    </row>
    <row r="49" spans="2:9" x14ac:dyDescent="0.25">
      <c r="B49" t="s">
        <v>913</v>
      </c>
      <c r="C49" s="55" t="s">
        <v>3781</v>
      </c>
      <c r="D49" s="3" t="s">
        <v>6003</v>
      </c>
      <c r="E49" s="45">
        <v>30.642400741577148</v>
      </c>
      <c r="F49" s="45">
        <v>-87.907600402832031</v>
      </c>
      <c r="G49" s="22">
        <v>48.200000762939453</v>
      </c>
      <c r="I49" s="4">
        <v>7.381889820098877</v>
      </c>
    </row>
    <row r="50" spans="2:9" x14ac:dyDescent="0.25">
      <c r="B50" t="s">
        <v>3172</v>
      </c>
      <c r="C50" s="55" t="s">
        <v>5878</v>
      </c>
      <c r="D50" s="3" t="s">
        <v>6019</v>
      </c>
      <c r="E50" s="45">
        <v>30.091699600219727</v>
      </c>
      <c r="F50" s="45">
        <v>-91.873100280761719</v>
      </c>
      <c r="G50" s="22">
        <v>10.699999809265137</v>
      </c>
      <c r="I50" s="4">
        <v>7.3622050285339355</v>
      </c>
    </row>
    <row r="51" spans="2:9" x14ac:dyDescent="0.25">
      <c r="B51" t="s">
        <v>991</v>
      </c>
      <c r="C51" s="55" t="s">
        <v>3859</v>
      </c>
      <c r="D51" s="3" t="s">
        <v>6004</v>
      </c>
      <c r="E51" s="45">
        <v>34.209800720214844</v>
      </c>
      <c r="F51" s="45">
        <v>-91.880500793457031</v>
      </c>
      <c r="G51" s="22">
        <v>61.599998474121094</v>
      </c>
      <c r="I51" s="4">
        <v>7.2992124557495117</v>
      </c>
    </row>
    <row r="52" spans="2:9" x14ac:dyDescent="0.25">
      <c r="B52" t="s">
        <v>1313</v>
      </c>
      <c r="C52" s="55" t="s">
        <v>4184</v>
      </c>
      <c r="D52" s="3" t="s">
        <v>6025</v>
      </c>
      <c r="E52" s="45">
        <v>31.8218994140625</v>
      </c>
      <c r="F52" s="45">
        <v>-89.330497741699219</v>
      </c>
      <c r="G52" s="22">
        <v>101.5</v>
      </c>
      <c r="I52" s="4">
        <v>7.2716531753540039</v>
      </c>
    </row>
    <row r="53" spans="2:9" x14ac:dyDescent="0.25">
      <c r="B53" t="s">
        <v>2839</v>
      </c>
      <c r="C53" s="55" t="s">
        <v>5568</v>
      </c>
      <c r="D53" s="3" t="s">
        <v>6007</v>
      </c>
      <c r="E53" s="45">
        <v>35.593101501464844</v>
      </c>
      <c r="F53" s="45">
        <v>-88.916702270507813</v>
      </c>
      <c r="G53" s="22">
        <v>132</v>
      </c>
      <c r="I53" s="4">
        <v>7.1496067047119141</v>
      </c>
    </row>
    <row r="54" spans="2:9" x14ac:dyDescent="0.25">
      <c r="B54" t="s">
        <v>919</v>
      </c>
      <c r="C54" s="55" t="s">
        <v>3787</v>
      </c>
      <c r="D54" s="3" t="s">
        <v>6003</v>
      </c>
      <c r="E54" s="45">
        <v>30.556600570678711</v>
      </c>
      <c r="F54" s="45">
        <v>-87.901298522949219</v>
      </c>
      <c r="G54" s="22">
        <v>3.4000000953674316</v>
      </c>
      <c r="I54" s="4">
        <v>7.0984253883361816</v>
      </c>
    </row>
    <row r="55" spans="2:9" x14ac:dyDescent="0.25">
      <c r="B55" t="s">
        <v>3233</v>
      </c>
      <c r="C55" s="55" t="s">
        <v>5937</v>
      </c>
      <c r="D55" s="3" t="s">
        <v>6004</v>
      </c>
      <c r="E55" s="45">
        <v>34.174999237060547</v>
      </c>
      <c r="F55" s="45">
        <v>-91.934700012207031</v>
      </c>
      <c r="G55" s="22">
        <v>63.099998474121094</v>
      </c>
      <c r="I55" s="4">
        <v>7.0590553283691406</v>
      </c>
    </row>
    <row r="56" spans="2:9" x14ac:dyDescent="0.25">
      <c r="B56" t="s">
        <v>2112</v>
      </c>
      <c r="C56" s="55" t="s">
        <v>4967</v>
      </c>
      <c r="D56" s="3" t="s">
        <v>6025</v>
      </c>
      <c r="E56" s="45">
        <v>31.25469970703125</v>
      </c>
      <c r="F56" s="45">
        <v>-89.339202880859375</v>
      </c>
      <c r="G56" s="22">
        <v>117.30000305175781</v>
      </c>
      <c r="I56" s="4">
        <v>7.0590548515319824</v>
      </c>
    </row>
    <row r="57" spans="2:9" x14ac:dyDescent="0.25">
      <c r="B57" t="s">
        <v>1563</v>
      </c>
      <c r="C57" s="55" t="s">
        <v>4442</v>
      </c>
      <c r="D57" s="3" t="s">
        <v>6004</v>
      </c>
      <c r="E57" s="45">
        <v>34.143299102783203</v>
      </c>
      <c r="F57" s="45">
        <v>-93.05889892578125</v>
      </c>
      <c r="G57" s="22">
        <v>59.700000762939453</v>
      </c>
      <c r="I57" s="4">
        <v>7.0511808395385742</v>
      </c>
    </row>
    <row r="58" spans="2:9" x14ac:dyDescent="0.25">
      <c r="B58" t="s">
        <v>1291</v>
      </c>
      <c r="C58" s="55" t="s">
        <v>4162</v>
      </c>
      <c r="D58" s="3" t="s">
        <v>6025</v>
      </c>
      <c r="E58" s="45">
        <v>32.733898162841797</v>
      </c>
      <c r="F58" s="45">
        <v>-89.169601440429688</v>
      </c>
      <c r="G58" s="22">
        <v>153.89999389648438</v>
      </c>
      <c r="I58" s="4">
        <v>7.031496524810791</v>
      </c>
    </row>
    <row r="59" spans="2:9" x14ac:dyDescent="0.25">
      <c r="B59" t="s">
        <v>1520</v>
      </c>
      <c r="C59" s="55" t="s">
        <v>4391</v>
      </c>
      <c r="D59" s="3" t="s">
        <v>6003</v>
      </c>
      <c r="E59" s="45">
        <v>30.546699523925781</v>
      </c>
      <c r="F59" s="45">
        <v>-87.88079833984375</v>
      </c>
      <c r="G59" s="22">
        <v>7</v>
      </c>
      <c r="I59" s="4">
        <v>7</v>
      </c>
    </row>
    <row r="60" spans="2:9" x14ac:dyDescent="0.25">
      <c r="B60" t="s">
        <v>657</v>
      </c>
      <c r="C60" s="55" t="s">
        <v>3509</v>
      </c>
      <c r="D60" s="3" t="s">
        <v>6019</v>
      </c>
      <c r="E60" s="45">
        <v>29.968900680541992</v>
      </c>
      <c r="F60" s="45">
        <v>-92.116897583007813</v>
      </c>
      <c r="G60" s="22">
        <v>3</v>
      </c>
      <c r="I60" s="4">
        <v>6.9803147315979004</v>
      </c>
    </row>
    <row r="61" spans="2:9" x14ac:dyDescent="0.25">
      <c r="B61" t="s">
        <v>1279</v>
      </c>
      <c r="C61" s="55" t="s">
        <v>4150</v>
      </c>
      <c r="D61" s="3" t="s">
        <v>6025</v>
      </c>
      <c r="E61" s="45">
        <v>31.334999084472656</v>
      </c>
      <c r="F61" s="45">
        <v>-89.364501953125</v>
      </c>
      <c r="G61" s="22">
        <v>64</v>
      </c>
      <c r="I61" s="4">
        <v>6.9291338920593262</v>
      </c>
    </row>
    <row r="62" spans="2:9" x14ac:dyDescent="0.25">
      <c r="B62" t="s">
        <v>920</v>
      </c>
      <c r="C62" s="55" t="s">
        <v>3788</v>
      </c>
      <c r="D62" s="3" t="s">
        <v>6003</v>
      </c>
      <c r="E62" s="45">
        <v>30.675899505615234</v>
      </c>
      <c r="F62" s="45">
        <v>-87.856300354003906</v>
      </c>
      <c r="G62" s="22">
        <v>65.800003051757813</v>
      </c>
      <c r="I62" s="4">
        <v>6.877953052520752</v>
      </c>
    </row>
    <row r="63" spans="2:9" x14ac:dyDescent="0.25">
      <c r="B63" t="s">
        <v>3179</v>
      </c>
      <c r="C63" s="55" t="s">
        <v>5885</v>
      </c>
      <c r="D63" s="3" t="s">
        <v>6003</v>
      </c>
      <c r="E63" s="45">
        <v>30.548599243164063</v>
      </c>
      <c r="F63" s="45">
        <v>-87.875801086425781</v>
      </c>
      <c r="G63" s="22">
        <v>29</v>
      </c>
      <c r="I63" s="4">
        <v>6.877953052520752</v>
      </c>
    </row>
    <row r="64" spans="2:9" x14ac:dyDescent="0.25">
      <c r="B64" t="s">
        <v>1326</v>
      </c>
      <c r="C64" s="55" t="s">
        <v>4197</v>
      </c>
      <c r="D64" s="3" t="s">
        <v>6025</v>
      </c>
      <c r="E64" s="45">
        <v>32.395999908447266</v>
      </c>
      <c r="F64" s="45">
        <v>-90.782096862792969</v>
      </c>
      <c r="G64" s="22">
        <v>82.300003051757813</v>
      </c>
      <c r="I64" s="4">
        <v>6.8228349685668945</v>
      </c>
    </row>
    <row r="65" spans="2:9" x14ac:dyDescent="0.25">
      <c r="B65" t="s">
        <v>925</v>
      </c>
      <c r="C65" s="55" t="s">
        <v>3793</v>
      </c>
      <c r="D65" s="3" t="s">
        <v>6003</v>
      </c>
      <c r="E65" s="45">
        <v>30.572399139404297</v>
      </c>
      <c r="F65" s="45">
        <v>-87.844398498535156</v>
      </c>
      <c r="G65" s="22">
        <v>40.200000762939453</v>
      </c>
      <c r="I65" s="4">
        <v>6.7913384437561035</v>
      </c>
    </row>
    <row r="66" spans="2:9" x14ac:dyDescent="0.25">
      <c r="B66" t="s">
        <v>1168</v>
      </c>
      <c r="C66" s="55" t="s">
        <v>4039</v>
      </c>
      <c r="D66" s="3" t="s">
        <v>6019</v>
      </c>
      <c r="E66" s="45">
        <v>30.122100830078125</v>
      </c>
      <c r="F66" s="45">
        <v>-91.831001281738281</v>
      </c>
      <c r="G66" s="22">
        <v>6.6999998092651367</v>
      </c>
      <c r="I66" s="4">
        <v>6.7834649085998535</v>
      </c>
    </row>
    <row r="67" spans="2:9" x14ac:dyDescent="0.25">
      <c r="B67" t="s">
        <v>1441</v>
      </c>
      <c r="C67" s="55" t="s">
        <v>4312</v>
      </c>
      <c r="D67" s="3" t="s">
        <v>6007</v>
      </c>
      <c r="E67" s="45">
        <v>35.139198303222656</v>
      </c>
      <c r="F67" s="45">
        <v>-87.37860107421875</v>
      </c>
      <c r="G67" s="22">
        <v>281</v>
      </c>
      <c r="I67" s="4">
        <v>6.7795276641845703</v>
      </c>
    </row>
    <row r="68" spans="2:9" x14ac:dyDescent="0.25">
      <c r="B68" t="s">
        <v>1322</v>
      </c>
      <c r="C68" s="55" t="s">
        <v>4193</v>
      </c>
      <c r="D68" s="3" t="s">
        <v>6025</v>
      </c>
      <c r="E68" s="45">
        <v>32.975101470947266</v>
      </c>
      <c r="F68" s="45">
        <v>-89.116996765136719</v>
      </c>
      <c r="G68" s="22">
        <v>145.10000610351563</v>
      </c>
      <c r="I68" s="4">
        <v>6.7716536521911621</v>
      </c>
    </row>
    <row r="69" spans="2:9" x14ac:dyDescent="0.25">
      <c r="B69" t="s">
        <v>1968</v>
      </c>
      <c r="C69" s="55" t="s">
        <v>4831</v>
      </c>
      <c r="D69" s="3" t="s">
        <v>6019</v>
      </c>
      <c r="E69" s="45">
        <v>30.198099136352539</v>
      </c>
      <c r="F69" s="45">
        <v>-91.125602722167969</v>
      </c>
      <c r="G69" s="22">
        <v>7.5999999046325684</v>
      </c>
      <c r="I69" s="4">
        <v>6.7598428726196289</v>
      </c>
    </row>
    <row r="70" spans="2:9" x14ac:dyDescent="0.25">
      <c r="B70" t="s">
        <v>1290</v>
      </c>
      <c r="C70" s="55" t="s">
        <v>4161</v>
      </c>
      <c r="D70" s="3" t="s">
        <v>6025</v>
      </c>
      <c r="E70" s="45">
        <v>34.954898834228516</v>
      </c>
      <c r="F70" s="45">
        <v>-89.672500610351563</v>
      </c>
      <c r="G70" s="22">
        <v>111.30000305175781</v>
      </c>
      <c r="I70" s="4">
        <v>6.7007870674133301</v>
      </c>
    </row>
    <row r="71" spans="2:9" x14ac:dyDescent="0.25">
      <c r="B71" t="s">
        <v>1177</v>
      </c>
      <c r="C71" s="55" t="s">
        <v>4048</v>
      </c>
      <c r="D71" s="3" t="s">
        <v>6019</v>
      </c>
      <c r="E71" s="45">
        <v>29.976200103759766</v>
      </c>
      <c r="F71" s="45">
        <v>-92.107200622558594</v>
      </c>
      <c r="G71" s="22">
        <v>3.7000000476837158</v>
      </c>
      <c r="I71" s="4">
        <v>6.6259846687316895</v>
      </c>
    </row>
    <row r="72" spans="2:9" x14ac:dyDescent="0.25">
      <c r="B72" t="s">
        <v>1143</v>
      </c>
      <c r="C72" s="55" t="s">
        <v>4014</v>
      </c>
      <c r="D72" s="3" t="s">
        <v>6019</v>
      </c>
      <c r="E72" s="45">
        <v>30.450700759887695</v>
      </c>
      <c r="F72" s="45">
        <v>-91.084297180175781</v>
      </c>
      <c r="G72" s="22">
        <v>25</v>
      </c>
      <c r="I72" s="4">
        <v>6.618110179901123</v>
      </c>
    </row>
    <row r="73" spans="2:9" x14ac:dyDescent="0.25">
      <c r="B73" t="s">
        <v>1277</v>
      </c>
      <c r="C73" s="55" t="s">
        <v>4148</v>
      </c>
      <c r="D73" s="3" t="s">
        <v>6025</v>
      </c>
      <c r="E73" s="45">
        <v>31.27440071105957</v>
      </c>
      <c r="F73" s="45">
        <v>-89.4375</v>
      </c>
      <c r="G73" s="22">
        <v>121</v>
      </c>
      <c r="I73" s="4">
        <v>6.6102361679077148</v>
      </c>
    </row>
    <row r="74" spans="2:9" x14ac:dyDescent="0.25">
      <c r="B74" t="s">
        <v>1541</v>
      </c>
      <c r="C74" s="55" t="s">
        <v>4416</v>
      </c>
      <c r="D74" s="3" t="s">
        <v>6025</v>
      </c>
      <c r="E74" s="45">
        <v>32.597198486328125</v>
      </c>
      <c r="F74" s="45">
        <v>-89.460601806640625</v>
      </c>
      <c r="G74" s="22">
        <v>96.900001525878906</v>
      </c>
      <c r="I74" s="4">
        <v>6.5905513763427734</v>
      </c>
    </row>
    <row r="75" spans="2:9" x14ac:dyDescent="0.25">
      <c r="B75" t="s">
        <v>1148</v>
      </c>
      <c r="C75" s="55" t="s">
        <v>4019</v>
      </c>
      <c r="D75" s="3" t="s">
        <v>6019</v>
      </c>
      <c r="E75" s="45">
        <v>30.40049934387207</v>
      </c>
      <c r="F75" s="45">
        <v>-91.089599609375</v>
      </c>
      <c r="G75" s="22">
        <v>9.3999996185302734</v>
      </c>
      <c r="I75" s="4">
        <v>6.5826773643493652</v>
      </c>
    </row>
    <row r="76" spans="2:9" x14ac:dyDescent="0.25">
      <c r="B76" t="s">
        <v>987</v>
      </c>
      <c r="C76" s="55" t="s">
        <v>3855</v>
      </c>
      <c r="D76" s="3" t="s">
        <v>6004</v>
      </c>
      <c r="E76" s="45">
        <v>34.292198181152344</v>
      </c>
      <c r="F76" s="45">
        <v>-92.408096313476563</v>
      </c>
      <c r="G76" s="22">
        <v>89.900001525878906</v>
      </c>
      <c r="I76" s="4">
        <v>6.5196852684020996</v>
      </c>
    </row>
    <row r="77" spans="2:9" x14ac:dyDescent="0.25">
      <c r="B77" t="s">
        <v>1789</v>
      </c>
      <c r="C77" s="55" t="s">
        <v>4673</v>
      </c>
      <c r="D77" s="3" t="s">
        <v>6025</v>
      </c>
      <c r="E77" s="45">
        <v>34.953601837158203</v>
      </c>
      <c r="F77" s="45">
        <v>-89.829696655273438</v>
      </c>
      <c r="G77" s="22">
        <v>117.30000305175781</v>
      </c>
      <c r="I77" s="4">
        <v>6.5196852684020996</v>
      </c>
    </row>
    <row r="78" spans="2:9" x14ac:dyDescent="0.25">
      <c r="B78" t="s">
        <v>924</v>
      </c>
      <c r="C78" s="55" t="s">
        <v>3792</v>
      </c>
      <c r="D78" s="3" t="s">
        <v>6003</v>
      </c>
      <c r="E78" s="45">
        <v>30.516599655151367</v>
      </c>
      <c r="F78" s="45">
        <v>-87.847396850585938</v>
      </c>
      <c r="G78" s="22">
        <v>31.700000762939453</v>
      </c>
      <c r="I78" s="4">
        <v>6.460629940032959</v>
      </c>
    </row>
    <row r="79" spans="2:9" x14ac:dyDescent="0.25">
      <c r="B79" t="s">
        <v>1144</v>
      </c>
      <c r="C79" s="55" t="s">
        <v>4015</v>
      </c>
      <c r="D79" s="3" t="s">
        <v>6019</v>
      </c>
      <c r="E79" s="45">
        <v>30.544099807739258</v>
      </c>
      <c r="F79" s="45">
        <v>-91.004997253417969</v>
      </c>
      <c r="G79" s="22">
        <v>27.100000381469727</v>
      </c>
      <c r="I79" s="4">
        <v>6.429133415222168</v>
      </c>
    </row>
    <row r="80" spans="2:9" x14ac:dyDescent="0.25">
      <c r="B80" t="s">
        <v>912</v>
      </c>
      <c r="C80" s="55" t="s">
        <v>3780</v>
      </c>
      <c r="D80" s="3" t="s">
        <v>6003</v>
      </c>
      <c r="E80" s="45">
        <v>30.548299789428711</v>
      </c>
      <c r="F80" s="45">
        <v>-87.888702392578125</v>
      </c>
      <c r="G80" s="22">
        <v>32.900001525878906</v>
      </c>
      <c r="I80" s="4">
        <v>6.4015750885009766</v>
      </c>
    </row>
    <row r="81" spans="2:9" x14ac:dyDescent="0.25">
      <c r="B81" t="s">
        <v>1146</v>
      </c>
      <c r="C81" s="55" t="s">
        <v>4017</v>
      </c>
      <c r="D81" s="3" t="s">
        <v>6019</v>
      </c>
      <c r="E81" s="45">
        <v>30.4281005859375</v>
      </c>
      <c r="F81" s="45">
        <v>-91.024299621582031</v>
      </c>
      <c r="G81" s="22">
        <v>11.600000381469727</v>
      </c>
      <c r="I81" s="4">
        <v>6.3700785636901855</v>
      </c>
    </row>
    <row r="82" spans="2:9" x14ac:dyDescent="0.25">
      <c r="B82" t="s">
        <v>2533</v>
      </c>
      <c r="C82" s="55" t="s">
        <v>5328</v>
      </c>
      <c r="D82" s="3" t="s">
        <v>6007</v>
      </c>
      <c r="E82" s="45">
        <v>35.62139892578125</v>
      </c>
      <c r="F82" s="45">
        <v>-88.845596313476563</v>
      </c>
      <c r="G82" s="22">
        <v>121.90000152587891</v>
      </c>
      <c r="I82" s="4">
        <v>6.3503937721252441</v>
      </c>
    </row>
    <row r="83" spans="2:9" x14ac:dyDescent="0.25">
      <c r="B83" t="s">
        <v>1479</v>
      </c>
      <c r="C83" s="55" t="s">
        <v>4350</v>
      </c>
      <c r="D83" s="3" t="s">
        <v>6007</v>
      </c>
      <c r="E83" s="45">
        <v>35.000999450683594</v>
      </c>
      <c r="F83" s="45">
        <v>-89.838302612304688</v>
      </c>
      <c r="G83" s="22">
        <v>115.19999694824219</v>
      </c>
      <c r="I83" s="4">
        <v>6.2834649085998535</v>
      </c>
    </row>
    <row r="84" spans="2:9" x14ac:dyDescent="0.25">
      <c r="B84" t="s">
        <v>971</v>
      </c>
      <c r="C84" s="55" t="s">
        <v>3839</v>
      </c>
      <c r="D84" s="3" t="s">
        <v>6004</v>
      </c>
      <c r="E84" s="45">
        <v>34.144798278808594</v>
      </c>
      <c r="F84" s="45">
        <v>-93.103103637695313</v>
      </c>
      <c r="G84" s="22">
        <v>86</v>
      </c>
      <c r="I84" s="4">
        <v>6.2322835922241211</v>
      </c>
    </row>
    <row r="85" spans="2:9" x14ac:dyDescent="0.25">
      <c r="B85" t="s">
        <v>1324</v>
      </c>
      <c r="C85" s="55" t="s">
        <v>4195</v>
      </c>
      <c r="D85" s="3" t="s">
        <v>6025</v>
      </c>
      <c r="E85" s="45">
        <v>32.306098937988281</v>
      </c>
      <c r="F85" s="45">
        <v>-90.882400512695313</v>
      </c>
      <c r="G85" s="22">
        <v>59.400001525878906</v>
      </c>
      <c r="I85" s="4">
        <v>6.2204732894897461</v>
      </c>
    </row>
    <row r="86" spans="2:9" x14ac:dyDescent="0.25">
      <c r="B86" t="s">
        <v>1005</v>
      </c>
      <c r="C86" s="55" t="s">
        <v>3873</v>
      </c>
      <c r="D86" s="3" t="s">
        <v>6004</v>
      </c>
      <c r="E86" s="45">
        <v>34.564800262451172</v>
      </c>
      <c r="F86" s="45">
        <v>-90.98590087890625</v>
      </c>
      <c r="G86" s="22">
        <v>57.599998474121094</v>
      </c>
      <c r="I86" s="4">
        <v>6.2125983238220215</v>
      </c>
    </row>
    <row r="87" spans="2:9" x14ac:dyDescent="0.25">
      <c r="B87" t="s">
        <v>2111</v>
      </c>
      <c r="C87" s="55" t="s">
        <v>4966</v>
      </c>
      <c r="D87" s="3" t="s">
        <v>6025</v>
      </c>
      <c r="E87" s="45">
        <v>34.488601684570313</v>
      </c>
      <c r="F87" s="45">
        <v>-88.701896667480469</v>
      </c>
      <c r="G87" s="22">
        <v>131.10000610351563</v>
      </c>
      <c r="I87" s="4">
        <v>6.1850395202636719</v>
      </c>
    </row>
    <row r="88" spans="2:9" x14ac:dyDescent="0.25">
      <c r="B88" t="s">
        <v>2121</v>
      </c>
      <c r="C88" s="55" t="s">
        <v>4976</v>
      </c>
      <c r="D88" s="3" t="s">
        <v>6025</v>
      </c>
      <c r="E88" s="45">
        <v>31.837499618530273</v>
      </c>
      <c r="F88" s="45">
        <v>-89.597503662109375</v>
      </c>
      <c r="G88" s="22">
        <v>121.90000152587891</v>
      </c>
      <c r="I88" s="4">
        <v>6.1811022758483887</v>
      </c>
    </row>
    <row r="89" spans="2:9" x14ac:dyDescent="0.25">
      <c r="B89" t="s">
        <v>1314</v>
      </c>
      <c r="C89" s="55" t="s">
        <v>4185</v>
      </c>
      <c r="D89" s="3" t="s">
        <v>6025</v>
      </c>
      <c r="E89" s="45">
        <v>32.171901702880859</v>
      </c>
      <c r="F89" s="45">
        <v>-89.454803466796875</v>
      </c>
      <c r="G89" s="22">
        <v>122.19999694824219</v>
      </c>
      <c r="I89" s="4">
        <v>6.1181106567382813</v>
      </c>
    </row>
    <row r="90" spans="2:9" x14ac:dyDescent="0.25">
      <c r="B90" t="s">
        <v>1135</v>
      </c>
      <c r="C90" s="55" t="s">
        <v>4006</v>
      </c>
      <c r="D90" s="3" t="s">
        <v>6019</v>
      </c>
      <c r="E90" s="45">
        <v>30.369800567626953</v>
      </c>
      <c r="F90" s="45">
        <v>-93.066902160644531</v>
      </c>
      <c r="G90" s="22">
        <v>4.5999999046325684</v>
      </c>
      <c r="I90" s="4">
        <v>6.0866141319274902</v>
      </c>
    </row>
    <row r="91" spans="2:9" x14ac:dyDescent="0.25">
      <c r="B91" t="s">
        <v>1156</v>
      </c>
      <c r="C91" s="55" t="s">
        <v>4027</v>
      </c>
      <c r="D91" s="3" t="s">
        <v>6019</v>
      </c>
      <c r="E91" s="45">
        <v>30.252199172973633</v>
      </c>
      <c r="F91" s="45">
        <v>-92.088699340820313</v>
      </c>
      <c r="G91" s="22">
        <v>10.699999809265137</v>
      </c>
      <c r="I91" s="4">
        <v>6.0669288635253906</v>
      </c>
    </row>
    <row r="92" spans="2:9" x14ac:dyDescent="0.25">
      <c r="B92" t="s">
        <v>1169</v>
      </c>
      <c r="C92" s="55" t="s">
        <v>4040</v>
      </c>
      <c r="D92" s="3" t="s">
        <v>6019</v>
      </c>
      <c r="E92" s="45">
        <v>30.32819938659668</v>
      </c>
      <c r="F92" s="45">
        <v>-89.931297302246094</v>
      </c>
      <c r="G92" s="22">
        <v>5.5</v>
      </c>
      <c r="I92" s="4">
        <v>6.0629920959472656</v>
      </c>
    </row>
    <row r="93" spans="2:9" x14ac:dyDescent="0.25">
      <c r="B93" t="s">
        <v>1623</v>
      </c>
      <c r="C93" s="55" t="s">
        <v>4498</v>
      </c>
      <c r="D93" s="3" t="s">
        <v>6004</v>
      </c>
      <c r="E93" s="45">
        <v>34.301898956298828</v>
      </c>
      <c r="F93" s="45">
        <v>-92.391403198242188</v>
      </c>
      <c r="G93" s="22">
        <v>76.199996948242188</v>
      </c>
      <c r="I93" s="4">
        <v>6.0433073043823242</v>
      </c>
    </row>
    <row r="94" spans="2:9" x14ac:dyDescent="0.25">
      <c r="B94" t="s">
        <v>1141</v>
      </c>
      <c r="C94" s="55" t="s">
        <v>4012</v>
      </c>
      <c r="D94" s="3" t="s">
        <v>6019</v>
      </c>
      <c r="E94" s="45">
        <v>30.402299880981445</v>
      </c>
      <c r="F94" s="45">
        <v>-90.9761962890625</v>
      </c>
      <c r="G94" s="22">
        <v>21.899999618530273</v>
      </c>
      <c r="I94" s="4">
        <v>5.921259880065918</v>
      </c>
    </row>
    <row r="95" spans="2:9" x14ac:dyDescent="0.25">
      <c r="B95" t="s">
        <v>1532</v>
      </c>
      <c r="C95" s="55" t="s">
        <v>4408</v>
      </c>
      <c r="D95" s="3" t="s">
        <v>6025</v>
      </c>
      <c r="E95" s="45">
        <v>34.923099517822266</v>
      </c>
      <c r="F95" s="45">
        <v>-89.940299987792969</v>
      </c>
      <c r="G95" s="22">
        <v>115.80000305175781</v>
      </c>
      <c r="I95" s="4">
        <v>5.8897638320922852</v>
      </c>
    </row>
    <row r="96" spans="2:9" x14ac:dyDescent="0.25">
      <c r="B96" t="s">
        <v>1323</v>
      </c>
      <c r="C96" s="55" t="s">
        <v>4194</v>
      </c>
      <c r="D96" s="3" t="s">
        <v>6025</v>
      </c>
      <c r="E96" s="45">
        <v>32.348800659179688</v>
      </c>
      <c r="F96" s="45">
        <v>-90.841201782226563</v>
      </c>
      <c r="G96" s="22">
        <v>79.599998474121094</v>
      </c>
      <c r="I96" s="4">
        <v>5.8661417961120605</v>
      </c>
    </row>
    <row r="97" spans="2:9" x14ac:dyDescent="0.25">
      <c r="B97" t="s">
        <v>1325</v>
      </c>
      <c r="C97" s="55" t="s">
        <v>4196</v>
      </c>
      <c r="D97" s="3" t="s">
        <v>6025</v>
      </c>
      <c r="E97" s="45">
        <v>32.154098510742188</v>
      </c>
      <c r="F97" s="45">
        <v>-90.907402038574219</v>
      </c>
      <c r="G97" s="22">
        <v>52.400001525878906</v>
      </c>
      <c r="I97" s="4">
        <v>5.8622050285339355</v>
      </c>
    </row>
    <row r="98" spans="2:9" x14ac:dyDescent="0.25">
      <c r="B98" t="s">
        <v>2135</v>
      </c>
      <c r="C98" s="55" t="s">
        <v>4989</v>
      </c>
      <c r="D98" s="3" t="s">
        <v>6025</v>
      </c>
      <c r="E98" s="45">
        <v>32.143299102783203</v>
      </c>
      <c r="F98" s="45">
        <v>-89.552497863769531</v>
      </c>
      <c r="G98" s="22">
        <v>135.89999389648438</v>
      </c>
      <c r="I98" s="4">
        <v>5.8503942489624023</v>
      </c>
    </row>
    <row r="99" spans="2:9" x14ac:dyDescent="0.25">
      <c r="B99" t="s">
        <v>947</v>
      </c>
      <c r="C99" s="55" t="s">
        <v>3815</v>
      </c>
      <c r="D99" s="3" t="s">
        <v>6003</v>
      </c>
      <c r="E99" s="45">
        <v>30.690000534057617</v>
      </c>
      <c r="F99" s="45">
        <v>-88.129997253417969</v>
      </c>
      <c r="G99" s="22">
        <v>30.5</v>
      </c>
      <c r="I99" s="4">
        <v>5.8346457481384277</v>
      </c>
    </row>
    <row r="100" spans="2:9" x14ac:dyDescent="0.25">
      <c r="B100" t="s">
        <v>1294</v>
      </c>
      <c r="C100" s="55" t="s">
        <v>4165</v>
      </c>
      <c r="D100" s="3" t="s">
        <v>6025</v>
      </c>
      <c r="E100" s="45">
        <v>32.788200378417969</v>
      </c>
      <c r="F100" s="45">
        <v>-89.272903442382813</v>
      </c>
      <c r="G100" s="22">
        <v>151.19999694824219</v>
      </c>
      <c r="I100" s="4">
        <v>5.8307089805603027</v>
      </c>
    </row>
    <row r="101" spans="2:9" x14ac:dyDescent="0.25">
      <c r="B101" t="s">
        <v>1004</v>
      </c>
      <c r="C101" s="55" t="s">
        <v>3872</v>
      </c>
      <c r="D101" s="3" t="s">
        <v>6004</v>
      </c>
      <c r="E101" s="45">
        <v>33.677700042724609</v>
      </c>
      <c r="F101" s="45">
        <v>-92.765998840332031</v>
      </c>
      <c r="G101" s="22">
        <v>40.5</v>
      </c>
      <c r="I101" s="4">
        <v>5.8188977241516113</v>
      </c>
    </row>
    <row r="102" spans="2:9" x14ac:dyDescent="0.25">
      <c r="B102" t="s">
        <v>1465</v>
      </c>
      <c r="C102" s="55" t="s">
        <v>4336</v>
      </c>
      <c r="D102" s="3" t="s">
        <v>6007</v>
      </c>
      <c r="E102" s="45">
        <v>36.602699279785156</v>
      </c>
      <c r="F102" s="45">
        <v>-87.379302978515625</v>
      </c>
      <c r="G102" s="22">
        <v>149</v>
      </c>
      <c r="I102" s="4">
        <v>5.8188977241516113</v>
      </c>
    </row>
    <row r="103" spans="2:9" x14ac:dyDescent="0.25">
      <c r="B103" t="s">
        <v>1276</v>
      </c>
      <c r="C103" s="55" t="s">
        <v>4147</v>
      </c>
      <c r="D103" s="3" t="s">
        <v>6025</v>
      </c>
      <c r="E103" s="45">
        <v>34.234901428222656</v>
      </c>
      <c r="F103" s="45">
        <v>-88.726402282714844</v>
      </c>
      <c r="G103" s="22">
        <v>91.099998474121094</v>
      </c>
      <c r="I103" s="4">
        <v>5.7913384437561035</v>
      </c>
    </row>
    <row r="104" spans="2:9" x14ac:dyDescent="0.25">
      <c r="B104" t="s">
        <v>1963</v>
      </c>
      <c r="C104" s="55" t="s">
        <v>4825</v>
      </c>
      <c r="D104" s="3" t="s">
        <v>6019</v>
      </c>
      <c r="E104" s="45">
        <v>30.449399948120117</v>
      </c>
      <c r="F104" s="45">
        <v>-91.047798156738281</v>
      </c>
      <c r="G104" s="22">
        <v>16.799999237060547</v>
      </c>
      <c r="I104" s="4">
        <v>5.7874016761779785</v>
      </c>
    </row>
    <row r="105" spans="2:9" x14ac:dyDescent="0.25">
      <c r="B105" t="s">
        <v>1533</v>
      </c>
      <c r="C105" s="55" t="s">
        <v>4409</v>
      </c>
      <c r="D105" s="3" t="s">
        <v>6003</v>
      </c>
      <c r="E105" s="45">
        <v>30.565299987792969</v>
      </c>
      <c r="F105" s="45">
        <v>-87.701698303222656</v>
      </c>
      <c r="G105" s="22">
        <v>49.099998474121094</v>
      </c>
      <c r="I105" s="4">
        <v>5.7598423957824707</v>
      </c>
    </row>
    <row r="106" spans="2:9" x14ac:dyDescent="0.25">
      <c r="B106" t="s">
        <v>1145</v>
      </c>
      <c r="C106" s="55" t="s">
        <v>4016</v>
      </c>
      <c r="D106" s="3" t="s">
        <v>6019</v>
      </c>
      <c r="E106" s="45">
        <v>30.411800384521484</v>
      </c>
      <c r="F106" s="45">
        <v>-91.178596496582031</v>
      </c>
      <c r="G106" s="22">
        <v>21.899999618530273</v>
      </c>
      <c r="I106" s="4">
        <v>5.7401580810546875</v>
      </c>
    </row>
    <row r="107" spans="2:9" x14ac:dyDescent="0.25">
      <c r="B107" t="s">
        <v>979</v>
      </c>
      <c r="C107" s="55" t="s">
        <v>3847</v>
      </c>
      <c r="D107" s="3" t="s">
        <v>6004</v>
      </c>
      <c r="E107" s="45">
        <v>33.667198181152344</v>
      </c>
      <c r="F107" s="45">
        <v>-91.806297302246094</v>
      </c>
      <c r="G107" s="22">
        <v>84.400001525878906</v>
      </c>
      <c r="I107" s="4">
        <v>5.7401576042175293</v>
      </c>
    </row>
    <row r="108" spans="2:9" x14ac:dyDescent="0.25">
      <c r="B108" t="s">
        <v>1448</v>
      </c>
      <c r="C108" s="55" t="s">
        <v>4319</v>
      </c>
      <c r="D108" s="3" t="s">
        <v>6007</v>
      </c>
      <c r="E108" s="45">
        <v>35.695899963378906</v>
      </c>
      <c r="F108" s="45">
        <v>-88.839897155761719</v>
      </c>
      <c r="G108" s="22">
        <v>130.80000305175781</v>
      </c>
      <c r="I108" s="4">
        <v>5.7204723358154297</v>
      </c>
    </row>
    <row r="109" spans="2:9" x14ac:dyDescent="0.25">
      <c r="B109" t="s">
        <v>1167</v>
      </c>
      <c r="C109" s="55" t="s">
        <v>4038</v>
      </c>
      <c r="D109" s="3" t="s">
        <v>6019</v>
      </c>
      <c r="E109" s="45">
        <v>30.419700622558594</v>
      </c>
      <c r="F109" s="45">
        <v>-91.99859619140625</v>
      </c>
      <c r="G109" s="22">
        <v>17.100000381469727</v>
      </c>
      <c r="I109" s="4">
        <v>5.6968502998352051</v>
      </c>
    </row>
    <row r="110" spans="2:9" x14ac:dyDescent="0.25">
      <c r="B110" t="s">
        <v>2134</v>
      </c>
      <c r="C110" s="55" t="s">
        <v>4988</v>
      </c>
      <c r="D110" s="3" t="s">
        <v>6025</v>
      </c>
      <c r="E110" s="45">
        <v>31.177499771118164</v>
      </c>
      <c r="F110" s="45">
        <v>-89.415603637695313</v>
      </c>
      <c r="G110" s="22">
        <v>115.19999694824219</v>
      </c>
      <c r="I110" s="4">
        <v>5.6811022758483887</v>
      </c>
    </row>
    <row r="111" spans="2:9" x14ac:dyDescent="0.25">
      <c r="B111" t="s">
        <v>1967</v>
      </c>
      <c r="C111" s="55" t="s">
        <v>4830</v>
      </c>
      <c r="D111" s="3" t="s">
        <v>6019</v>
      </c>
      <c r="E111" s="45">
        <v>30.316099166870117</v>
      </c>
      <c r="F111" s="45">
        <v>-92.048301696777344</v>
      </c>
      <c r="G111" s="22">
        <v>15.199999809265137</v>
      </c>
      <c r="I111" s="4">
        <v>5.6574802398681641</v>
      </c>
    </row>
    <row r="112" spans="2:9" x14ac:dyDescent="0.25">
      <c r="B112" t="s">
        <v>1292</v>
      </c>
      <c r="C112" s="55" t="s">
        <v>4163</v>
      </c>
      <c r="D112" s="3" t="s">
        <v>6025</v>
      </c>
      <c r="E112" s="45">
        <v>32.786098480224609</v>
      </c>
      <c r="F112" s="45">
        <v>-89.017799377441406</v>
      </c>
      <c r="G112" s="22">
        <v>149</v>
      </c>
      <c r="I112" s="4">
        <v>5.6417317390441895</v>
      </c>
    </row>
    <row r="113" spans="2:9" x14ac:dyDescent="0.25">
      <c r="B113" t="s">
        <v>1996</v>
      </c>
      <c r="C113" s="55" t="s">
        <v>4858</v>
      </c>
      <c r="D113" s="3" t="s">
        <v>6019</v>
      </c>
      <c r="E113" s="45">
        <v>30.450799942016602</v>
      </c>
      <c r="F113" s="45">
        <v>-91.218299865722656</v>
      </c>
      <c r="G113" s="22">
        <v>4.5999999046325684</v>
      </c>
      <c r="I113" s="4">
        <v>5.6338582038879395</v>
      </c>
    </row>
    <row r="114" spans="2:9" x14ac:dyDescent="0.25">
      <c r="B114" t="s">
        <v>1225</v>
      </c>
      <c r="C114" s="55" t="s">
        <v>4096</v>
      </c>
      <c r="D114" s="3" t="s">
        <v>3747</v>
      </c>
      <c r="E114" s="45">
        <v>36.805301666259766</v>
      </c>
      <c r="F114" s="45">
        <v>-90.461898803710938</v>
      </c>
      <c r="G114" s="22">
        <v>150</v>
      </c>
      <c r="I114" s="4">
        <v>5.6299214363098145</v>
      </c>
    </row>
    <row r="115" spans="2:9" x14ac:dyDescent="0.25">
      <c r="B115" t="s">
        <v>1252</v>
      </c>
      <c r="C115" s="55" t="s">
        <v>4123</v>
      </c>
      <c r="D115" s="3" t="s">
        <v>6025</v>
      </c>
      <c r="E115" s="45">
        <v>33.690299987792969</v>
      </c>
      <c r="F115" s="45">
        <v>-89.846603393554688</v>
      </c>
      <c r="G115" s="22">
        <v>99.699996948242188</v>
      </c>
      <c r="I115" s="4">
        <v>5.6299209594726563</v>
      </c>
    </row>
    <row r="116" spans="2:9" x14ac:dyDescent="0.25">
      <c r="B116" t="s">
        <v>950</v>
      </c>
      <c r="C116" s="55" t="s">
        <v>3818</v>
      </c>
      <c r="D116" s="3" t="s">
        <v>6003</v>
      </c>
      <c r="E116" s="45">
        <v>30.603599548339844</v>
      </c>
      <c r="F116" s="45">
        <v>-88.098602294921875</v>
      </c>
      <c r="G116" s="22">
        <v>6.4000000953674316</v>
      </c>
      <c r="I116" s="4">
        <v>5.6181106567382813</v>
      </c>
    </row>
    <row r="117" spans="2:9" x14ac:dyDescent="0.25">
      <c r="B117" t="s">
        <v>2113</v>
      </c>
      <c r="C117" s="55" t="s">
        <v>4968</v>
      </c>
      <c r="D117" s="3" t="s">
        <v>6025</v>
      </c>
      <c r="E117" s="45">
        <v>31.306900024414063</v>
      </c>
      <c r="F117" s="45">
        <v>-89.327499389648438</v>
      </c>
      <c r="G117" s="22">
        <v>63.400001525878906</v>
      </c>
      <c r="I117" s="4">
        <v>5.614173412322998</v>
      </c>
    </row>
    <row r="118" spans="2:9" x14ac:dyDescent="0.25">
      <c r="B118" t="s">
        <v>1992</v>
      </c>
      <c r="C118" s="55" t="s">
        <v>4854</v>
      </c>
      <c r="D118" s="3" t="s">
        <v>6019</v>
      </c>
      <c r="E118" s="45">
        <v>30.726699829101563</v>
      </c>
      <c r="F118" s="45">
        <v>-91.367202758789063</v>
      </c>
      <c r="G118" s="22">
        <v>13.699999809265137</v>
      </c>
      <c r="I118" s="4">
        <v>5.5905513763427734</v>
      </c>
    </row>
    <row r="119" spans="2:9" x14ac:dyDescent="0.25">
      <c r="B119" t="s">
        <v>1251</v>
      </c>
      <c r="C119" s="55" t="s">
        <v>4122</v>
      </c>
      <c r="D119" s="3" t="s">
        <v>6025</v>
      </c>
      <c r="E119" s="45">
        <v>33.743198394775391</v>
      </c>
      <c r="F119" s="45">
        <v>-89.798896789550781</v>
      </c>
      <c r="G119" s="22">
        <v>63.700000762939453</v>
      </c>
      <c r="I119" s="4">
        <v>5.5354328155517578</v>
      </c>
    </row>
    <row r="120" spans="2:9" x14ac:dyDescent="0.25">
      <c r="B120" t="s">
        <v>1472</v>
      </c>
      <c r="C120" s="55" t="s">
        <v>4343</v>
      </c>
      <c r="D120" s="3" t="s">
        <v>6007</v>
      </c>
      <c r="E120" s="45">
        <v>36.192401885986328</v>
      </c>
      <c r="F120" s="45">
        <v>-85.591697692871094</v>
      </c>
      <c r="G120" s="22">
        <v>313.89999389648438</v>
      </c>
      <c r="I120" s="4">
        <v>5.5196852684020996</v>
      </c>
    </row>
    <row r="121" spans="2:9" x14ac:dyDescent="0.25">
      <c r="B121" t="s">
        <v>949</v>
      </c>
      <c r="C121" s="55" t="s">
        <v>3817</v>
      </c>
      <c r="D121" s="3" t="s">
        <v>6003</v>
      </c>
      <c r="E121" s="45">
        <v>30.670999526977539</v>
      </c>
      <c r="F121" s="45">
        <v>-88.108001708984375</v>
      </c>
      <c r="G121" s="22">
        <v>10.100000381469727</v>
      </c>
      <c r="I121" s="4">
        <v>5.5078740119934082</v>
      </c>
    </row>
    <row r="122" spans="2:9" x14ac:dyDescent="0.25">
      <c r="B122" t="s">
        <v>978</v>
      </c>
      <c r="C122" s="55" t="s">
        <v>3846</v>
      </c>
      <c r="D122" s="3" t="s">
        <v>6004</v>
      </c>
      <c r="E122" s="45">
        <v>33.904800415039063</v>
      </c>
      <c r="F122" s="45">
        <v>-92.46099853515625</v>
      </c>
      <c r="G122" s="22">
        <v>84.099998474121094</v>
      </c>
      <c r="I122" s="4">
        <v>5.5</v>
      </c>
    </row>
    <row r="123" spans="2:9" x14ac:dyDescent="0.25">
      <c r="B123" t="s">
        <v>2143</v>
      </c>
      <c r="C123" s="55" t="s">
        <v>4996</v>
      </c>
      <c r="D123" s="3" t="s">
        <v>6025</v>
      </c>
      <c r="E123" s="45">
        <v>32.384998321533203</v>
      </c>
      <c r="F123" s="45">
        <v>-90.875297546386719</v>
      </c>
      <c r="G123" s="22">
        <v>24.399999618530273</v>
      </c>
      <c r="I123" s="4">
        <v>5.5</v>
      </c>
    </row>
    <row r="124" spans="2:9" x14ac:dyDescent="0.25">
      <c r="B124" t="s">
        <v>2138</v>
      </c>
      <c r="C124" s="55" t="s">
        <v>4992</v>
      </c>
      <c r="D124" s="3" t="s">
        <v>6025</v>
      </c>
      <c r="E124" s="45">
        <v>31.422199249267578</v>
      </c>
      <c r="F124" s="45">
        <v>-89.538597106933594</v>
      </c>
      <c r="G124" s="22">
        <v>88.400001525878906</v>
      </c>
      <c r="I124" s="4">
        <v>5.4921259880065918</v>
      </c>
    </row>
    <row r="125" spans="2:9" x14ac:dyDescent="0.25">
      <c r="B125" t="s">
        <v>1138</v>
      </c>
      <c r="C125" s="55" t="s">
        <v>4009</v>
      </c>
      <c r="D125" s="3" t="s">
        <v>6019</v>
      </c>
      <c r="E125" s="45">
        <v>30.42180061340332</v>
      </c>
      <c r="F125" s="45">
        <v>-91.157600402832031</v>
      </c>
      <c r="G125" s="22">
        <v>21</v>
      </c>
      <c r="I125" s="4">
        <v>5.4881892204284668</v>
      </c>
    </row>
    <row r="126" spans="2:9" x14ac:dyDescent="0.25">
      <c r="B126" t="s">
        <v>1239</v>
      </c>
      <c r="C126" s="55" t="s">
        <v>4110</v>
      </c>
      <c r="D126" s="3" t="s">
        <v>6025</v>
      </c>
      <c r="E126" s="45">
        <v>31.484500885009766</v>
      </c>
      <c r="F126" s="45">
        <v>-91.252601623535156</v>
      </c>
      <c r="G126" s="22">
        <v>116.40000152587891</v>
      </c>
      <c r="I126" s="4">
        <v>5.4763779640197754</v>
      </c>
    </row>
    <row r="127" spans="2:9" x14ac:dyDescent="0.25">
      <c r="B127" t="s">
        <v>2959</v>
      </c>
      <c r="C127" s="55" t="s">
        <v>5677</v>
      </c>
      <c r="D127" s="3" t="s">
        <v>6025</v>
      </c>
      <c r="E127" s="45">
        <v>33.49639892578125</v>
      </c>
      <c r="F127" s="45">
        <v>-90.086700439453125</v>
      </c>
      <c r="G127" s="22">
        <v>40.5</v>
      </c>
      <c r="I127" s="4">
        <v>5.4488191604614258</v>
      </c>
    </row>
    <row r="128" spans="2:9" x14ac:dyDescent="0.25">
      <c r="B128" t="s">
        <v>2139</v>
      </c>
      <c r="C128" s="55" t="s">
        <v>4993</v>
      </c>
      <c r="D128" s="3" t="s">
        <v>6025</v>
      </c>
      <c r="E128" s="45">
        <v>34.264999389648438</v>
      </c>
      <c r="F128" s="45">
        <v>-88.765800476074219</v>
      </c>
      <c r="G128" s="22">
        <v>106.69999694824219</v>
      </c>
      <c r="I128" s="4">
        <v>5.4212603569030762</v>
      </c>
    </row>
    <row r="129" spans="2:9" x14ac:dyDescent="0.25">
      <c r="B129" t="s">
        <v>1493</v>
      </c>
      <c r="C129" s="55" t="s">
        <v>4364</v>
      </c>
      <c r="D129" s="3" t="s">
        <v>6007</v>
      </c>
      <c r="E129" s="45">
        <v>35.296600341796875</v>
      </c>
      <c r="F129" s="45">
        <v>-87.835403442382813</v>
      </c>
      <c r="G129" s="22">
        <v>177.10000610351563</v>
      </c>
      <c r="I129" s="4">
        <v>5.4173226356506348</v>
      </c>
    </row>
    <row r="130" spans="2:9" x14ac:dyDescent="0.25">
      <c r="B130" t="s">
        <v>1315</v>
      </c>
      <c r="C130" s="55" t="s">
        <v>4186</v>
      </c>
      <c r="D130" s="3" t="s">
        <v>6025</v>
      </c>
      <c r="E130" s="45">
        <v>31.938100814819336</v>
      </c>
      <c r="F130" s="45">
        <v>-89.5625</v>
      </c>
      <c r="G130" s="22">
        <v>133.80000305175781</v>
      </c>
      <c r="I130" s="4">
        <v>5.4094491004943848</v>
      </c>
    </row>
    <row r="131" spans="2:9" x14ac:dyDescent="0.25">
      <c r="B131" t="s">
        <v>2534</v>
      </c>
      <c r="C131" s="55" t="s">
        <v>5329</v>
      </c>
      <c r="D131" s="3" t="s">
        <v>6007</v>
      </c>
      <c r="E131" s="45">
        <v>35.710300445556641</v>
      </c>
      <c r="F131" s="45">
        <v>-88.822196960449219</v>
      </c>
      <c r="G131" s="22">
        <v>131.10000610351563</v>
      </c>
      <c r="I131" s="4">
        <v>5.4015750885009766</v>
      </c>
    </row>
    <row r="132" spans="2:9" x14ac:dyDescent="0.25">
      <c r="B132" t="s">
        <v>1983</v>
      </c>
      <c r="C132" s="55" t="s">
        <v>4846</v>
      </c>
      <c r="D132" s="3" t="s">
        <v>6019</v>
      </c>
      <c r="E132" s="45">
        <v>31.482500076293945</v>
      </c>
      <c r="F132" s="45">
        <v>-91.862800598144531</v>
      </c>
      <c r="G132" s="22">
        <v>21.299999237060547</v>
      </c>
      <c r="I132" s="4">
        <v>5.3897638320922852</v>
      </c>
    </row>
    <row r="133" spans="2:9" x14ac:dyDescent="0.25">
      <c r="B133" t="s">
        <v>1450</v>
      </c>
      <c r="C133" s="55" t="s">
        <v>4321</v>
      </c>
      <c r="D133" s="3" t="s">
        <v>6007</v>
      </c>
      <c r="E133" s="45">
        <v>35.688098907470703</v>
      </c>
      <c r="F133" s="45">
        <v>-88.885696411132813</v>
      </c>
      <c r="G133" s="22">
        <v>124.69999694824219</v>
      </c>
      <c r="I133" s="4">
        <v>5.3700790405273438</v>
      </c>
    </row>
    <row r="134" spans="2:9" x14ac:dyDescent="0.25">
      <c r="B134" t="s">
        <v>990</v>
      </c>
      <c r="C134" s="55" t="s">
        <v>3858</v>
      </c>
      <c r="D134" s="3" t="s">
        <v>6004</v>
      </c>
      <c r="E134" s="45">
        <v>34.188999176025391</v>
      </c>
      <c r="F134" s="45">
        <v>-92.038597106933594</v>
      </c>
      <c r="G134" s="22">
        <v>68.599998474121094</v>
      </c>
      <c r="I134" s="4">
        <v>5.3700785636901855</v>
      </c>
    </row>
    <row r="135" spans="2:9" x14ac:dyDescent="0.25">
      <c r="B135" t="s">
        <v>2140</v>
      </c>
      <c r="C135" s="55" t="s">
        <v>4994</v>
      </c>
      <c r="D135" s="3" t="s">
        <v>6025</v>
      </c>
      <c r="E135" s="45">
        <v>34.235599517822266</v>
      </c>
      <c r="F135" s="45">
        <v>-88.695297241210938</v>
      </c>
      <c r="G135" s="22">
        <v>79.199996948242188</v>
      </c>
      <c r="I135" s="4">
        <v>5.3700785636901855</v>
      </c>
    </row>
    <row r="136" spans="2:9" x14ac:dyDescent="0.25">
      <c r="B136" t="s">
        <v>1434</v>
      </c>
      <c r="C136" s="55" t="s">
        <v>4305</v>
      </c>
      <c r="D136" s="3" t="s">
        <v>6007</v>
      </c>
      <c r="E136" s="45">
        <v>35.261699676513672</v>
      </c>
      <c r="F136" s="45">
        <v>-89.353401184082031</v>
      </c>
      <c r="G136" s="22">
        <v>106.69999694824219</v>
      </c>
      <c r="I136" s="4">
        <v>5.3503937721252441</v>
      </c>
    </row>
    <row r="137" spans="2:9" x14ac:dyDescent="0.25">
      <c r="B137" t="s">
        <v>1998</v>
      </c>
      <c r="C137" s="55" t="s">
        <v>4860</v>
      </c>
      <c r="D137" s="3" t="s">
        <v>6019</v>
      </c>
      <c r="E137" s="45">
        <v>31.949699401855469</v>
      </c>
      <c r="F137" s="45">
        <v>-91.233596801757813</v>
      </c>
      <c r="G137" s="22">
        <v>23.799999237060547</v>
      </c>
      <c r="I137" s="4">
        <v>5.3385829925537109</v>
      </c>
    </row>
    <row r="138" spans="2:9" x14ac:dyDescent="0.25">
      <c r="B138" t="s">
        <v>1518</v>
      </c>
      <c r="C138" s="55" t="s">
        <v>4389</v>
      </c>
      <c r="D138" s="3" t="s">
        <v>6025</v>
      </c>
      <c r="E138" s="45">
        <v>31.250299453735352</v>
      </c>
      <c r="F138" s="45">
        <v>-89.836097717285156</v>
      </c>
      <c r="G138" s="22">
        <v>45.700000762939453</v>
      </c>
      <c r="I138" s="4">
        <v>5.2992124557495117</v>
      </c>
    </row>
    <row r="139" spans="2:9" x14ac:dyDescent="0.25">
      <c r="B139" t="s">
        <v>3225</v>
      </c>
      <c r="C139" s="55" t="s">
        <v>5929</v>
      </c>
      <c r="D139" s="3" t="s">
        <v>6025</v>
      </c>
      <c r="E139" s="45">
        <v>34.262199401855469</v>
      </c>
      <c r="F139" s="45">
        <v>-88.771400451660156</v>
      </c>
      <c r="G139" s="22">
        <v>110</v>
      </c>
      <c r="I139" s="4">
        <v>5.2913384437561035</v>
      </c>
    </row>
    <row r="140" spans="2:9" x14ac:dyDescent="0.25">
      <c r="B140" t="s">
        <v>2117</v>
      </c>
      <c r="C140" s="55" t="s">
        <v>4972</v>
      </c>
      <c r="D140" s="3" t="s">
        <v>6025</v>
      </c>
      <c r="E140" s="45">
        <v>33.058300018310547</v>
      </c>
      <c r="F140" s="45">
        <v>-89.579696655273438</v>
      </c>
      <c r="G140" s="22">
        <v>125</v>
      </c>
      <c r="I140" s="4">
        <v>5.2834644317626953</v>
      </c>
    </row>
    <row r="141" spans="2:9" x14ac:dyDescent="0.25">
      <c r="B141" t="s">
        <v>1433</v>
      </c>
      <c r="C141" s="55" t="s">
        <v>4304</v>
      </c>
      <c r="D141" s="3" t="s">
        <v>6007</v>
      </c>
      <c r="E141" s="45">
        <v>35.239200592041016</v>
      </c>
      <c r="F141" s="45">
        <v>-89.328300476074219</v>
      </c>
      <c r="G141" s="22">
        <v>112.5</v>
      </c>
      <c r="I141" s="4">
        <v>5.2795276641845703</v>
      </c>
    </row>
    <row r="142" spans="2:9" x14ac:dyDescent="0.25">
      <c r="B142" t="s">
        <v>3176</v>
      </c>
      <c r="C142" s="55" t="s">
        <v>5882</v>
      </c>
      <c r="D142" s="3" t="s">
        <v>6025</v>
      </c>
      <c r="E142" s="45">
        <v>32.337799072265625</v>
      </c>
      <c r="F142" s="45">
        <v>-89.070297241210938</v>
      </c>
      <c r="G142" s="22">
        <v>114</v>
      </c>
      <c r="I142" s="4">
        <v>5.2795271873474121</v>
      </c>
    </row>
    <row r="143" spans="2:9" x14ac:dyDescent="0.25">
      <c r="B143" t="s">
        <v>1208</v>
      </c>
      <c r="C143" s="55" t="s">
        <v>4079</v>
      </c>
      <c r="D143" s="3" t="s">
        <v>6024</v>
      </c>
      <c r="E143" s="45">
        <v>45.066501617431641</v>
      </c>
      <c r="F143" s="45">
        <v>-93.518096923828125</v>
      </c>
      <c r="G143" s="22">
        <v>296.60000610351563</v>
      </c>
      <c r="I143" s="4">
        <v>5.2716536521911621</v>
      </c>
    </row>
    <row r="144" spans="2:9" x14ac:dyDescent="0.25">
      <c r="B144" t="s">
        <v>2934</v>
      </c>
      <c r="C144" s="55" t="s">
        <v>5653</v>
      </c>
      <c r="D144" s="3" t="s">
        <v>6007</v>
      </c>
      <c r="E144" s="45">
        <v>35.056400299072266</v>
      </c>
      <c r="F144" s="45">
        <v>-89.986396789550781</v>
      </c>
      <c r="G144" s="22">
        <v>77.400001525878906</v>
      </c>
      <c r="I144" s="4">
        <v>5.2283463478088379</v>
      </c>
    </row>
    <row r="145" spans="2:9" x14ac:dyDescent="0.25">
      <c r="B145" t="s">
        <v>1157</v>
      </c>
      <c r="C145" s="55" t="s">
        <v>4028</v>
      </c>
      <c r="D145" s="3" t="s">
        <v>6019</v>
      </c>
      <c r="E145" s="45">
        <v>30.335699081420898</v>
      </c>
      <c r="F145" s="45">
        <v>-91.978103637695313</v>
      </c>
      <c r="G145" s="22">
        <v>5.5</v>
      </c>
      <c r="I145" s="4">
        <v>5.2204728126525879</v>
      </c>
    </row>
    <row r="146" spans="2:9" x14ac:dyDescent="0.25">
      <c r="B146" t="s">
        <v>1287</v>
      </c>
      <c r="C146" s="55" t="s">
        <v>4158</v>
      </c>
      <c r="D146" s="3" t="s">
        <v>6025</v>
      </c>
      <c r="E146" s="45">
        <v>33.939201354980469</v>
      </c>
      <c r="F146" s="45">
        <v>-88.587303161621094</v>
      </c>
      <c r="G146" s="22">
        <v>81.099998474121094</v>
      </c>
      <c r="I146" s="4">
        <v>5.2125983238220215</v>
      </c>
    </row>
    <row r="147" spans="2:9" x14ac:dyDescent="0.25">
      <c r="B147" t="s">
        <v>926</v>
      </c>
      <c r="C147" s="55" t="s">
        <v>3794</v>
      </c>
      <c r="D147" s="3" t="s">
        <v>6003</v>
      </c>
      <c r="E147" s="45">
        <v>30.495500564575195</v>
      </c>
      <c r="F147" s="45">
        <v>-87.744003295898438</v>
      </c>
      <c r="G147" s="22">
        <v>28</v>
      </c>
      <c r="I147" s="4">
        <v>5.2007875442504883</v>
      </c>
    </row>
    <row r="148" spans="2:9" x14ac:dyDescent="0.25">
      <c r="B148" t="s">
        <v>1331</v>
      </c>
      <c r="C148" s="55" t="s">
        <v>4202</v>
      </c>
      <c r="D148" s="3" t="s">
        <v>6027</v>
      </c>
      <c r="E148" s="45">
        <v>35.486198425292969</v>
      </c>
      <c r="F148" s="45">
        <v>-82.535301208496094</v>
      </c>
      <c r="G148" s="22">
        <v>670.5999755859375</v>
      </c>
      <c r="I148" s="4">
        <v>5.2007875442504883</v>
      </c>
    </row>
    <row r="149" spans="2:9" x14ac:dyDescent="0.25">
      <c r="B149" t="s">
        <v>2957</v>
      </c>
      <c r="C149" s="55" t="s">
        <v>5675</v>
      </c>
      <c r="D149" s="3" t="s">
        <v>6019</v>
      </c>
      <c r="E149" s="45">
        <v>30.204999923706055</v>
      </c>
      <c r="F149" s="45">
        <v>-91.987503051757813</v>
      </c>
      <c r="G149" s="22">
        <v>11.600000381469727</v>
      </c>
      <c r="I149" s="4">
        <v>5.2007870674133301</v>
      </c>
    </row>
    <row r="150" spans="2:9" x14ac:dyDescent="0.25">
      <c r="B150" t="s">
        <v>1248</v>
      </c>
      <c r="C150" s="55" t="s">
        <v>4119</v>
      </c>
      <c r="D150" s="3" t="s">
        <v>6025</v>
      </c>
      <c r="E150" s="45">
        <v>33.667198181152344</v>
      </c>
      <c r="F150" s="45">
        <v>-88.632598876953125</v>
      </c>
      <c r="G150" s="22">
        <v>76.5</v>
      </c>
      <c r="I150" s="4">
        <v>5.1929140090942383</v>
      </c>
    </row>
    <row r="151" spans="2:9" x14ac:dyDescent="0.25">
      <c r="B151" t="s">
        <v>2918</v>
      </c>
      <c r="C151" s="55" t="s">
        <v>5639</v>
      </c>
      <c r="D151" s="3" t="s">
        <v>6003</v>
      </c>
      <c r="E151" s="45">
        <v>30.626399993896484</v>
      </c>
      <c r="F151" s="45">
        <v>-88.068099975585938</v>
      </c>
      <c r="G151" s="22">
        <v>7.9000000953674316</v>
      </c>
      <c r="I151" s="4">
        <v>5.1889767646789551</v>
      </c>
    </row>
    <row r="152" spans="2:9" x14ac:dyDescent="0.25">
      <c r="B152" t="s">
        <v>1244</v>
      </c>
      <c r="C152" s="55" t="s">
        <v>4115</v>
      </c>
      <c r="D152" s="3" t="s">
        <v>6025</v>
      </c>
      <c r="E152" s="45">
        <v>33.358100891113281</v>
      </c>
      <c r="F152" s="45">
        <v>-89.830703735351563</v>
      </c>
      <c r="G152" s="22">
        <v>113.69999694824219</v>
      </c>
      <c r="I152" s="4">
        <v>5.1811027526855469</v>
      </c>
    </row>
    <row r="153" spans="2:9" x14ac:dyDescent="0.25">
      <c r="B153" t="s">
        <v>1003</v>
      </c>
      <c r="C153" s="55" t="s">
        <v>3871</v>
      </c>
      <c r="D153" s="3" t="s">
        <v>6004</v>
      </c>
      <c r="E153" s="45">
        <v>33.589000701904297</v>
      </c>
      <c r="F153" s="45">
        <v>-92.862503051757813</v>
      </c>
      <c r="G153" s="22">
        <v>51.5</v>
      </c>
      <c r="I153" s="4">
        <v>5.1692914962768555</v>
      </c>
    </row>
    <row r="154" spans="2:9" x14ac:dyDescent="0.25">
      <c r="B154" t="s">
        <v>2779</v>
      </c>
      <c r="C154" s="55" t="s">
        <v>5520</v>
      </c>
      <c r="D154" s="3" t="s">
        <v>6044</v>
      </c>
      <c r="E154" s="45">
        <v>45.028099060058594</v>
      </c>
      <c r="F154" s="45">
        <v>-87.735801696777344</v>
      </c>
      <c r="G154" s="22">
        <v>182.89999389648438</v>
      </c>
      <c r="I154" s="4">
        <v>5.1614174842834473</v>
      </c>
    </row>
    <row r="155" spans="2:9" x14ac:dyDescent="0.25">
      <c r="B155" t="s">
        <v>939</v>
      </c>
      <c r="C155" s="55" t="s">
        <v>3807</v>
      </c>
      <c r="D155" s="3" t="s">
        <v>6003</v>
      </c>
      <c r="E155" s="45">
        <v>34.581901550292969</v>
      </c>
      <c r="F155" s="45">
        <v>-87.11090087890625</v>
      </c>
      <c r="G155" s="22">
        <v>241.10000610351563</v>
      </c>
      <c r="I155" s="4">
        <v>5.1338586807250977</v>
      </c>
    </row>
    <row r="156" spans="2:9" x14ac:dyDescent="0.25">
      <c r="B156" t="s">
        <v>2535</v>
      </c>
      <c r="C156" s="55" t="s">
        <v>5330</v>
      </c>
      <c r="D156" s="3" t="s">
        <v>6007</v>
      </c>
      <c r="E156" s="45">
        <v>35.242198944091797</v>
      </c>
      <c r="F156" s="45">
        <v>-87.352203369140625</v>
      </c>
      <c r="G156" s="22">
        <v>240.80000305175781</v>
      </c>
      <c r="I156" s="4">
        <v>5.118110179901123</v>
      </c>
    </row>
    <row r="157" spans="2:9" x14ac:dyDescent="0.25">
      <c r="B157" t="s">
        <v>954</v>
      </c>
      <c r="C157" s="55" t="s">
        <v>3822</v>
      </c>
      <c r="D157" s="3" t="s">
        <v>6003</v>
      </c>
      <c r="E157" s="45">
        <v>30.686500549316406</v>
      </c>
      <c r="F157" s="45">
        <v>-88.067398071289063</v>
      </c>
      <c r="G157" s="22">
        <v>9.8000001907348633</v>
      </c>
      <c r="I157" s="4">
        <v>5.0944886207580566</v>
      </c>
    </row>
    <row r="158" spans="2:9" x14ac:dyDescent="0.25">
      <c r="B158" t="s">
        <v>1445</v>
      </c>
      <c r="C158" s="55" t="s">
        <v>4316</v>
      </c>
      <c r="D158" s="3" t="s">
        <v>6007</v>
      </c>
      <c r="E158" s="45">
        <v>35.687400817871094</v>
      </c>
      <c r="F158" s="45">
        <v>-88.880897521972656</v>
      </c>
      <c r="G158" s="22">
        <v>149</v>
      </c>
      <c r="I158" s="4">
        <v>5.0944881439208984</v>
      </c>
    </row>
    <row r="159" spans="2:9" x14ac:dyDescent="0.25">
      <c r="B159" t="s">
        <v>2917</v>
      </c>
      <c r="C159" s="55" t="s">
        <v>5638</v>
      </c>
      <c r="D159" s="3" t="s">
        <v>6025</v>
      </c>
      <c r="E159" s="45">
        <v>31.281900405883789</v>
      </c>
      <c r="F159" s="45">
        <v>-89.253097534179688</v>
      </c>
      <c r="G159" s="22">
        <v>46</v>
      </c>
      <c r="I159" s="4">
        <v>5.0866141319274902</v>
      </c>
    </row>
    <row r="160" spans="2:9" x14ac:dyDescent="0.25">
      <c r="B160" t="s">
        <v>1260</v>
      </c>
      <c r="C160" s="55" t="s">
        <v>4131</v>
      </c>
      <c r="D160" s="3" t="s">
        <v>6025</v>
      </c>
      <c r="E160" s="45">
        <v>32.264701843261719</v>
      </c>
      <c r="F160" s="45">
        <v>-90.377296447753906</v>
      </c>
      <c r="G160" s="22">
        <v>109.09999847412109</v>
      </c>
      <c r="I160" s="4">
        <v>5.0826773643493652</v>
      </c>
    </row>
    <row r="161" spans="2:9" x14ac:dyDescent="0.25">
      <c r="B161" t="s">
        <v>1446</v>
      </c>
      <c r="C161" s="55" t="s">
        <v>4317</v>
      </c>
      <c r="D161" s="3" t="s">
        <v>6007</v>
      </c>
      <c r="E161" s="45">
        <v>35.700000762939453</v>
      </c>
      <c r="F161" s="45">
        <v>-88.77239990234375</v>
      </c>
      <c r="G161" s="22">
        <v>143.30000305175781</v>
      </c>
      <c r="I161" s="4">
        <v>5.0787405967712402</v>
      </c>
    </row>
    <row r="162" spans="2:9" x14ac:dyDescent="0.25">
      <c r="B162" t="s">
        <v>1137</v>
      </c>
      <c r="C162" s="55" t="s">
        <v>4008</v>
      </c>
      <c r="D162" s="3" t="s">
        <v>6019</v>
      </c>
      <c r="E162" s="45">
        <v>31.87190055847168</v>
      </c>
      <c r="F162" s="45">
        <v>-91.709701538085938</v>
      </c>
      <c r="G162" s="22">
        <v>21.899999618530273</v>
      </c>
      <c r="I162" s="4">
        <v>5.078740119934082</v>
      </c>
    </row>
    <row r="163" spans="2:9" x14ac:dyDescent="0.25">
      <c r="B163" t="s">
        <v>1449</v>
      </c>
      <c r="C163" s="55" t="s">
        <v>4320</v>
      </c>
      <c r="D163" s="3" t="s">
        <v>6007</v>
      </c>
      <c r="E163" s="45">
        <v>35.572299957275391</v>
      </c>
      <c r="F163" s="45">
        <v>-88.82330322265625</v>
      </c>
      <c r="G163" s="22">
        <v>119.80000305175781</v>
      </c>
      <c r="I163" s="4">
        <v>5.0551180839538574</v>
      </c>
    </row>
    <row r="164" spans="2:9" x14ac:dyDescent="0.25">
      <c r="B164" t="s">
        <v>554</v>
      </c>
      <c r="C164" s="55" t="s">
        <v>3374</v>
      </c>
      <c r="D164" s="3" t="s">
        <v>6025</v>
      </c>
      <c r="E164" s="45">
        <v>31.586700439453125</v>
      </c>
      <c r="F164" s="45">
        <v>-89.88189697265625</v>
      </c>
      <c r="G164" s="22">
        <v>85.599998474121094</v>
      </c>
      <c r="I164" s="4">
        <v>5.0472440719604492</v>
      </c>
    </row>
    <row r="165" spans="2:9" x14ac:dyDescent="0.25">
      <c r="B165" t="s">
        <v>2186</v>
      </c>
      <c r="C165" s="55" t="s">
        <v>5034</v>
      </c>
      <c r="D165" s="3" t="s">
        <v>3747</v>
      </c>
      <c r="E165" s="45">
        <v>36.923099517822266</v>
      </c>
      <c r="F165" s="45">
        <v>-90.283599853515625</v>
      </c>
      <c r="G165" s="22">
        <v>125</v>
      </c>
      <c r="I165" s="4">
        <v>5.039370059967041</v>
      </c>
    </row>
    <row r="166" spans="2:9" x14ac:dyDescent="0.25">
      <c r="B166" t="s">
        <v>1577</v>
      </c>
      <c r="C166" s="55" t="s">
        <v>4455</v>
      </c>
      <c r="D166" s="3" t="s">
        <v>6004</v>
      </c>
      <c r="E166" s="45">
        <v>33.915298461914063</v>
      </c>
      <c r="F166" s="45">
        <v>-91.771102905273438</v>
      </c>
      <c r="G166" s="22">
        <v>79.199996948242188</v>
      </c>
      <c r="I166" s="4">
        <v>5.0275588035583496</v>
      </c>
    </row>
    <row r="167" spans="2:9" x14ac:dyDescent="0.25">
      <c r="B167" t="s">
        <v>1471</v>
      </c>
      <c r="C167" s="55" t="s">
        <v>4342</v>
      </c>
      <c r="D167" s="3" t="s">
        <v>6007</v>
      </c>
      <c r="E167" s="45">
        <v>36.188499450683594</v>
      </c>
      <c r="F167" s="45">
        <v>-85.578903198242188</v>
      </c>
      <c r="G167" s="22">
        <v>305.10000610351563</v>
      </c>
      <c r="I167" s="4">
        <v>5</v>
      </c>
    </row>
    <row r="168" spans="2:9" x14ac:dyDescent="0.25">
      <c r="B168" t="s">
        <v>917</v>
      </c>
      <c r="C168" s="55" t="s">
        <v>3785</v>
      </c>
      <c r="D168" s="3" t="s">
        <v>6003</v>
      </c>
      <c r="E168" s="45">
        <v>30.621599197387695</v>
      </c>
      <c r="F168" s="45">
        <v>-87.757797241210938</v>
      </c>
      <c r="G168" s="22">
        <v>60</v>
      </c>
      <c r="I168" s="4">
        <v>4.9724407196044922</v>
      </c>
    </row>
    <row r="169" spans="2:9" x14ac:dyDescent="0.25">
      <c r="B169" t="s">
        <v>1301</v>
      </c>
      <c r="C169" s="55" t="s">
        <v>4172</v>
      </c>
      <c r="D169" s="3" t="s">
        <v>6025</v>
      </c>
      <c r="E169" s="45">
        <v>34.299900054931641</v>
      </c>
      <c r="F169" s="45">
        <v>-89.867698669433594</v>
      </c>
      <c r="G169" s="22">
        <v>109.09999847412109</v>
      </c>
      <c r="I169" s="4">
        <v>4.9527559280395508</v>
      </c>
    </row>
    <row r="170" spans="2:9" x14ac:dyDescent="0.25">
      <c r="B170" t="s">
        <v>2866</v>
      </c>
      <c r="C170" s="55" t="s">
        <v>5591</v>
      </c>
      <c r="D170" s="3" t="s">
        <v>3747</v>
      </c>
      <c r="E170" s="45">
        <v>36.772499084472656</v>
      </c>
      <c r="F170" s="45">
        <v>-90.324699401855469</v>
      </c>
      <c r="G170" s="22">
        <v>99.699996948242188</v>
      </c>
      <c r="I170" s="4">
        <v>4.9527559280395508</v>
      </c>
    </row>
    <row r="171" spans="2:9" x14ac:dyDescent="0.25">
      <c r="B171" t="s">
        <v>1984</v>
      </c>
      <c r="C171" s="55" t="s">
        <v>4847</v>
      </c>
      <c r="D171" s="3" t="s">
        <v>6019</v>
      </c>
      <c r="E171" s="45">
        <v>30.301399230957031</v>
      </c>
      <c r="F171" s="45">
        <v>-93.268898010253906</v>
      </c>
      <c r="G171" s="22">
        <v>3</v>
      </c>
      <c r="I171" s="4">
        <v>4.9409446716308594</v>
      </c>
    </row>
    <row r="172" spans="2:9" x14ac:dyDescent="0.25">
      <c r="B172" t="s">
        <v>3169</v>
      </c>
      <c r="C172" s="55" t="s">
        <v>5875</v>
      </c>
      <c r="D172" s="3" t="s">
        <v>6004</v>
      </c>
      <c r="E172" s="45">
        <v>33.636100769042969</v>
      </c>
      <c r="F172" s="45">
        <v>-91.755599975585938</v>
      </c>
      <c r="G172" s="22">
        <v>88.400001525878906</v>
      </c>
      <c r="I172" s="4">
        <v>4.9409446716308594</v>
      </c>
    </row>
    <row r="173" spans="2:9" x14ac:dyDescent="0.25">
      <c r="B173" t="s">
        <v>1982</v>
      </c>
      <c r="C173" s="55" t="s">
        <v>4845</v>
      </c>
      <c r="D173" s="3" t="s">
        <v>6019</v>
      </c>
      <c r="E173" s="45">
        <v>30.200300216674805</v>
      </c>
      <c r="F173" s="45">
        <v>-92.664199829101563</v>
      </c>
      <c r="G173" s="22">
        <v>7.5999999046325684</v>
      </c>
      <c r="I173" s="4">
        <v>4.9094486236572266</v>
      </c>
    </row>
    <row r="174" spans="2:9" x14ac:dyDescent="0.25">
      <c r="B174" t="s">
        <v>1176</v>
      </c>
      <c r="C174" s="55" t="s">
        <v>4047</v>
      </c>
      <c r="D174" s="3" t="s">
        <v>6019</v>
      </c>
      <c r="E174" s="45">
        <v>29.981399536132813</v>
      </c>
      <c r="F174" s="45">
        <v>-92.274101257324219</v>
      </c>
      <c r="G174" s="22">
        <v>2.0999999046325684</v>
      </c>
      <c r="I174" s="4">
        <v>4.8503937721252441</v>
      </c>
    </row>
    <row r="175" spans="2:9" x14ac:dyDescent="0.25">
      <c r="B175" t="s">
        <v>2144</v>
      </c>
      <c r="C175" s="55" t="s">
        <v>4999</v>
      </c>
      <c r="D175" s="3" t="s">
        <v>6025</v>
      </c>
      <c r="E175" s="45">
        <v>33.484699249267578</v>
      </c>
      <c r="F175" s="45">
        <v>-89.624397277832031</v>
      </c>
      <c r="G175" s="22">
        <v>119.5</v>
      </c>
      <c r="I175" s="4">
        <v>4.8464570045471191</v>
      </c>
    </row>
    <row r="176" spans="2:9" x14ac:dyDescent="0.25">
      <c r="B176" t="s">
        <v>1648</v>
      </c>
      <c r="C176" s="55" t="s">
        <v>4525</v>
      </c>
      <c r="D176" s="3" t="s">
        <v>6007</v>
      </c>
      <c r="E176" s="45">
        <v>36.148300170898438</v>
      </c>
      <c r="F176" s="45">
        <v>-85.264999389648438</v>
      </c>
      <c r="G176" s="22">
        <v>566.9000244140625</v>
      </c>
      <c r="I176" s="4">
        <v>4.8228344917297363</v>
      </c>
    </row>
    <row r="177" spans="2:9" x14ac:dyDescent="0.25">
      <c r="B177" t="s">
        <v>1539</v>
      </c>
      <c r="C177" s="55" t="s">
        <v>4415</v>
      </c>
      <c r="D177" s="3" t="s">
        <v>6025</v>
      </c>
      <c r="E177" s="45">
        <v>34.372501373291016</v>
      </c>
      <c r="F177" s="45">
        <v>-89.530799865722656</v>
      </c>
      <c r="G177" s="22">
        <v>124.40000152587891</v>
      </c>
      <c r="I177" s="4">
        <v>4.8149609565734863</v>
      </c>
    </row>
    <row r="178" spans="2:9" x14ac:dyDescent="0.25">
      <c r="B178" t="s">
        <v>1246</v>
      </c>
      <c r="C178" s="55" t="s">
        <v>4117</v>
      </c>
      <c r="D178" s="3" t="s">
        <v>6025</v>
      </c>
      <c r="E178" s="45">
        <v>33.314300537109375</v>
      </c>
      <c r="F178" s="45">
        <v>-89.25689697265625</v>
      </c>
      <c r="G178" s="22">
        <v>167.89999389648438</v>
      </c>
      <c r="I178" s="4">
        <v>4.8110237121582031</v>
      </c>
    </row>
    <row r="179" spans="2:9" x14ac:dyDescent="0.25">
      <c r="B179" t="s">
        <v>1626</v>
      </c>
      <c r="C179" s="55" t="s">
        <v>4500</v>
      </c>
      <c r="D179" s="3" t="s">
        <v>6004</v>
      </c>
      <c r="E179" s="45">
        <v>33.585300445556641</v>
      </c>
      <c r="F179" s="45">
        <v>-91.804702758789063</v>
      </c>
      <c r="G179" s="22">
        <v>82.300003051757813</v>
      </c>
      <c r="I179" s="4">
        <v>4.7795276641845703</v>
      </c>
    </row>
    <row r="180" spans="2:9" x14ac:dyDescent="0.25">
      <c r="B180" t="s">
        <v>2554</v>
      </c>
      <c r="C180" s="55" t="s">
        <v>5347</v>
      </c>
      <c r="D180" s="3" t="s">
        <v>6007</v>
      </c>
      <c r="E180" s="45">
        <v>35.388301849365234</v>
      </c>
      <c r="F180" s="45">
        <v>-89.371696472167969</v>
      </c>
      <c r="G180" s="22">
        <v>112.80000305175781</v>
      </c>
      <c r="I180" s="4">
        <v>4.7795276641845703</v>
      </c>
    </row>
    <row r="181" spans="2:9" x14ac:dyDescent="0.25">
      <c r="B181" t="s">
        <v>1038</v>
      </c>
      <c r="C181" s="55" t="s">
        <v>3906</v>
      </c>
      <c r="D181" s="3" t="s">
        <v>6004</v>
      </c>
      <c r="E181" s="45">
        <v>35.069301605224609</v>
      </c>
      <c r="F181" s="45">
        <v>-91.887901306152344</v>
      </c>
      <c r="G181" s="22">
        <v>76.800003051757813</v>
      </c>
      <c r="I181" s="4">
        <v>4.7716531753540039</v>
      </c>
    </row>
    <row r="182" spans="2:9" x14ac:dyDescent="0.25">
      <c r="B182" t="s">
        <v>2386</v>
      </c>
      <c r="C182" s="55" t="s">
        <v>5206</v>
      </c>
      <c r="D182" s="3" t="s">
        <v>6034</v>
      </c>
      <c r="E182" s="45">
        <v>39.151401519775391</v>
      </c>
      <c r="F182" s="45">
        <v>-84.676902770996094</v>
      </c>
      <c r="G182" s="22">
        <v>260</v>
      </c>
      <c r="I182" s="4">
        <v>4.7519683837890625</v>
      </c>
    </row>
    <row r="183" spans="2:9" x14ac:dyDescent="0.25">
      <c r="B183" t="s">
        <v>1254</v>
      </c>
      <c r="C183" s="55" t="s">
        <v>4125</v>
      </c>
      <c r="D183" s="3" t="s">
        <v>6025</v>
      </c>
      <c r="E183" s="45">
        <v>30.464899063110352</v>
      </c>
      <c r="F183" s="45">
        <v>-89.432403564453125</v>
      </c>
      <c r="G183" s="22">
        <v>27.399999618530273</v>
      </c>
      <c r="I183" s="4">
        <v>4.7401576042175293</v>
      </c>
    </row>
    <row r="184" spans="2:9" x14ac:dyDescent="0.25">
      <c r="B184" t="s">
        <v>531</v>
      </c>
      <c r="C184" s="55" t="s">
        <v>3358</v>
      </c>
      <c r="D184" s="3" t="s">
        <v>6025</v>
      </c>
      <c r="E184" s="45">
        <v>33.884700775146484</v>
      </c>
      <c r="F184" s="45">
        <v>-88.986701965332031</v>
      </c>
      <c r="G184" s="22">
        <v>88.400001525878906</v>
      </c>
      <c r="I184" s="4">
        <v>4.7244095802307129</v>
      </c>
    </row>
    <row r="185" spans="2:9" x14ac:dyDescent="0.25">
      <c r="B185" t="s">
        <v>996</v>
      </c>
      <c r="C185" s="55" t="s">
        <v>3864</v>
      </c>
      <c r="D185" s="3" t="s">
        <v>6004</v>
      </c>
      <c r="E185" s="45">
        <v>33.893398284912109</v>
      </c>
      <c r="F185" s="45">
        <v>-91.892997741699219</v>
      </c>
      <c r="G185" s="22">
        <v>89.599998474121094</v>
      </c>
      <c r="I185" s="4">
        <v>4.7204728126525879</v>
      </c>
    </row>
    <row r="186" spans="2:9" x14ac:dyDescent="0.25">
      <c r="B186" t="s">
        <v>929</v>
      </c>
      <c r="C186" s="55" t="s">
        <v>3797</v>
      </c>
      <c r="D186" s="3" t="s">
        <v>6003</v>
      </c>
      <c r="E186" s="45">
        <v>34.765499114990234</v>
      </c>
      <c r="F186" s="45">
        <v>-87.681297302246094</v>
      </c>
      <c r="G186" s="22">
        <v>167</v>
      </c>
      <c r="I186" s="4">
        <v>4.6811022758483887</v>
      </c>
    </row>
    <row r="187" spans="2:9" x14ac:dyDescent="0.25">
      <c r="B187" t="s">
        <v>1990</v>
      </c>
      <c r="C187" s="55" t="s">
        <v>4852</v>
      </c>
      <c r="D187" s="3" t="s">
        <v>6019</v>
      </c>
      <c r="E187" s="45">
        <v>30.294399261474609</v>
      </c>
      <c r="F187" s="45">
        <v>-93.207801818847656</v>
      </c>
      <c r="G187" s="22">
        <v>5.8000001907348633</v>
      </c>
      <c r="I187" s="4">
        <v>4.6811022758483887</v>
      </c>
    </row>
    <row r="188" spans="2:9" x14ac:dyDescent="0.25">
      <c r="B188" t="s">
        <v>1519</v>
      </c>
      <c r="C188" s="55" t="s">
        <v>4390</v>
      </c>
      <c r="D188" s="3" t="s">
        <v>6003</v>
      </c>
      <c r="E188" s="45">
        <v>34.575599670410156</v>
      </c>
      <c r="F188" s="45">
        <v>-86.93389892578125</v>
      </c>
      <c r="G188" s="22">
        <v>167.60000610351563</v>
      </c>
      <c r="I188" s="4">
        <v>4.6653542518615723</v>
      </c>
    </row>
    <row r="189" spans="2:9" x14ac:dyDescent="0.25">
      <c r="B189" t="s">
        <v>943</v>
      </c>
      <c r="C189" s="55" t="s">
        <v>3811</v>
      </c>
      <c r="D189" s="3" t="s">
        <v>6003</v>
      </c>
      <c r="E189" s="45">
        <v>34.832698822021484</v>
      </c>
      <c r="F189" s="45">
        <v>-87.1697998046875</v>
      </c>
      <c r="G189" s="22">
        <v>184.10000610351563</v>
      </c>
      <c r="I189" s="4">
        <v>4.6614174842834473</v>
      </c>
    </row>
    <row r="190" spans="2:9" x14ac:dyDescent="0.25">
      <c r="B190" t="s">
        <v>1284</v>
      </c>
      <c r="C190" s="55" t="s">
        <v>4155</v>
      </c>
      <c r="D190" s="3" t="s">
        <v>6025</v>
      </c>
      <c r="E190" s="45">
        <v>32.490200042724609</v>
      </c>
      <c r="F190" s="45">
        <v>-90.193496704101563</v>
      </c>
      <c r="G190" s="22">
        <v>100.90000152587891</v>
      </c>
      <c r="I190" s="4">
        <v>4.6299214363098145</v>
      </c>
    </row>
    <row r="191" spans="2:9" x14ac:dyDescent="0.25">
      <c r="B191" t="s">
        <v>2551</v>
      </c>
      <c r="C191" s="55" t="s">
        <v>5344</v>
      </c>
      <c r="D191" s="3" t="s">
        <v>6007</v>
      </c>
      <c r="E191" s="45">
        <v>35.164699554443359</v>
      </c>
      <c r="F191" s="45">
        <v>-88.599403381347656</v>
      </c>
      <c r="G191" s="22">
        <v>143.30000305175781</v>
      </c>
      <c r="I191" s="4">
        <v>4.6299214363098145</v>
      </c>
    </row>
    <row r="192" spans="2:9" x14ac:dyDescent="0.25">
      <c r="B192" t="s">
        <v>1500</v>
      </c>
      <c r="C192" s="55" t="s">
        <v>4371</v>
      </c>
      <c r="D192" s="3" t="s">
        <v>6040</v>
      </c>
      <c r="E192" s="45">
        <v>30.294700622558594</v>
      </c>
      <c r="F192" s="45">
        <v>-95.484199523925781</v>
      </c>
      <c r="G192" s="22">
        <v>45.400001525878906</v>
      </c>
      <c r="I192" s="4">
        <v>4.5984253883361816</v>
      </c>
    </row>
    <row r="193" spans="2:9" x14ac:dyDescent="0.25">
      <c r="B193" t="s">
        <v>1978</v>
      </c>
      <c r="C193" s="55" t="s">
        <v>4841</v>
      </c>
      <c r="D193" s="3" t="s">
        <v>6019</v>
      </c>
      <c r="E193" s="45">
        <v>30.418300628662109</v>
      </c>
      <c r="F193" s="45">
        <v>-92.044197082519531</v>
      </c>
      <c r="G193" s="22">
        <v>16.799999237060547</v>
      </c>
      <c r="I193" s="4">
        <v>4.5984253883361816</v>
      </c>
    </row>
    <row r="194" spans="2:9" x14ac:dyDescent="0.25">
      <c r="B194" t="s">
        <v>2886</v>
      </c>
      <c r="C194" s="55" t="s">
        <v>5610</v>
      </c>
      <c r="D194" s="3" t="s">
        <v>6040</v>
      </c>
      <c r="E194" s="45">
        <v>29.950599670410156</v>
      </c>
      <c r="F194" s="45">
        <v>-94.020599365234375</v>
      </c>
      <c r="G194" s="22">
        <v>4.9000000953674316</v>
      </c>
      <c r="I194" s="4">
        <v>4.5984253883361816</v>
      </c>
    </row>
    <row r="195" spans="2:9" x14ac:dyDescent="0.25">
      <c r="B195" t="s">
        <v>2859</v>
      </c>
      <c r="C195" s="55" t="s">
        <v>5585</v>
      </c>
      <c r="D195" s="3" t="s">
        <v>3747</v>
      </c>
      <c r="E195" s="45">
        <v>37.225299835205078</v>
      </c>
      <c r="F195" s="45">
        <v>-89.570602416992188</v>
      </c>
      <c r="G195" s="22">
        <v>102.40000152587891</v>
      </c>
      <c r="I195" s="4">
        <v>4.5826773643493652</v>
      </c>
    </row>
    <row r="196" spans="2:9" x14ac:dyDescent="0.25">
      <c r="B196" t="s">
        <v>1212</v>
      </c>
      <c r="C196" s="55" t="s">
        <v>4083</v>
      </c>
      <c r="D196" s="3" t="s">
        <v>6024</v>
      </c>
      <c r="E196" s="45">
        <v>46.067901611328125</v>
      </c>
      <c r="F196" s="45">
        <v>-94.247901916503906</v>
      </c>
      <c r="G196" s="22">
        <v>367.89999389648438</v>
      </c>
      <c r="I196" s="4">
        <v>4.5590548515319824</v>
      </c>
    </row>
    <row r="197" spans="2:9" x14ac:dyDescent="0.25">
      <c r="B197" t="s">
        <v>1311</v>
      </c>
      <c r="C197" s="55" t="s">
        <v>4182</v>
      </c>
      <c r="D197" s="3" t="s">
        <v>6025</v>
      </c>
      <c r="E197" s="45">
        <v>33.464401245117188</v>
      </c>
      <c r="F197" s="45">
        <v>-90.645698547363281</v>
      </c>
      <c r="G197" s="22">
        <v>35.400001525878906</v>
      </c>
      <c r="I197" s="4">
        <v>4.5551180839538574</v>
      </c>
    </row>
    <row r="198" spans="2:9" x14ac:dyDescent="0.25">
      <c r="B198" t="s">
        <v>1359</v>
      </c>
      <c r="C198" s="55" t="s">
        <v>4230</v>
      </c>
      <c r="D198" s="3" t="s">
        <v>6039</v>
      </c>
      <c r="E198" s="45">
        <v>32.894901275634766</v>
      </c>
      <c r="F198" s="45">
        <v>-80.027297973632813</v>
      </c>
      <c r="G198" s="22">
        <v>16.200000762939453</v>
      </c>
      <c r="I198" s="4">
        <v>4.5511813163757324</v>
      </c>
    </row>
    <row r="199" spans="2:9" x14ac:dyDescent="0.25">
      <c r="B199" t="s">
        <v>2127</v>
      </c>
      <c r="C199" s="55" t="s">
        <v>4981</v>
      </c>
      <c r="D199" s="3" t="s">
        <v>6025</v>
      </c>
      <c r="E199" s="45">
        <v>31.681699752807617</v>
      </c>
      <c r="F199" s="45">
        <v>-89.336402893066406</v>
      </c>
      <c r="G199" s="22">
        <v>135.60000610351563</v>
      </c>
      <c r="I199" s="4">
        <v>4.5511813163757324</v>
      </c>
    </row>
    <row r="200" spans="2:9" x14ac:dyDescent="0.25">
      <c r="B200" t="s">
        <v>967</v>
      </c>
      <c r="C200" s="55" t="s">
        <v>3835</v>
      </c>
      <c r="D200" s="3" t="s">
        <v>6004</v>
      </c>
      <c r="E200" s="45">
        <v>34.292999267578125</v>
      </c>
      <c r="F200" s="45">
        <v>-91.337997436523438</v>
      </c>
      <c r="G200" s="22">
        <v>57.900001525878906</v>
      </c>
      <c r="I200" s="4">
        <v>4.5511808395385742</v>
      </c>
    </row>
    <row r="201" spans="2:9" x14ac:dyDescent="0.25">
      <c r="B201" t="s">
        <v>1437</v>
      </c>
      <c r="C201" s="55" t="s">
        <v>4308</v>
      </c>
      <c r="D201" s="3" t="s">
        <v>6007</v>
      </c>
      <c r="E201" s="45">
        <v>35.584098815917969</v>
      </c>
      <c r="F201" s="45">
        <v>-89.242301940917969</v>
      </c>
      <c r="G201" s="22">
        <v>106.09999847412109</v>
      </c>
      <c r="I201" s="4">
        <v>4.5472440719604492</v>
      </c>
    </row>
    <row r="202" spans="2:9" x14ac:dyDescent="0.25">
      <c r="B202" t="s">
        <v>1486</v>
      </c>
      <c r="C202" s="55" t="s">
        <v>4357</v>
      </c>
      <c r="D202" s="3" t="s">
        <v>6007</v>
      </c>
      <c r="E202" s="45">
        <v>35.434101104736328</v>
      </c>
      <c r="F202" s="45">
        <v>-89.716903686523438</v>
      </c>
      <c r="G202" s="22">
        <v>132.89999389648438</v>
      </c>
      <c r="I202" s="4">
        <v>4.5472440719604492</v>
      </c>
    </row>
    <row r="203" spans="2:9" x14ac:dyDescent="0.25">
      <c r="B203" t="s">
        <v>2133</v>
      </c>
      <c r="C203" s="55" t="s">
        <v>4987</v>
      </c>
      <c r="D203" s="3" t="s">
        <v>6025</v>
      </c>
      <c r="E203" s="45">
        <v>31.985000610351563</v>
      </c>
      <c r="F203" s="45">
        <v>-90.971900939941406</v>
      </c>
      <c r="G203" s="22">
        <v>36.599998474121094</v>
      </c>
      <c r="I203" s="4">
        <v>4.539370059967041</v>
      </c>
    </row>
    <row r="204" spans="2:9" x14ac:dyDescent="0.25">
      <c r="B204" t="s">
        <v>1228</v>
      </c>
      <c r="C204" s="55" t="s">
        <v>4099</v>
      </c>
      <c r="D204" s="3" t="s">
        <v>3747</v>
      </c>
      <c r="E204" s="45">
        <v>37.091201782226563</v>
      </c>
      <c r="F204" s="45">
        <v>-89.542098999023438</v>
      </c>
      <c r="G204" s="22">
        <v>99.099998474121094</v>
      </c>
      <c r="I204" s="4">
        <v>4.5275592803955078</v>
      </c>
    </row>
    <row r="205" spans="2:9" x14ac:dyDescent="0.25">
      <c r="B205" t="s">
        <v>3167</v>
      </c>
      <c r="C205" s="55" t="s">
        <v>5873</v>
      </c>
      <c r="D205" s="3" t="s">
        <v>6004</v>
      </c>
      <c r="E205" s="45">
        <v>35.940299987792969</v>
      </c>
      <c r="F205" s="45">
        <v>-89.830802917480469</v>
      </c>
      <c r="G205" s="22">
        <v>77.699996948242188</v>
      </c>
      <c r="I205" s="4">
        <v>4.5275592803955078</v>
      </c>
    </row>
    <row r="206" spans="2:9" x14ac:dyDescent="0.25">
      <c r="B206" t="s">
        <v>1142</v>
      </c>
      <c r="C206" s="55" t="s">
        <v>4013</v>
      </c>
      <c r="D206" s="3" t="s">
        <v>6019</v>
      </c>
      <c r="E206" s="45">
        <v>30.554100036621094</v>
      </c>
      <c r="F206" s="45">
        <v>-91.054000854492188</v>
      </c>
      <c r="G206" s="22">
        <v>21.899999618530273</v>
      </c>
      <c r="I206" s="4">
        <v>4.5196852684020996</v>
      </c>
    </row>
    <row r="207" spans="2:9" x14ac:dyDescent="0.25">
      <c r="B207" t="s">
        <v>1620</v>
      </c>
      <c r="C207" s="55" t="s">
        <v>4495</v>
      </c>
      <c r="D207" s="3" t="s">
        <v>6004</v>
      </c>
      <c r="E207" s="45">
        <v>33.810298919677734</v>
      </c>
      <c r="F207" s="45">
        <v>-91.277801513671875</v>
      </c>
      <c r="G207" s="22">
        <v>45.700000762939453</v>
      </c>
      <c r="I207" s="4">
        <v>4.5196847915649414</v>
      </c>
    </row>
    <row r="208" spans="2:9" x14ac:dyDescent="0.25">
      <c r="B208" t="s">
        <v>1320</v>
      </c>
      <c r="C208" s="55" t="s">
        <v>4191</v>
      </c>
      <c r="D208" s="3" t="s">
        <v>6025</v>
      </c>
      <c r="E208" s="45">
        <v>34.595901489257813</v>
      </c>
      <c r="F208" s="45">
        <v>-89.970901489257813</v>
      </c>
      <c r="G208" s="22">
        <v>100.59999847412109</v>
      </c>
      <c r="I208" s="4">
        <v>4.5078744888305664</v>
      </c>
    </row>
    <row r="209" spans="2:9" x14ac:dyDescent="0.25">
      <c r="B209" t="s">
        <v>1281</v>
      </c>
      <c r="C209" s="55" t="s">
        <v>4152</v>
      </c>
      <c r="D209" s="3" t="s">
        <v>6025</v>
      </c>
      <c r="E209" s="45">
        <v>34.436298370361328</v>
      </c>
      <c r="F209" s="45">
        <v>-89.38330078125</v>
      </c>
      <c r="G209" s="22">
        <v>126.80000305175781</v>
      </c>
      <c r="I209" s="4">
        <v>4.5</v>
      </c>
    </row>
    <row r="210" spans="2:9" x14ac:dyDescent="0.25">
      <c r="B210" t="s">
        <v>1964</v>
      </c>
      <c r="C210" s="55" t="s">
        <v>4826</v>
      </c>
      <c r="D210" s="3" t="s">
        <v>6019</v>
      </c>
      <c r="E210" s="45">
        <v>29.974700927734375</v>
      </c>
      <c r="F210" s="45">
        <v>-93.089698791503906</v>
      </c>
      <c r="G210" s="22">
        <v>1.2000000476837158</v>
      </c>
      <c r="I210" s="4">
        <v>4.5</v>
      </c>
    </row>
    <row r="211" spans="2:9" x14ac:dyDescent="0.25">
      <c r="B211" t="s">
        <v>2101</v>
      </c>
      <c r="C211" s="55" t="s">
        <v>4957</v>
      </c>
      <c r="D211" s="3" t="s">
        <v>6025</v>
      </c>
      <c r="E211" s="45">
        <v>34.477199554443359</v>
      </c>
      <c r="F211" s="45">
        <v>-88.19940185546875</v>
      </c>
      <c r="G211" s="22">
        <v>186.5</v>
      </c>
      <c r="I211" s="4">
        <v>4.5</v>
      </c>
    </row>
    <row r="212" spans="2:9" x14ac:dyDescent="0.25">
      <c r="B212" t="s">
        <v>1593</v>
      </c>
      <c r="C212" s="55" t="s">
        <v>4470</v>
      </c>
      <c r="D212" s="3" t="s">
        <v>6004</v>
      </c>
      <c r="E212" s="45">
        <v>33.822799682617188</v>
      </c>
      <c r="F212" s="45">
        <v>-92.398902893066406</v>
      </c>
      <c r="G212" s="22">
        <v>70.099998474121094</v>
      </c>
      <c r="I212" s="4">
        <v>4.4803152084350586</v>
      </c>
    </row>
    <row r="213" spans="2:9" x14ac:dyDescent="0.25">
      <c r="B213" t="s">
        <v>1264</v>
      </c>
      <c r="C213" s="55" t="s">
        <v>4135</v>
      </c>
      <c r="D213" s="3" t="s">
        <v>6025</v>
      </c>
      <c r="E213" s="45">
        <v>30.410200119018555</v>
      </c>
      <c r="F213" s="45">
        <v>-88.745903015136719</v>
      </c>
      <c r="G213" s="22">
        <v>4</v>
      </c>
      <c r="I213" s="4">
        <v>4.4803147315979004</v>
      </c>
    </row>
    <row r="214" spans="2:9" x14ac:dyDescent="0.25">
      <c r="B214" t="s">
        <v>1628</v>
      </c>
      <c r="C214" s="55" t="s">
        <v>4501</v>
      </c>
      <c r="D214" s="3" t="s">
        <v>6004</v>
      </c>
      <c r="E214" s="45">
        <v>35.124198913574219</v>
      </c>
      <c r="F214" s="45">
        <v>-90.180496215820313</v>
      </c>
      <c r="G214" s="22">
        <v>65.5</v>
      </c>
      <c r="I214" s="4">
        <v>4.4763779640197754</v>
      </c>
    </row>
    <row r="215" spans="2:9" x14ac:dyDescent="0.25">
      <c r="B215" t="s">
        <v>995</v>
      </c>
      <c r="C215" s="55" t="s">
        <v>3863</v>
      </c>
      <c r="D215" s="3" t="s">
        <v>6004</v>
      </c>
      <c r="E215" s="45">
        <v>34.987201690673828</v>
      </c>
      <c r="F215" s="45">
        <v>-91.955596923828125</v>
      </c>
      <c r="G215" s="22">
        <v>86.300003051757813</v>
      </c>
      <c r="I215" s="4">
        <v>4.4724411964416504</v>
      </c>
    </row>
    <row r="216" spans="2:9" x14ac:dyDescent="0.25">
      <c r="B216" t="s">
        <v>951</v>
      </c>
      <c r="C216" s="55" t="s">
        <v>3819</v>
      </c>
      <c r="D216" s="3" t="s">
        <v>6003</v>
      </c>
      <c r="E216" s="45">
        <v>30.736299514770508</v>
      </c>
      <c r="F216" s="45">
        <v>-88.181800842285156</v>
      </c>
      <c r="G216" s="22">
        <v>55.5</v>
      </c>
      <c r="I216" s="4">
        <v>4.4685039520263672</v>
      </c>
    </row>
    <row r="217" spans="2:9" x14ac:dyDescent="0.25">
      <c r="B217" t="s">
        <v>2540</v>
      </c>
      <c r="C217" s="55" t="s">
        <v>5334</v>
      </c>
      <c r="D217" s="3" t="s">
        <v>6007</v>
      </c>
      <c r="E217" s="45">
        <v>35.12969970703125</v>
      </c>
      <c r="F217" s="45">
        <v>-89.803596496582031</v>
      </c>
      <c r="G217" s="22">
        <v>94.5</v>
      </c>
      <c r="I217" s="4">
        <v>4.4488191604614258</v>
      </c>
    </row>
    <row r="218" spans="2:9" x14ac:dyDescent="0.25">
      <c r="B218" t="s">
        <v>1451</v>
      </c>
      <c r="C218" s="55" t="s">
        <v>4322</v>
      </c>
      <c r="D218" s="3" t="s">
        <v>6007</v>
      </c>
      <c r="E218" s="45">
        <v>35.675300598144531</v>
      </c>
      <c r="F218" s="45">
        <v>-88.825698852539063</v>
      </c>
      <c r="G218" s="22">
        <v>0</v>
      </c>
      <c r="I218" s="4">
        <v>4.4488186836242676</v>
      </c>
    </row>
    <row r="219" spans="2:9" x14ac:dyDescent="0.25">
      <c r="B219" t="s">
        <v>1478</v>
      </c>
      <c r="C219" s="55" t="s">
        <v>4349</v>
      </c>
      <c r="D219" s="3" t="s">
        <v>6007</v>
      </c>
      <c r="E219" s="45">
        <v>35.267601013183594</v>
      </c>
      <c r="F219" s="45">
        <v>-89.837600708007813</v>
      </c>
      <c r="G219" s="22">
        <v>81.099998474121094</v>
      </c>
      <c r="I219" s="4">
        <v>4.4488186836242676</v>
      </c>
    </row>
    <row r="220" spans="2:9" x14ac:dyDescent="0.25">
      <c r="B220" t="s">
        <v>2790</v>
      </c>
      <c r="C220" s="55" t="s">
        <v>5528</v>
      </c>
      <c r="D220" s="3" t="s">
        <v>6044</v>
      </c>
      <c r="E220" s="45">
        <v>44.880001068115234</v>
      </c>
      <c r="F220" s="45">
        <v>-87.335800170898438</v>
      </c>
      <c r="G220" s="22">
        <v>213.10000610351563</v>
      </c>
      <c r="I220" s="4">
        <v>4.4330706596374512</v>
      </c>
    </row>
    <row r="221" spans="2:9" x14ac:dyDescent="0.25">
      <c r="B221" t="s">
        <v>1147</v>
      </c>
      <c r="C221" s="55" t="s">
        <v>4018</v>
      </c>
      <c r="D221" s="3" t="s">
        <v>6019</v>
      </c>
      <c r="E221" s="45">
        <v>30.694299697875977</v>
      </c>
      <c r="F221" s="45">
        <v>-91.256500244140625</v>
      </c>
      <c r="G221" s="22">
        <v>33.200000762939453</v>
      </c>
      <c r="I221" s="4">
        <v>4.4173226356506348</v>
      </c>
    </row>
    <row r="222" spans="2:9" x14ac:dyDescent="0.25">
      <c r="B222" t="s">
        <v>2940</v>
      </c>
      <c r="C222" s="55" t="s">
        <v>5658</v>
      </c>
      <c r="D222" s="3" t="s">
        <v>6019</v>
      </c>
      <c r="E222" s="45">
        <v>31.392799377441406</v>
      </c>
      <c r="F222" s="45">
        <v>-92.295600891113281</v>
      </c>
      <c r="G222" s="22">
        <v>34.099998474121094</v>
      </c>
      <c r="I222" s="4">
        <v>4.4173226356506348</v>
      </c>
    </row>
    <row r="223" spans="2:9" x14ac:dyDescent="0.25">
      <c r="B223" t="s">
        <v>1622</v>
      </c>
      <c r="C223" s="55" t="s">
        <v>4497</v>
      </c>
      <c r="D223" s="3" t="s">
        <v>6004</v>
      </c>
      <c r="E223" s="45">
        <v>35.267799377441406</v>
      </c>
      <c r="F223" s="45">
        <v>-91.716697692871094</v>
      </c>
      <c r="G223" s="22">
        <v>70.099998474121094</v>
      </c>
      <c r="I223" s="4">
        <v>4.4094491004943848</v>
      </c>
    </row>
    <row r="224" spans="2:9" x14ac:dyDescent="0.25">
      <c r="B224" t="s">
        <v>953</v>
      </c>
      <c r="C224" s="55" t="s">
        <v>3821</v>
      </c>
      <c r="D224" s="3" t="s">
        <v>6003</v>
      </c>
      <c r="E224" s="45">
        <v>30.636199951171875</v>
      </c>
      <c r="F224" s="45">
        <v>-88.271697998046875</v>
      </c>
      <c r="G224" s="22">
        <v>46.599998474121094</v>
      </c>
      <c r="I224" s="4">
        <v>4.3976378440856934</v>
      </c>
    </row>
    <row r="225" spans="2:9" x14ac:dyDescent="0.25">
      <c r="B225" t="s">
        <v>1272</v>
      </c>
      <c r="C225" s="55" t="s">
        <v>4143</v>
      </c>
      <c r="D225" s="3" t="s">
        <v>6025</v>
      </c>
      <c r="E225" s="45">
        <v>32.549800872802734</v>
      </c>
      <c r="F225" s="45">
        <v>-88.820602416992188</v>
      </c>
      <c r="G225" s="22">
        <v>118</v>
      </c>
      <c r="I225" s="4">
        <v>4.3779525756835938</v>
      </c>
    </row>
    <row r="226" spans="2:9" x14ac:dyDescent="0.25">
      <c r="B226" t="s">
        <v>2002</v>
      </c>
      <c r="C226" s="55" t="s">
        <v>4864</v>
      </c>
      <c r="D226" s="3" t="s">
        <v>6019</v>
      </c>
      <c r="E226" s="45">
        <v>30.522499084472656</v>
      </c>
      <c r="F226" s="45">
        <v>-89.874198913574219</v>
      </c>
      <c r="G226" s="22">
        <v>18.299999237060547</v>
      </c>
      <c r="I226" s="4">
        <v>4.3779525756835938</v>
      </c>
    </row>
    <row r="227" spans="2:9" x14ac:dyDescent="0.25">
      <c r="B227" t="s">
        <v>1950</v>
      </c>
      <c r="C227" s="55" t="s">
        <v>4813</v>
      </c>
      <c r="D227" s="3" t="s">
        <v>6018</v>
      </c>
      <c r="E227" s="45">
        <v>36.670299530029297</v>
      </c>
      <c r="F227" s="45">
        <v>-87.55889892578125</v>
      </c>
      <c r="G227" s="22">
        <v>170.69999694824219</v>
      </c>
      <c r="I227" s="4">
        <v>4.2992124557495117</v>
      </c>
    </row>
    <row r="228" spans="2:9" x14ac:dyDescent="0.25">
      <c r="B228" t="s">
        <v>1317</v>
      </c>
      <c r="C228" s="55" t="s">
        <v>4188</v>
      </c>
      <c r="D228" s="3" t="s">
        <v>6025</v>
      </c>
      <c r="E228" s="45">
        <v>30.875299453735352</v>
      </c>
      <c r="F228" s="45">
        <v>-89.041297912597656</v>
      </c>
      <c r="G228" s="22">
        <v>91.099998474121094</v>
      </c>
      <c r="I228" s="4">
        <v>4.2913384437561035</v>
      </c>
    </row>
    <row r="229" spans="2:9" x14ac:dyDescent="0.25">
      <c r="B229" t="s">
        <v>1480</v>
      </c>
      <c r="C229" s="55" t="s">
        <v>4351</v>
      </c>
      <c r="D229" s="3" t="s">
        <v>6007</v>
      </c>
      <c r="E229" s="45">
        <v>35.254600524902344</v>
      </c>
      <c r="F229" s="45">
        <v>-89.806800842285156</v>
      </c>
      <c r="G229" s="22">
        <v>87.5</v>
      </c>
      <c r="I229" s="4">
        <v>4.2795276641845703</v>
      </c>
    </row>
    <row r="230" spans="2:9" x14ac:dyDescent="0.25">
      <c r="B230" t="s">
        <v>1462</v>
      </c>
      <c r="C230" s="55" t="s">
        <v>4333</v>
      </c>
      <c r="D230" s="3" t="s">
        <v>6007</v>
      </c>
      <c r="E230" s="45">
        <v>36.496601104736328</v>
      </c>
      <c r="F230" s="45">
        <v>-87.19940185546875</v>
      </c>
      <c r="G230" s="22">
        <v>182.89999389648438</v>
      </c>
      <c r="I230" s="4">
        <v>4.2716541290283203</v>
      </c>
    </row>
    <row r="231" spans="2:9" x14ac:dyDescent="0.25">
      <c r="B231" t="s">
        <v>1274</v>
      </c>
      <c r="C231" s="55" t="s">
        <v>4145</v>
      </c>
      <c r="D231" s="3" t="s">
        <v>6025</v>
      </c>
      <c r="E231" s="45">
        <v>32.5</v>
      </c>
      <c r="F231" s="45">
        <v>-88.839996337890625</v>
      </c>
      <c r="G231" s="22">
        <v>127.40000152587891</v>
      </c>
      <c r="I231" s="4">
        <v>4.2598423957824707</v>
      </c>
    </row>
    <row r="232" spans="2:9" x14ac:dyDescent="0.25">
      <c r="B232" t="s">
        <v>2954</v>
      </c>
      <c r="C232" s="55" t="s">
        <v>5672</v>
      </c>
      <c r="D232" s="3" t="s">
        <v>6019</v>
      </c>
      <c r="E232" s="45">
        <v>30.537200927734375</v>
      </c>
      <c r="F232" s="45">
        <v>-91.146896362304688</v>
      </c>
      <c r="G232" s="22">
        <v>19.5</v>
      </c>
      <c r="I232" s="4">
        <v>4.2598423957824707</v>
      </c>
    </row>
    <row r="233" spans="2:9" x14ac:dyDescent="0.25">
      <c r="B233" t="s">
        <v>1409</v>
      </c>
      <c r="C233" s="55" t="s">
        <v>4280</v>
      </c>
      <c r="D233" s="3" t="s">
        <v>6000</v>
      </c>
      <c r="E233" s="45">
        <v>45.248298645019531</v>
      </c>
      <c r="F233" s="45">
        <v>-102.31659698486328</v>
      </c>
      <c r="G233" s="22">
        <v>723.9000244140625</v>
      </c>
      <c r="I233" s="4">
        <v>4.2559056282043457</v>
      </c>
    </row>
    <row r="234" spans="2:9" x14ac:dyDescent="0.25">
      <c r="B234" t="s">
        <v>2521</v>
      </c>
      <c r="C234" s="55" t="s">
        <v>5317</v>
      </c>
      <c r="D234" s="3" t="s">
        <v>6007</v>
      </c>
      <c r="E234" s="45">
        <v>35.078098297119141</v>
      </c>
      <c r="F234" s="45">
        <v>-89.665298461914063</v>
      </c>
      <c r="G234" s="22">
        <v>91.400001525878906</v>
      </c>
      <c r="I234" s="4">
        <v>4.2480316162109375</v>
      </c>
    </row>
    <row r="235" spans="2:9" x14ac:dyDescent="0.25">
      <c r="B235" t="s">
        <v>1298</v>
      </c>
      <c r="C235" s="55" t="s">
        <v>4169</v>
      </c>
      <c r="D235" s="3" t="s">
        <v>6025</v>
      </c>
      <c r="E235" s="45">
        <v>33.438701629638672</v>
      </c>
      <c r="F235" s="45">
        <v>-88.869499206542969</v>
      </c>
      <c r="G235" s="22">
        <v>94.5</v>
      </c>
      <c r="I235" s="4">
        <v>4.2362208366394043</v>
      </c>
    </row>
    <row r="236" spans="2:9" x14ac:dyDescent="0.25">
      <c r="B236" t="s">
        <v>1334</v>
      </c>
      <c r="C236" s="55" t="s">
        <v>4205</v>
      </c>
      <c r="D236" s="3" t="s">
        <v>6027</v>
      </c>
      <c r="E236" s="45">
        <v>35.474300384521484</v>
      </c>
      <c r="F236" s="45">
        <v>-82.558296203613281</v>
      </c>
      <c r="G236" s="22">
        <v>632.5</v>
      </c>
      <c r="I236" s="4">
        <v>4.2283463478088379</v>
      </c>
    </row>
    <row r="237" spans="2:9" x14ac:dyDescent="0.25">
      <c r="B237" t="s">
        <v>2114</v>
      </c>
      <c r="C237" s="55" t="s">
        <v>4969</v>
      </c>
      <c r="D237" s="3" t="s">
        <v>6025</v>
      </c>
      <c r="E237" s="45">
        <v>34.803901672363281</v>
      </c>
      <c r="F237" s="45">
        <v>-90.010299682617188</v>
      </c>
      <c r="G237" s="22">
        <v>115.80000305175781</v>
      </c>
      <c r="I237" s="4">
        <v>4.2204728126525879</v>
      </c>
    </row>
    <row r="238" spans="2:9" x14ac:dyDescent="0.25">
      <c r="B238" t="s">
        <v>1245</v>
      </c>
      <c r="C238" s="55" t="s">
        <v>4116</v>
      </c>
      <c r="D238" s="3" t="s">
        <v>6025</v>
      </c>
      <c r="E238" s="45">
        <v>33.604999542236328</v>
      </c>
      <c r="F238" s="45">
        <v>-89.976997375488281</v>
      </c>
      <c r="G238" s="22">
        <v>124.09999847412109</v>
      </c>
      <c r="I238" s="4">
        <v>4.2165355682373047</v>
      </c>
    </row>
    <row r="239" spans="2:9" x14ac:dyDescent="0.25">
      <c r="B239" t="s">
        <v>1817</v>
      </c>
      <c r="C239" s="55" t="s">
        <v>4701</v>
      </c>
      <c r="D239" s="3" t="s">
        <v>6016</v>
      </c>
      <c r="E239" s="45">
        <v>40.958099365234375</v>
      </c>
      <c r="F239" s="45">
        <v>-87.477798461914063</v>
      </c>
      <c r="G239" s="22">
        <v>204.80000305175781</v>
      </c>
      <c r="I239" s="4">
        <v>4.2125983238220215</v>
      </c>
    </row>
    <row r="240" spans="2:9" x14ac:dyDescent="0.25">
      <c r="B240" t="s">
        <v>992</v>
      </c>
      <c r="C240" s="55" t="s">
        <v>3860</v>
      </c>
      <c r="D240" s="3" t="s">
        <v>6004</v>
      </c>
      <c r="E240" s="45">
        <v>34.964599609375</v>
      </c>
      <c r="F240" s="45">
        <v>-91.9656982421875</v>
      </c>
      <c r="G240" s="22">
        <v>90.800003051757813</v>
      </c>
      <c r="I240" s="4">
        <v>4.1929140090942383</v>
      </c>
    </row>
    <row r="241" spans="2:9" x14ac:dyDescent="0.25">
      <c r="B241" t="s">
        <v>500</v>
      </c>
      <c r="C241" s="55" t="s">
        <v>3332</v>
      </c>
      <c r="D241" s="3" t="s">
        <v>6004</v>
      </c>
      <c r="E241" s="45">
        <v>33.770301818847656</v>
      </c>
      <c r="F241" s="45">
        <v>-91.273101806640625</v>
      </c>
      <c r="G241" s="22">
        <v>44.200000762939453</v>
      </c>
      <c r="I241" s="4">
        <v>4.1771650314331055</v>
      </c>
    </row>
    <row r="242" spans="2:9" x14ac:dyDescent="0.25">
      <c r="B242" t="s">
        <v>1171</v>
      </c>
      <c r="C242" s="55" t="s">
        <v>4042</v>
      </c>
      <c r="D242" s="3" t="s">
        <v>6019</v>
      </c>
      <c r="E242" s="45">
        <v>30.342599868774414</v>
      </c>
      <c r="F242" s="45">
        <v>-89.749298095703125</v>
      </c>
      <c r="G242" s="22">
        <v>7</v>
      </c>
      <c r="I242" s="4">
        <v>4.1692910194396973</v>
      </c>
    </row>
    <row r="243" spans="2:9" x14ac:dyDescent="0.25">
      <c r="B243" t="s">
        <v>1232</v>
      </c>
      <c r="C243" s="55" t="s">
        <v>4103</v>
      </c>
      <c r="D243" s="3" t="s">
        <v>3747</v>
      </c>
      <c r="E243" s="45">
        <v>36.666999816894531</v>
      </c>
      <c r="F243" s="45">
        <v>-90.969001770019531</v>
      </c>
      <c r="G243" s="22">
        <v>114.30000305175781</v>
      </c>
      <c r="I243" s="4">
        <v>4.1614174842834473</v>
      </c>
    </row>
    <row r="244" spans="2:9" x14ac:dyDescent="0.25">
      <c r="B244" t="s">
        <v>2531</v>
      </c>
      <c r="C244" s="55" t="s">
        <v>5326</v>
      </c>
      <c r="D244" s="3" t="s">
        <v>6007</v>
      </c>
      <c r="E244" s="45">
        <v>35.076099395751953</v>
      </c>
      <c r="F244" s="45">
        <v>-89.742996215820313</v>
      </c>
      <c r="G244" s="22">
        <v>97.5</v>
      </c>
      <c r="I244" s="4">
        <v>4.1535439491271973</v>
      </c>
    </row>
    <row r="245" spans="2:9" x14ac:dyDescent="0.25">
      <c r="B245" t="s">
        <v>1418</v>
      </c>
      <c r="C245" s="55" t="s">
        <v>4289</v>
      </c>
      <c r="D245" s="3" t="s">
        <v>6007</v>
      </c>
      <c r="E245" s="45">
        <v>35.544200897216797</v>
      </c>
      <c r="F245" s="45">
        <v>-85.304603576660156</v>
      </c>
      <c r="G245" s="22">
        <v>637</v>
      </c>
      <c r="I245" s="4">
        <v>4.1535434722900391</v>
      </c>
    </row>
    <row r="246" spans="2:9" x14ac:dyDescent="0.25">
      <c r="B246" t="s">
        <v>1454</v>
      </c>
      <c r="C246" s="55" t="s">
        <v>4325</v>
      </c>
      <c r="D246" s="3" t="s">
        <v>6007</v>
      </c>
      <c r="E246" s="45">
        <v>35.369598388671875</v>
      </c>
      <c r="F246" s="45">
        <v>-86.731399536132813</v>
      </c>
      <c r="G246" s="22">
        <v>289.89999389648438</v>
      </c>
      <c r="I246" s="4">
        <v>4.1456694602966309</v>
      </c>
    </row>
    <row r="247" spans="2:9" x14ac:dyDescent="0.25">
      <c r="B247" t="s">
        <v>2542</v>
      </c>
      <c r="C247" s="55" t="s">
        <v>5336</v>
      </c>
      <c r="D247" s="3" t="s">
        <v>6007</v>
      </c>
      <c r="E247" s="45">
        <v>35.224201202392578</v>
      </c>
      <c r="F247" s="45">
        <v>-85.841400146484375</v>
      </c>
      <c r="G247" s="22">
        <v>563.9000244140625</v>
      </c>
      <c r="I247" s="4">
        <v>4.1417326927185059</v>
      </c>
    </row>
    <row r="248" spans="2:9" x14ac:dyDescent="0.25">
      <c r="B248" t="s">
        <v>1265</v>
      </c>
      <c r="C248" s="55" t="s">
        <v>4136</v>
      </c>
      <c r="D248" s="3" t="s">
        <v>6025</v>
      </c>
      <c r="E248" s="45">
        <v>30.36870002746582</v>
      </c>
      <c r="F248" s="45">
        <v>-88.768997192382813</v>
      </c>
      <c r="G248" s="22">
        <v>6.0999999046325684</v>
      </c>
      <c r="I248" s="4">
        <v>4.1377954483032227</v>
      </c>
    </row>
    <row r="249" spans="2:9" x14ac:dyDescent="0.25">
      <c r="B249" t="s">
        <v>2132</v>
      </c>
      <c r="C249" s="55" t="s">
        <v>4986</v>
      </c>
      <c r="D249" s="3" t="s">
        <v>6025</v>
      </c>
      <c r="E249" s="45">
        <v>30.840799331665039</v>
      </c>
      <c r="F249" s="45">
        <v>-89.545303344726563</v>
      </c>
      <c r="G249" s="22">
        <v>95.400001525878906</v>
      </c>
      <c r="I249" s="4">
        <v>4.122046947479248</v>
      </c>
    </row>
    <row r="250" spans="2:9" x14ac:dyDescent="0.25">
      <c r="B250" t="s">
        <v>2124</v>
      </c>
      <c r="C250" s="55" t="s">
        <v>4978</v>
      </c>
      <c r="D250" s="3" t="s">
        <v>6025</v>
      </c>
      <c r="E250" s="45">
        <v>30.410600662231445</v>
      </c>
      <c r="F250" s="45">
        <v>-88.788299560546875</v>
      </c>
      <c r="G250" s="22">
        <v>3</v>
      </c>
      <c r="I250" s="4">
        <v>4.118110179901123</v>
      </c>
    </row>
    <row r="251" spans="2:9" x14ac:dyDescent="0.25">
      <c r="B251" t="s">
        <v>952</v>
      </c>
      <c r="C251" s="55" t="s">
        <v>3820</v>
      </c>
      <c r="D251" s="3" t="s">
        <v>6003</v>
      </c>
      <c r="E251" s="45">
        <v>30.611700057983398</v>
      </c>
      <c r="F251" s="45">
        <v>-88.334197998046875</v>
      </c>
      <c r="G251" s="22">
        <v>26.200000762939453</v>
      </c>
      <c r="I251" s="4">
        <v>4.1023621559143066</v>
      </c>
    </row>
    <row r="252" spans="2:9" x14ac:dyDescent="0.25">
      <c r="B252" t="s">
        <v>964</v>
      </c>
      <c r="C252" s="55" t="s">
        <v>3832</v>
      </c>
      <c r="D252" s="3" t="s">
        <v>6003</v>
      </c>
      <c r="E252" s="45">
        <v>34.514801025390625</v>
      </c>
      <c r="F252" s="45">
        <v>-86.914596557617188</v>
      </c>
      <c r="G252" s="22">
        <v>249.60000610351563</v>
      </c>
      <c r="I252" s="4">
        <v>4.0905513763427734</v>
      </c>
    </row>
    <row r="253" spans="2:9" x14ac:dyDescent="0.25">
      <c r="B253" t="s">
        <v>2937</v>
      </c>
      <c r="C253" s="55" t="s">
        <v>5655</v>
      </c>
      <c r="D253" s="3" t="s">
        <v>6003</v>
      </c>
      <c r="E253" s="45">
        <v>34.74420166015625</v>
      </c>
      <c r="F253" s="45">
        <v>-87.599700927734375</v>
      </c>
      <c r="G253" s="22">
        <v>164.60000610351563</v>
      </c>
      <c r="I253" s="4">
        <v>4.0905508995056152</v>
      </c>
    </row>
    <row r="254" spans="2:9" x14ac:dyDescent="0.25">
      <c r="B254" t="s">
        <v>1139</v>
      </c>
      <c r="C254" s="55" t="s">
        <v>4010</v>
      </c>
      <c r="D254" s="3" t="s">
        <v>6019</v>
      </c>
      <c r="E254" s="45">
        <v>30.606899261474609</v>
      </c>
      <c r="F254" s="45">
        <v>-91.053298950195313</v>
      </c>
      <c r="G254" s="22">
        <v>32</v>
      </c>
      <c r="I254" s="4">
        <v>4.082676887512207</v>
      </c>
    </row>
    <row r="255" spans="2:9" x14ac:dyDescent="0.25">
      <c r="B255" t="s">
        <v>1456</v>
      </c>
      <c r="C255" s="55" t="s">
        <v>4327</v>
      </c>
      <c r="D255" s="3" t="s">
        <v>6007</v>
      </c>
      <c r="E255" s="45">
        <v>35.323101043701172</v>
      </c>
      <c r="F255" s="45">
        <v>-86.793601989746094</v>
      </c>
      <c r="G255" s="22">
        <v>262.10000610351563</v>
      </c>
      <c r="I255" s="4">
        <v>4.078740119934082</v>
      </c>
    </row>
    <row r="256" spans="2:9" x14ac:dyDescent="0.25">
      <c r="B256" t="s">
        <v>2027</v>
      </c>
      <c r="C256" s="55" t="s">
        <v>4891</v>
      </c>
      <c r="D256" s="3" t="s">
        <v>6023</v>
      </c>
      <c r="E256" s="45">
        <v>42.24169921875</v>
      </c>
      <c r="F256" s="45">
        <v>-83.69329833984375</v>
      </c>
      <c r="G256" s="22">
        <v>253.60000610351563</v>
      </c>
      <c r="I256" s="4">
        <v>4.078740119934082</v>
      </c>
    </row>
    <row r="257" spans="2:9" x14ac:dyDescent="0.25">
      <c r="B257" t="s">
        <v>1127</v>
      </c>
      <c r="C257" s="55" t="s">
        <v>3998</v>
      </c>
      <c r="D257" s="3" t="s">
        <v>6019</v>
      </c>
      <c r="E257" s="45">
        <v>30.400999069213867</v>
      </c>
      <c r="F257" s="45">
        <v>-92.224899291992188</v>
      </c>
      <c r="G257" s="22">
        <v>14.899999618530273</v>
      </c>
      <c r="I257" s="4">
        <v>4.0708661079406738</v>
      </c>
    </row>
    <row r="258" spans="2:9" x14ac:dyDescent="0.25">
      <c r="B258" t="s">
        <v>2163</v>
      </c>
      <c r="C258" s="55" t="s">
        <v>5016</v>
      </c>
      <c r="D258" s="3" t="s">
        <v>3747</v>
      </c>
      <c r="E258" s="45">
        <v>36.938098907470703</v>
      </c>
      <c r="F258" s="45">
        <v>-90.322196960449219</v>
      </c>
      <c r="G258" s="22">
        <v>177.39999389648438</v>
      </c>
      <c r="I258" s="4">
        <v>4.0590553283691406</v>
      </c>
    </row>
    <row r="259" spans="2:9" x14ac:dyDescent="0.25">
      <c r="B259" t="s">
        <v>491</v>
      </c>
      <c r="C259" s="55" t="s">
        <v>3302</v>
      </c>
      <c r="D259" s="3" t="s">
        <v>6027</v>
      </c>
      <c r="E259" s="45">
        <v>35.056400299072266</v>
      </c>
      <c r="F259" s="45">
        <v>-83.19830322265625</v>
      </c>
      <c r="G259" s="22">
        <v>1173.5</v>
      </c>
      <c r="I259" s="4">
        <v>4.0590553283691406</v>
      </c>
    </row>
    <row r="260" spans="2:9" x14ac:dyDescent="0.25">
      <c r="B260" t="s">
        <v>1256</v>
      </c>
      <c r="C260" s="55" t="s">
        <v>4127</v>
      </c>
      <c r="D260" s="3" t="s">
        <v>6025</v>
      </c>
      <c r="E260" s="45">
        <v>30.297599792480469</v>
      </c>
      <c r="F260" s="45">
        <v>-89.396102905273438</v>
      </c>
      <c r="G260" s="22">
        <v>5.1999998092651367</v>
      </c>
      <c r="I260" s="4">
        <v>4.0551180839538574</v>
      </c>
    </row>
    <row r="261" spans="2:9" x14ac:dyDescent="0.25">
      <c r="B261" t="s">
        <v>1744</v>
      </c>
      <c r="C261" s="55" t="s">
        <v>4619</v>
      </c>
      <c r="D261" s="3" t="s">
        <v>6007</v>
      </c>
      <c r="E261" s="45">
        <v>35.650299072265625</v>
      </c>
      <c r="F261" s="45">
        <v>-88.390296936035156</v>
      </c>
      <c r="G261" s="22">
        <v>164.60000610351563</v>
      </c>
      <c r="I261" s="4">
        <v>4.0511813163757324</v>
      </c>
    </row>
    <row r="262" spans="2:9" x14ac:dyDescent="0.25">
      <c r="B262" t="s">
        <v>1255</v>
      </c>
      <c r="C262" s="55" t="s">
        <v>4126</v>
      </c>
      <c r="D262" s="3" t="s">
        <v>6025</v>
      </c>
      <c r="E262" s="45">
        <v>30.520000457763672</v>
      </c>
      <c r="F262" s="45">
        <v>-89.430801391601563</v>
      </c>
      <c r="G262" s="22">
        <v>36</v>
      </c>
      <c r="I262" s="4">
        <v>4.0472440719604492</v>
      </c>
    </row>
    <row r="263" spans="2:9" x14ac:dyDescent="0.25">
      <c r="B263" t="s">
        <v>933</v>
      </c>
      <c r="C263" s="55" t="s">
        <v>3801</v>
      </c>
      <c r="D263" s="3" t="s">
        <v>6003</v>
      </c>
      <c r="E263" s="45">
        <v>34.912899017333984</v>
      </c>
      <c r="F263" s="45">
        <v>-87.882896423339844</v>
      </c>
      <c r="G263" s="22">
        <v>224</v>
      </c>
      <c r="I263" s="4">
        <v>4.0433073043823242</v>
      </c>
    </row>
    <row r="264" spans="2:9" x14ac:dyDescent="0.25">
      <c r="B264" t="s">
        <v>1492</v>
      </c>
      <c r="C264" s="55" t="s">
        <v>4363</v>
      </c>
      <c r="D264" s="3" t="s">
        <v>6007</v>
      </c>
      <c r="E264" s="45">
        <v>35.427600860595703</v>
      </c>
      <c r="F264" s="45">
        <v>-87.779296875</v>
      </c>
      <c r="G264" s="22">
        <v>190.80000305175781</v>
      </c>
      <c r="I264" s="4">
        <v>4.0433073043823242</v>
      </c>
    </row>
    <row r="265" spans="2:9" x14ac:dyDescent="0.25">
      <c r="B265" t="s">
        <v>1430</v>
      </c>
      <c r="C265" s="55" t="s">
        <v>4301</v>
      </c>
      <c r="D265" s="3" t="s">
        <v>6007</v>
      </c>
      <c r="E265" s="45">
        <v>35.458099365234375</v>
      </c>
      <c r="F265" s="45">
        <v>-88.658302307128906</v>
      </c>
      <c r="G265" s="22">
        <v>148.10000610351563</v>
      </c>
      <c r="I265" s="4">
        <v>4.0314960479736328</v>
      </c>
    </row>
    <row r="266" spans="2:9" x14ac:dyDescent="0.25">
      <c r="B266" t="s">
        <v>1268</v>
      </c>
      <c r="C266" s="55" t="s">
        <v>4139</v>
      </c>
      <c r="D266" s="3" t="s">
        <v>6025</v>
      </c>
      <c r="E266" s="45">
        <v>31.647199630737305</v>
      </c>
      <c r="F266" s="45">
        <v>-90.992500305175781</v>
      </c>
      <c r="G266" s="22">
        <v>141.39999389648438</v>
      </c>
      <c r="I266" s="4">
        <v>4.0275588035583496</v>
      </c>
    </row>
    <row r="267" spans="2:9" x14ac:dyDescent="0.25">
      <c r="B267" t="s">
        <v>1179</v>
      </c>
      <c r="C267" s="55" t="s">
        <v>4050</v>
      </c>
      <c r="D267" s="3" t="s">
        <v>6019</v>
      </c>
      <c r="E267" s="45">
        <v>30.892799377441406</v>
      </c>
      <c r="F267" s="45">
        <v>-91.364097595214844</v>
      </c>
      <c r="G267" s="22">
        <v>73.800003051757813</v>
      </c>
      <c r="I267" s="4">
        <v>4.0196847915649414</v>
      </c>
    </row>
    <row r="268" spans="2:9" x14ac:dyDescent="0.25">
      <c r="B268" t="s">
        <v>2099</v>
      </c>
      <c r="C268" s="55" t="s">
        <v>4955</v>
      </c>
      <c r="D268" s="3" t="s">
        <v>6025</v>
      </c>
      <c r="E268" s="45">
        <v>34.011699676513672</v>
      </c>
      <c r="F268" s="45">
        <v>-88.488296508789063</v>
      </c>
      <c r="G268" s="22">
        <v>70.099998474121094</v>
      </c>
      <c r="I268" s="4">
        <v>4.0118112564086914</v>
      </c>
    </row>
    <row r="269" spans="2:9" x14ac:dyDescent="0.25">
      <c r="B269" t="s">
        <v>1184</v>
      </c>
      <c r="C269" s="55" t="s">
        <v>4055</v>
      </c>
      <c r="D269" s="3" t="s">
        <v>6023</v>
      </c>
      <c r="E269" s="45">
        <v>42.243598937988281</v>
      </c>
      <c r="F269" s="45">
        <v>-83.692001342773438</v>
      </c>
      <c r="G269" s="22">
        <v>249.89999389648438</v>
      </c>
      <c r="I269" s="4">
        <v>4</v>
      </c>
    </row>
    <row r="270" spans="2:9" x14ac:dyDescent="0.25">
      <c r="B270" t="s">
        <v>1390</v>
      </c>
      <c r="C270" s="55" t="s">
        <v>4261</v>
      </c>
      <c r="D270" s="3" t="s">
        <v>6039</v>
      </c>
      <c r="E270" s="45">
        <v>34.816398620605469</v>
      </c>
      <c r="F270" s="45">
        <v>-82.880203247070313</v>
      </c>
      <c r="G270" s="22">
        <v>250.89999389648438</v>
      </c>
      <c r="I270" s="4">
        <v>3.9921259880065918</v>
      </c>
    </row>
    <row r="271" spans="2:9" x14ac:dyDescent="0.25">
      <c r="B271" t="s">
        <v>1327</v>
      </c>
      <c r="C271" s="55" t="s">
        <v>4198</v>
      </c>
      <c r="D271" s="3" t="s">
        <v>6025</v>
      </c>
      <c r="E271" s="45">
        <v>33.430198669433594</v>
      </c>
      <c r="F271" s="45">
        <v>-90.852302551269531</v>
      </c>
      <c r="G271" s="22">
        <v>32.900001525878906</v>
      </c>
      <c r="I271" s="4">
        <v>3.9763777256011963</v>
      </c>
    </row>
    <row r="272" spans="2:9" x14ac:dyDescent="0.25">
      <c r="B272" t="s">
        <v>3180</v>
      </c>
      <c r="C272" s="55" t="s">
        <v>5886</v>
      </c>
      <c r="D272" s="3" t="s">
        <v>6003</v>
      </c>
      <c r="E272" s="45">
        <v>34.772800445556641</v>
      </c>
      <c r="F272" s="45">
        <v>-87.639999389648438</v>
      </c>
      <c r="G272" s="22">
        <v>161.5</v>
      </c>
      <c r="I272" s="4">
        <v>3.956693172454834</v>
      </c>
    </row>
    <row r="273" spans="2:9" x14ac:dyDescent="0.25">
      <c r="B273" t="s">
        <v>1242</v>
      </c>
      <c r="C273" s="55" t="s">
        <v>4113</v>
      </c>
      <c r="D273" s="3" t="s">
        <v>6025</v>
      </c>
      <c r="E273" s="45">
        <v>34.175998687744141</v>
      </c>
      <c r="F273" s="45">
        <v>-90.617996215820313</v>
      </c>
      <c r="G273" s="22">
        <v>48.200000762939453</v>
      </c>
      <c r="I273" s="4">
        <v>3.9527559280395508</v>
      </c>
    </row>
    <row r="274" spans="2:9" x14ac:dyDescent="0.25">
      <c r="B274" t="s">
        <v>1381</v>
      </c>
      <c r="C274" s="55" t="s">
        <v>4252</v>
      </c>
      <c r="D274" s="3" t="s">
        <v>6039</v>
      </c>
      <c r="E274" s="45">
        <v>34.807399749755859</v>
      </c>
      <c r="F274" s="45">
        <v>-82.9136962890625</v>
      </c>
      <c r="G274" s="22">
        <v>248.69999694824219</v>
      </c>
      <c r="I274" s="4">
        <v>3.9488189220428467</v>
      </c>
    </row>
    <row r="275" spans="2:9" x14ac:dyDescent="0.25">
      <c r="B275" t="s">
        <v>3178</v>
      </c>
      <c r="C275" s="55" t="s">
        <v>5884</v>
      </c>
      <c r="D275" s="3" t="s">
        <v>6003</v>
      </c>
      <c r="E275" s="45">
        <v>34.660301208496094</v>
      </c>
      <c r="F275" s="45">
        <v>-87.346099853515625</v>
      </c>
      <c r="G275" s="22">
        <v>175.30000305175781</v>
      </c>
      <c r="I275" s="4">
        <v>3.9448819160461426</v>
      </c>
    </row>
    <row r="276" spans="2:9" x14ac:dyDescent="0.25">
      <c r="B276" t="s">
        <v>1499</v>
      </c>
      <c r="C276" s="55" t="s">
        <v>4370</v>
      </c>
      <c r="D276" s="3" t="s">
        <v>6040</v>
      </c>
      <c r="E276" s="45">
        <v>30.141700744628906</v>
      </c>
      <c r="F276" s="45">
        <v>-95.465797424316406</v>
      </c>
      <c r="G276" s="22">
        <v>42.700000762939453</v>
      </c>
      <c r="I276" s="4">
        <v>3.9409449100494385</v>
      </c>
    </row>
    <row r="277" spans="2:9" x14ac:dyDescent="0.25">
      <c r="B277" t="s">
        <v>937</v>
      </c>
      <c r="C277" s="55" t="s">
        <v>3805</v>
      </c>
      <c r="D277" s="3" t="s">
        <v>6003</v>
      </c>
      <c r="E277" s="45">
        <v>34.914798736572266</v>
      </c>
      <c r="F277" s="45">
        <v>-87.644302368164063</v>
      </c>
      <c r="G277" s="22">
        <v>210.30000305175781</v>
      </c>
      <c r="I277" s="4">
        <v>3.9370079040527344</v>
      </c>
    </row>
    <row r="278" spans="2:9" x14ac:dyDescent="0.25">
      <c r="B278" t="s">
        <v>1054</v>
      </c>
      <c r="C278" s="55" t="s">
        <v>3925</v>
      </c>
      <c r="D278" s="3" t="s">
        <v>6010</v>
      </c>
      <c r="E278" s="45">
        <v>30.964000701904297</v>
      </c>
      <c r="F278" s="45">
        <v>-87.465797424316406</v>
      </c>
      <c r="G278" s="22">
        <v>69.5</v>
      </c>
      <c r="I278" s="4">
        <v>3.9370079040527344</v>
      </c>
    </row>
    <row r="279" spans="2:9" x14ac:dyDescent="0.25">
      <c r="B279" t="s">
        <v>1945</v>
      </c>
      <c r="C279" s="55" t="s">
        <v>4809</v>
      </c>
      <c r="D279" s="3" t="s">
        <v>6007</v>
      </c>
      <c r="E279" s="45">
        <v>35.589401245117188</v>
      </c>
      <c r="F279" s="45">
        <v>-89.258598327636719</v>
      </c>
      <c r="G279" s="22">
        <v>100.59999847412109</v>
      </c>
      <c r="I279" s="4">
        <v>3.9291338920593262</v>
      </c>
    </row>
    <row r="280" spans="2:9" x14ac:dyDescent="0.25">
      <c r="B280" t="s">
        <v>1076</v>
      </c>
      <c r="C280" s="55" t="s">
        <v>3947</v>
      </c>
      <c r="D280" s="3" t="s">
        <v>6011</v>
      </c>
      <c r="E280" s="45">
        <v>34.931800842285156</v>
      </c>
      <c r="F280" s="45">
        <v>-85.48590087890625</v>
      </c>
      <c r="G280" s="22">
        <v>229.19999694824219</v>
      </c>
      <c r="I280" s="4">
        <v>3.9291336536407471</v>
      </c>
    </row>
    <row r="281" spans="2:9" x14ac:dyDescent="0.25">
      <c r="B281" t="s">
        <v>1569</v>
      </c>
      <c r="C281" s="55" t="s">
        <v>4447</v>
      </c>
      <c r="D281" s="3" t="s">
        <v>6004</v>
      </c>
      <c r="E281" s="45">
        <v>34.461898803710938</v>
      </c>
      <c r="F281" s="45">
        <v>-93.998298645019531</v>
      </c>
      <c r="G281" s="22">
        <v>365.79998779296875</v>
      </c>
      <c r="I281" s="4">
        <v>3.921259880065918</v>
      </c>
    </row>
    <row r="282" spans="2:9" x14ac:dyDescent="0.25">
      <c r="B282" t="s">
        <v>1428</v>
      </c>
      <c r="C282" s="55" t="s">
        <v>4299</v>
      </c>
      <c r="D282" s="3" t="s">
        <v>6007</v>
      </c>
      <c r="E282" s="45">
        <v>35.973201751708984</v>
      </c>
      <c r="F282" s="45">
        <v>-88.684898376464844</v>
      </c>
      <c r="G282" s="22">
        <v>136.60000610351563</v>
      </c>
      <c r="I282" s="4">
        <v>3.9094488620758057</v>
      </c>
    </row>
    <row r="283" spans="2:9" x14ac:dyDescent="0.25">
      <c r="B283" t="s">
        <v>974</v>
      </c>
      <c r="C283" s="55" t="s">
        <v>3842</v>
      </c>
      <c r="D283" s="3" t="s">
        <v>6004</v>
      </c>
      <c r="E283" s="45">
        <v>33.479000091552734</v>
      </c>
      <c r="F283" s="45">
        <v>-92.370498657226563</v>
      </c>
      <c r="G283" s="22">
        <v>61</v>
      </c>
      <c r="I283" s="4">
        <v>3.9094486236572266</v>
      </c>
    </row>
    <row r="284" spans="2:9" x14ac:dyDescent="0.25">
      <c r="B284" t="s">
        <v>1370</v>
      </c>
      <c r="C284" s="55" t="s">
        <v>4241</v>
      </c>
      <c r="D284" s="3" t="s">
        <v>6039</v>
      </c>
      <c r="E284" s="45">
        <v>34.689899444580078</v>
      </c>
      <c r="F284" s="45">
        <v>-82.93280029296875</v>
      </c>
      <c r="G284" s="22">
        <v>299.29998779296875</v>
      </c>
      <c r="I284" s="4">
        <v>3.8976378440856934</v>
      </c>
    </row>
    <row r="285" spans="2:9" x14ac:dyDescent="0.25">
      <c r="B285" t="s">
        <v>934</v>
      </c>
      <c r="C285" s="55" t="s">
        <v>3802</v>
      </c>
      <c r="D285" s="3" t="s">
        <v>6003</v>
      </c>
      <c r="E285" s="45">
        <v>34.833698272705078</v>
      </c>
      <c r="F285" s="45">
        <v>-87.657997131347656</v>
      </c>
      <c r="G285" s="22">
        <v>185.89999389648438</v>
      </c>
      <c r="I285" s="4">
        <v>3.8937008380889893</v>
      </c>
    </row>
    <row r="286" spans="2:9" x14ac:dyDescent="0.25">
      <c r="B286" t="s">
        <v>1374</v>
      </c>
      <c r="C286" s="55" t="s">
        <v>4245</v>
      </c>
      <c r="D286" s="3" t="s">
        <v>6039</v>
      </c>
      <c r="E286" s="45">
        <v>34.828201293945313</v>
      </c>
      <c r="F286" s="45">
        <v>-82.936996459960938</v>
      </c>
      <c r="G286" s="22">
        <v>268.5</v>
      </c>
      <c r="I286" s="4">
        <v>3.8897635936737061</v>
      </c>
    </row>
    <row r="287" spans="2:9" x14ac:dyDescent="0.25">
      <c r="B287" t="s">
        <v>2116</v>
      </c>
      <c r="C287" s="55" t="s">
        <v>4971</v>
      </c>
      <c r="D287" s="3" t="s">
        <v>6025</v>
      </c>
      <c r="E287" s="45">
        <v>34.698898315429688</v>
      </c>
      <c r="F287" s="45">
        <v>-89.821403503417969</v>
      </c>
      <c r="G287" s="22">
        <v>105.19999694824219</v>
      </c>
      <c r="I287" s="4">
        <v>3.885826587677002</v>
      </c>
    </row>
    <row r="288" spans="2:9" x14ac:dyDescent="0.25">
      <c r="B288" t="s">
        <v>915</v>
      </c>
      <c r="C288" s="55" t="s">
        <v>3783</v>
      </c>
      <c r="D288" s="3" t="s">
        <v>6003</v>
      </c>
      <c r="E288" s="45">
        <v>30.343900680541992</v>
      </c>
      <c r="F288" s="45">
        <v>-87.784797668457031</v>
      </c>
      <c r="G288" s="22">
        <v>13.100000381469727</v>
      </c>
      <c r="I288" s="4">
        <v>3.881889820098877</v>
      </c>
    </row>
    <row r="289" spans="2:9" x14ac:dyDescent="0.25">
      <c r="B289" t="s">
        <v>935</v>
      </c>
      <c r="C289" s="55" t="s">
        <v>3803</v>
      </c>
      <c r="D289" s="3" t="s">
        <v>6003</v>
      </c>
      <c r="E289" s="45">
        <v>34.834999084472656</v>
      </c>
      <c r="F289" s="45">
        <v>-87.5697021484375</v>
      </c>
      <c r="G289" s="22">
        <v>186.19999694824219</v>
      </c>
      <c r="I289" s="4">
        <v>3.8818895816802979</v>
      </c>
    </row>
    <row r="290" spans="2:9" x14ac:dyDescent="0.25">
      <c r="B290" t="s">
        <v>2867</v>
      </c>
      <c r="C290" s="55" t="s">
        <v>5592</v>
      </c>
      <c r="D290" s="3" t="s">
        <v>6019</v>
      </c>
      <c r="E290" s="45">
        <v>32.349998474121094</v>
      </c>
      <c r="F290" s="45">
        <v>-91.027801513671875</v>
      </c>
      <c r="G290" s="22">
        <v>26.200000762939453</v>
      </c>
      <c r="I290" s="4">
        <v>3.8779528141021729</v>
      </c>
    </row>
    <row r="291" spans="2:9" x14ac:dyDescent="0.25">
      <c r="B291" t="s">
        <v>1598</v>
      </c>
      <c r="C291" s="55" t="s">
        <v>4475</v>
      </c>
      <c r="D291" s="3" t="s">
        <v>6004</v>
      </c>
      <c r="E291" s="45">
        <v>35.512798309326172</v>
      </c>
      <c r="F291" s="45">
        <v>-91.995597839355469</v>
      </c>
      <c r="G291" s="22">
        <v>94.5</v>
      </c>
      <c r="I291" s="4">
        <v>3.8622047901153564</v>
      </c>
    </row>
    <row r="292" spans="2:9" x14ac:dyDescent="0.25">
      <c r="B292" t="s">
        <v>1175</v>
      </c>
      <c r="C292" s="55" t="s">
        <v>4046</v>
      </c>
      <c r="D292" s="3" t="s">
        <v>6019</v>
      </c>
      <c r="E292" s="45">
        <v>32.680500030517578</v>
      </c>
      <c r="F292" s="45">
        <v>-92.223602294921875</v>
      </c>
      <c r="G292" s="22">
        <v>39</v>
      </c>
      <c r="I292" s="4">
        <v>3.8582675457000732</v>
      </c>
    </row>
    <row r="293" spans="2:9" x14ac:dyDescent="0.25">
      <c r="B293" t="s">
        <v>3171</v>
      </c>
      <c r="C293" s="55" t="s">
        <v>5877</v>
      </c>
      <c r="D293" s="3" t="s">
        <v>6004</v>
      </c>
      <c r="E293" s="45">
        <v>35.134998321533203</v>
      </c>
      <c r="F293" s="45">
        <v>-90.234397888183594</v>
      </c>
      <c r="G293" s="22">
        <v>65.199996948242188</v>
      </c>
      <c r="I293" s="4">
        <v>3.850393533706665</v>
      </c>
    </row>
    <row r="294" spans="2:9" x14ac:dyDescent="0.25">
      <c r="B294" t="s">
        <v>1501</v>
      </c>
      <c r="C294" s="55" t="s">
        <v>4372</v>
      </c>
      <c r="D294" s="3" t="s">
        <v>6040</v>
      </c>
      <c r="E294" s="45">
        <v>30.232700347900391</v>
      </c>
      <c r="F294" s="45">
        <v>-93.981796264648438</v>
      </c>
      <c r="G294" s="22">
        <v>8.8000001907348633</v>
      </c>
      <c r="I294" s="4">
        <v>3.8425197601318359</v>
      </c>
    </row>
    <row r="295" spans="2:9" x14ac:dyDescent="0.25">
      <c r="B295" t="s">
        <v>909</v>
      </c>
      <c r="C295" s="55" t="s">
        <v>3777</v>
      </c>
      <c r="D295" s="3" t="s">
        <v>6002</v>
      </c>
      <c r="E295" s="45">
        <v>41.976001739501953</v>
      </c>
      <c r="F295" s="45">
        <v>-100.45670318603516</v>
      </c>
      <c r="G295" s="22">
        <v>879</v>
      </c>
      <c r="I295" s="4">
        <v>3.8385825157165527</v>
      </c>
    </row>
    <row r="296" spans="2:9" x14ac:dyDescent="0.25">
      <c r="B296" t="s">
        <v>2120</v>
      </c>
      <c r="C296" s="55" t="s">
        <v>4975</v>
      </c>
      <c r="D296" s="3" t="s">
        <v>6025</v>
      </c>
      <c r="E296" s="45">
        <v>31.466400146484375</v>
      </c>
      <c r="F296" s="45">
        <v>-90.885299682617188</v>
      </c>
      <c r="G296" s="22">
        <v>105.19999694824219</v>
      </c>
      <c r="I296" s="4">
        <v>3.8346455097198486</v>
      </c>
    </row>
    <row r="297" spans="2:9" x14ac:dyDescent="0.25">
      <c r="B297" t="s">
        <v>715</v>
      </c>
      <c r="C297" s="55" t="s">
        <v>3569</v>
      </c>
      <c r="D297" s="3" t="s">
        <v>6004</v>
      </c>
      <c r="E297" s="45">
        <v>34.476398468017578</v>
      </c>
      <c r="F297" s="45">
        <v>-91.538101196289063</v>
      </c>
      <c r="G297" s="22">
        <v>68</v>
      </c>
      <c r="I297" s="4">
        <v>3.8307087421417236</v>
      </c>
    </row>
    <row r="298" spans="2:9" x14ac:dyDescent="0.25">
      <c r="B298" t="s">
        <v>941</v>
      </c>
      <c r="C298" s="55" t="s">
        <v>3809</v>
      </c>
      <c r="D298" s="3" t="s">
        <v>6003</v>
      </c>
      <c r="E298" s="45">
        <v>34.580699920654297</v>
      </c>
      <c r="F298" s="45">
        <v>-87.206298828125</v>
      </c>
      <c r="G298" s="22">
        <v>228</v>
      </c>
      <c r="I298" s="4">
        <v>3.8228347301483154</v>
      </c>
    </row>
    <row r="299" spans="2:9" x14ac:dyDescent="0.25">
      <c r="B299" t="s">
        <v>599</v>
      </c>
      <c r="C299" s="55" t="s">
        <v>3450</v>
      </c>
      <c r="D299" s="3" t="s">
        <v>6003</v>
      </c>
      <c r="E299" s="45">
        <v>30.679399490356445</v>
      </c>
      <c r="F299" s="45">
        <v>-88.239700317382813</v>
      </c>
      <c r="G299" s="22">
        <v>63.400001525878906</v>
      </c>
      <c r="I299" s="4">
        <v>3.8228347301483154</v>
      </c>
    </row>
    <row r="300" spans="2:9" x14ac:dyDescent="0.25">
      <c r="B300" t="s">
        <v>1300</v>
      </c>
      <c r="C300" s="55" t="s">
        <v>4171</v>
      </c>
      <c r="D300" s="3" t="s">
        <v>6025</v>
      </c>
      <c r="E300" s="45">
        <v>34.288898468017578</v>
      </c>
      <c r="F300" s="45">
        <v>-89.926902770996094</v>
      </c>
      <c r="G300" s="22">
        <v>98.099998474121094</v>
      </c>
      <c r="I300" s="4">
        <v>3.8110232353210449</v>
      </c>
    </row>
    <row r="301" spans="2:9" x14ac:dyDescent="0.25">
      <c r="B301" t="s">
        <v>1302</v>
      </c>
      <c r="C301" s="55" t="s">
        <v>4173</v>
      </c>
      <c r="D301" s="3" t="s">
        <v>6025</v>
      </c>
      <c r="E301" s="45">
        <v>30.661600112915039</v>
      </c>
      <c r="F301" s="45">
        <v>-89.674598693847656</v>
      </c>
      <c r="G301" s="22">
        <v>45.099998474121094</v>
      </c>
      <c r="I301" s="4">
        <v>3.8031494617462158</v>
      </c>
    </row>
    <row r="302" spans="2:9" x14ac:dyDescent="0.25">
      <c r="B302" t="s">
        <v>1484</v>
      </c>
      <c r="C302" s="55" t="s">
        <v>4355</v>
      </c>
      <c r="D302" s="3" t="s">
        <v>6007</v>
      </c>
      <c r="E302" s="45">
        <v>36.639598846435547</v>
      </c>
      <c r="F302" s="45">
        <v>-86.251800537109375</v>
      </c>
      <c r="G302" s="22">
        <v>245.10000610351563</v>
      </c>
      <c r="I302" s="4">
        <v>3.7992126941680908</v>
      </c>
    </row>
    <row r="303" spans="2:9" x14ac:dyDescent="0.25">
      <c r="B303" t="s">
        <v>1976</v>
      </c>
      <c r="C303" s="55" t="s">
        <v>4839</v>
      </c>
      <c r="D303" s="3" t="s">
        <v>6019</v>
      </c>
      <c r="E303" s="45">
        <v>29.463100433349609</v>
      </c>
      <c r="F303" s="45">
        <v>-90.307197570800781</v>
      </c>
      <c r="G303" s="22">
        <v>1.5</v>
      </c>
      <c r="I303" s="4">
        <v>3.7913386821746826</v>
      </c>
    </row>
    <row r="304" spans="2:9" x14ac:dyDescent="0.25">
      <c r="B304" t="s">
        <v>1165</v>
      </c>
      <c r="C304" s="55" t="s">
        <v>4036</v>
      </c>
      <c r="D304" s="3" t="s">
        <v>6019</v>
      </c>
      <c r="E304" s="45">
        <v>31.262399673461914</v>
      </c>
      <c r="F304" s="45">
        <v>-92.494598388671875</v>
      </c>
      <c r="G304" s="22">
        <v>24.399999618530273</v>
      </c>
      <c r="I304" s="4">
        <v>3.7913384437561035</v>
      </c>
    </row>
    <row r="305" spans="2:9" x14ac:dyDescent="0.25">
      <c r="B305" t="s">
        <v>1601</v>
      </c>
      <c r="C305" s="55" t="s">
        <v>4478</v>
      </c>
      <c r="D305" s="3" t="s">
        <v>6004</v>
      </c>
      <c r="E305" s="45">
        <v>34.603298187255859</v>
      </c>
      <c r="F305" s="45">
        <v>-91.9927978515625</v>
      </c>
      <c r="G305" s="22">
        <v>70.400001525878906</v>
      </c>
      <c r="I305" s="4">
        <v>3.7795276641845703</v>
      </c>
    </row>
    <row r="306" spans="2:9" x14ac:dyDescent="0.25">
      <c r="B306" t="s">
        <v>1389</v>
      </c>
      <c r="C306" s="55" t="s">
        <v>4260</v>
      </c>
      <c r="D306" s="3" t="s">
        <v>6039</v>
      </c>
      <c r="E306" s="45">
        <v>34.821800231933594</v>
      </c>
      <c r="F306" s="45">
        <v>-82.875999450683594</v>
      </c>
      <c r="G306" s="22">
        <v>256.60000610351563</v>
      </c>
      <c r="I306" s="4">
        <v>3.7795274257659912</v>
      </c>
    </row>
    <row r="307" spans="2:9" x14ac:dyDescent="0.25">
      <c r="B307" t="s">
        <v>1258</v>
      </c>
      <c r="C307" s="55" t="s">
        <v>4129</v>
      </c>
      <c r="D307" s="3" t="s">
        <v>6025</v>
      </c>
      <c r="E307" s="45">
        <v>32.383598327636719</v>
      </c>
      <c r="F307" s="45">
        <v>-90.136299133300781</v>
      </c>
      <c r="G307" s="22">
        <v>91.099998474121094</v>
      </c>
      <c r="I307" s="4">
        <v>3.767716646194458</v>
      </c>
    </row>
    <row r="308" spans="2:9" x14ac:dyDescent="0.25">
      <c r="B308" t="s">
        <v>3164</v>
      </c>
      <c r="C308" s="55" t="s">
        <v>5870</v>
      </c>
      <c r="D308" s="3" t="s">
        <v>6003</v>
      </c>
      <c r="E308" s="45">
        <v>34.652500152587891</v>
      </c>
      <c r="F308" s="45">
        <v>-86.945297241210938</v>
      </c>
      <c r="G308" s="22">
        <v>180.39999389648438</v>
      </c>
      <c r="I308" s="4">
        <v>3.7598426342010498</v>
      </c>
    </row>
    <row r="309" spans="2:9" x14ac:dyDescent="0.25">
      <c r="B309" t="s">
        <v>968</v>
      </c>
      <c r="C309" s="55" t="s">
        <v>3836</v>
      </c>
      <c r="D309" s="3" t="s">
        <v>6004</v>
      </c>
      <c r="E309" s="45">
        <v>33.159999847412109</v>
      </c>
      <c r="F309" s="45">
        <v>-91.946403503417969</v>
      </c>
      <c r="G309" s="22">
        <v>40.5</v>
      </c>
      <c r="I309" s="4">
        <v>3.7598423957824707</v>
      </c>
    </row>
    <row r="310" spans="2:9" x14ac:dyDescent="0.25">
      <c r="B310" t="s">
        <v>2000</v>
      </c>
      <c r="C310" s="55" t="s">
        <v>4862</v>
      </c>
      <c r="D310" s="3" t="s">
        <v>6019</v>
      </c>
      <c r="E310" s="45">
        <v>30.238300323486328</v>
      </c>
      <c r="F310" s="45">
        <v>-93.344703674316406</v>
      </c>
      <c r="G310" s="22">
        <v>3</v>
      </c>
      <c r="I310" s="4">
        <v>3.7598423957824707</v>
      </c>
    </row>
    <row r="311" spans="2:9" x14ac:dyDescent="0.25">
      <c r="B311" t="s">
        <v>948</v>
      </c>
      <c r="C311" s="55" t="s">
        <v>3816</v>
      </c>
      <c r="D311" s="3" t="s">
        <v>6003</v>
      </c>
      <c r="E311" s="45">
        <v>30.73699951171875</v>
      </c>
      <c r="F311" s="45">
        <v>-88.274002075195313</v>
      </c>
      <c r="G311" s="22">
        <v>71.900001525878906</v>
      </c>
      <c r="I311" s="4">
        <v>3.7559056282043457</v>
      </c>
    </row>
    <row r="312" spans="2:9" x14ac:dyDescent="0.25">
      <c r="B312" t="s">
        <v>1297</v>
      </c>
      <c r="C312" s="55" t="s">
        <v>4168</v>
      </c>
      <c r="D312" s="3" t="s">
        <v>6025</v>
      </c>
      <c r="E312" s="45">
        <v>33.38079833984375</v>
      </c>
      <c r="F312" s="45">
        <v>-88.809097290039063</v>
      </c>
      <c r="G312" s="22">
        <v>96</v>
      </c>
      <c r="I312" s="4">
        <v>3.7401573657989502</v>
      </c>
    </row>
    <row r="313" spans="2:9" x14ac:dyDescent="0.25">
      <c r="B313" t="s">
        <v>1814</v>
      </c>
      <c r="C313" s="55" t="s">
        <v>4698</v>
      </c>
      <c r="D313" s="3" t="s">
        <v>6025</v>
      </c>
      <c r="E313" s="45">
        <v>31.675600051879883</v>
      </c>
      <c r="F313" s="45">
        <v>-89.12359619140625</v>
      </c>
      <c r="G313" s="22">
        <v>68.599998474121094</v>
      </c>
      <c r="I313" s="4">
        <v>3.7401573657989502</v>
      </c>
    </row>
    <row r="314" spans="2:9" x14ac:dyDescent="0.25">
      <c r="B314" t="s">
        <v>1229</v>
      </c>
      <c r="C314" s="55" t="s">
        <v>4100</v>
      </c>
      <c r="D314" s="3" t="s">
        <v>3747</v>
      </c>
      <c r="E314" s="45">
        <v>37.155899047851563</v>
      </c>
      <c r="F314" s="45">
        <v>-90.53289794921875</v>
      </c>
      <c r="G314" s="22">
        <v>212.10000610351563</v>
      </c>
      <c r="I314" s="4">
        <v>3.7362203598022461</v>
      </c>
    </row>
    <row r="315" spans="2:9" x14ac:dyDescent="0.25">
      <c r="B315" t="s">
        <v>1442</v>
      </c>
      <c r="C315" s="55" t="s">
        <v>4313</v>
      </c>
      <c r="D315" s="3" t="s">
        <v>6007</v>
      </c>
      <c r="E315" s="45">
        <v>35.254600524902344</v>
      </c>
      <c r="F315" s="45">
        <v>-87.384498596191406</v>
      </c>
      <c r="G315" s="22">
        <v>274.89999389648438</v>
      </c>
      <c r="I315" s="4">
        <v>3.7322835922241211</v>
      </c>
    </row>
    <row r="316" spans="2:9" x14ac:dyDescent="0.25">
      <c r="B316" t="s">
        <v>577</v>
      </c>
      <c r="C316" s="55" t="s">
        <v>3413</v>
      </c>
      <c r="D316" s="3" t="s">
        <v>6003</v>
      </c>
      <c r="E316" s="45">
        <v>34.775299072265625</v>
      </c>
      <c r="F316" s="45">
        <v>-86.950798034667969</v>
      </c>
      <c r="G316" s="22">
        <v>210</v>
      </c>
      <c r="I316" s="4">
        <v>3.7283461093902588</v>
      </c>
    </row>
    <row r="317" spans="2:9" x14ac:dyDescent="0.25">
      <c r="B317" t="s">
        <v>1416</v>
      </c>
      <c r="C317" s="55" t="s">
        <v>4287</v>
      </c>
      <c r="D317" s="3" t="s">
        <v>6007</v>
      </c>
      <c r="E317" s="45">
        <v>35.467399597167969</v>
      </c>
      <c r="F317" s="45">
        <v>-86.598899841308594</v>
      </c>
      <c r="G317" s="22">
        <v>245.10000610351563</v>
      </c>
      <c r="I317" s="4">
        <v>3.7125985622406006</v>
      </c>
    </row>
    <row r="318" spans="2:9" x14ac:dyDescent="0.25">
      <c r="B318" t="s">
        <v>1259</v>
      </c>
      <c r="C318" s="55" t="s">
        <v>4130</v>
      </c>
      <c r="D318" s="3" t="s">
        <v>6025</v>
      </c>
      <c r="E318" s="45">
        <v>32.341598510742188</v>
      </c>
      <c r="F318" s="45">
        <v>-90.166000366210938</v>
      </c>
      <c r="G318" s="22">
        <v>83.5</v>
      </c>
      <c r="I318" s="4">
        <v>3.7007873058319092</v>
      </c>
    </row>
    <row r="319" spans="2:9" x14ac:dyDescent="0.25">
      <c r="B319" t="s">
        <v>2854</v>
      </c>
      <c r="C319" s="55" t="s">
        <v>5581</v>
      </c>
      <c r="D319" s="3" t="s">
        <v>6007</v>
      </c>
      <c r="E319" s="45">
        <v>36.6239013671875</v>
      </c>
      <c r="F319" s="45">
        <v>-87.419403076171875</v>
      </c>
      <c r="G319" s="22">
        <v>170.69999694824219</v>
      </c>
      <c r="I319" s="4">
        <v>3.7007873058319092</v>
      </c>
    </row>
    <row r="320" spans="2:9" x14ac:dyDescent="0.25">
      <c r="B320" t="s">
        <v>1962</v>
      </c>
      <c r="C320" s="55" t="s">
        <v>4824</v>
      </c>
      <c r="D320" s="3" t="s">
        <v>6019</v>
      </c>
      <c r="E320" s="45">
        <v>31.248899459838867</v>
      </c>
      <c r="F320" s="45">
        <v>-92.448898315429688</v>
      </c>
      <c r="G320" s="22">
        <v>25.899999618530273</v>
      </c>
      <c r="I320" s="4">
        <v>3.6929135322570801</v>
      </c>
    </row>
    <row r="321" spans="2:9" x14ac:dyDescent="0.25">
      <c r="B321" t="s">
        <v>1257</v>
      </c>
      <c r="C321" s="55" t="s">
        <v>4128</v>
      </c>
      <c r="D321" s="3" t="s">
        <v>6025</v>
      </c>
      <c r="E321" s="45">
        <v>32.315200805664063</v>
      </c>
      <c r="F321" s="45">
        <v>-90.357398986816406</v>
      </c>
      <c r="G321" s="22">
        <v>85</v>
      </c>
      <c r="I321" s="4">
        <v>3.688976526260376</v>
      </c>
    </row>
    <row r="322" spans="2:9" x14ac:dyDescent="0.25">
      <c r="B322" t="s">
        <v>1487</v>
      </c>
      <c r="C322" s="55" t="s">
        <v>4358</v>
      </c>
      <c r="D322" s="3" t="s">
        <v>6007</v>
      </c>
      <c r="E322" s="45">
        <v>35.489200592041016</v>
      </c>
      <c r="F322" s="45">
        <v>-89.658599853515625</v>
      </c>
      <c r="G322" s="22">
        <v>109.69999694824219</v>
      </c>
      <c r="I322" s="4">
        <v>3.6889762878417969</v>
      </c>
    </row>
    <row r="323" spans="2:9" x14ac:dyDescent="0.25">
      <c r="B323" t="s">
        <v>2541</v>
      </c>
      <c r="C323" s="55" t="s">
        <v>5335</v>
      </c>
      <c r="D323" s="3" t="s">
        <v>6007</v>
      </c>
      <c r="E323" s="45">
        <v>35.93280029296875</v>
      </c>
      <c r="F323" s="45">
        <v>-88.726699829101563</v>
      </c>
      <c r="G323" s="22">
        <v>126.5</v>
      </c>
      <c r="I323" s="4">
        <v>3.6889762878417969</v>
      </c>
    </row>
    <row r="324" spans="2:9" x14ac:dyDescent="0.25">
      <c r="B324" t="s">
        <v>994</v>
      </c>
      <c r="C324" s="55" t="s">
        <v>3862</v>
      </c>
      <c r="D324" s="3" t="s">
        <v>6004</v>
      </c>
      <c r="E324" s="45">
        <v>34.784000396728516</v>
      </c>
      <c r="F324" s="45">
        <v>-91.804298400878906</v>
      </c>
      <c r="G324" s="22">
        <v>69.5</v>
      </c>
      <c r="I324" s="4">
        <v>3.6850392818450928</v>
      </c>
    </row>
    <row r="325" spans="2:9" x14ac:dyDescent="0.25">
      <c r="B325" t="s">
        <v>1202</v>
      </c>
      <c r="C325" s="55" t="s">
        <v>4073</v>
      </c>
      <c r="D325" s="3" t="s">
        <v>6024</v>
      </c>
      <c r="E325" s="45">
        <v>45.040599822998047</v>
      </c>
      <c r="F325" s="45">
        <v>-93.419502258300781</v>
      </c>
      <c r="G325" s="22">
        <v>290.79998779296875</v>
      </c>
      <c r="I325" s="4">
        <v>3.6811022758483887</v>
      </c>
    </row>
    <row r="326" spans="2:9" x14ac:dyDescent="0.25">
      <c r="B326" t="s">
        <v>1419</v>
      </c>
      <c r="C326" s="55" t="s">
        <v>4290</v>
      </c>
      <c r="D326" s="3" t="s">
        <v>6007</v>
      </c>
      <c r="E326" s="45">
        <v>35.554500579833984</v>
      </c>
      <c r="F326" s="45">
        <v>-85.326499938964844</v>
      </c>
      <c r="G326" s="22">
        <v>578.20001220703125</v>
      </c>
      <c r="I326" s="4">
        <v>3.6692914962768555</v>
      </c>
    </row>
    <row r="327" spans="2:9" x14ac:dyDescent="0.25">
      <c r="B327" t="s">
        <v>946</v>
      </c>
      <c r="C327" s="55" t="s">
        <v>3814</v>
      </c>
      <c r="D327" s="3" t="s">
        <v>6003</v>
      </c>
      <c r="E327" s="45">
        <v>30.607900619506836</v>
      </c>
      <c r="F327" s="45">
        <v>-88.258499145507813</v>
      </c>
      <c r="G327" s="22">
        <v>53.900001525878906</v>
      </c>
      <c r="I327" s="4">
        <v>3.6692912578582764</v>
      </c>
    </row>
    <row r="328" spans="2:9" x14ac:dyDescent="0.25">
      <c r="B328" t="s">
        <v>1305</v>
      </c>
      <c r="C328" s="55" t="s">
        <v>4176</v>
      </c>
      <c r="D328" s="3" t="s">
        <v>6025</v>
      </c>
      <c r="E328" s="45">
        <v>32.298698425292969</v>
      </c>
      <c r="F328" s="45">
        <v>-89.979896545410156</v>
      </c>
      <c r="G328" s="22">
        <v>138.39999389648438</v>
      </c>
      <c r="I328" s="4">
        <v>3.6574802398681641</v>
      </c>
    </row>
    <row r="329" spans="2:9" x14ac:dyDescent="0.25">
      <c r="B329" t="s">
        <v>1263</v>
      </c>
      <c r="C329" s="55" t="s">
        <v>4134</v>
      </c>
      <c r="D329" s="3" t="s">
        <v>6025</v>
      </c>
      <c r="E329" s="45">
        <v>30.574399948120117</v>
      </c>
      <c r="F329" s="45">
        <v>-89.053596496582031</v>
      </c>
      <c r="G329" s="22">
        <v>43.900001525878906</v>
      </c>
      <c r="I329" s="4">
        <v>3.6417324542999268</v>
      </c>
    </row>
    <row r="330" spans="2:9" x14ac:dyDescent="0.25">
      <c r="B330" t="s">
        <v>1482</v>
      </c>
      <c r="C330" s="55" t="s">
        <v>4353</v>
      </c>
      <c r="D330" s="3" t="s">
        <v>6007</v>
      </c>
      <c r="E330" s="45">
        <v>36.377201080322266</v>
      </c>
      <c r="F330" s="45">
        <v>-85.898300170898438</v>
      </c>
      <c r="G330" s="22">
        <v>220.10000610351563</v>
      </c>
      <c r="I330" s="4">
        <v>3.6417324542999268</v>
      </c>
    </row>
    <row r="331" spans="2:9" x14ac:dyDescent="0.25">
      <c r="B331" t="s">
        <v>1026</v>
      </c>
      <c r="C331" s="55" t="s">
        <v>3894</v>
      </c>
      <c r="D331" s="3" t="s">
        <v>6004</v>
      </c>
      <c r="E331" s="45">
        <v>36.037300109863281</v>
      </c>
      <c r="F331" s="45">
        <v>-91.59539794921875</v>
      </c>
      <c r="G331" s="22">
        <v>164.30000305175781</v>
      </c>
      <c r="I331" s="4">
        <v>3.6417322158813477</v>
      </c>
    </row>
    <row r="332" spans="2:9" x14ac:dyDescent="0.25">
      <c r="B332" t="s">
        <v>1477</v>
      </c>
      <c r="C332" s="55" t="s">
        <v>4348</v>
      </c>
      <c r="D332" s="3" t="s">
        <v>6007</v>
      </c>
      <c r="E332" s="45">
        <v>36.612300872802734</v>
      </c>
      <c r="F332" s="45">
        <v>-86.97979736328125</v>
      </c>
      <c r="G332" s="22">
        <v>175</v>
      </c>
      <c r="I332" s="4">
        <v>3.6299214363098145</v>
      </c>
    </row>
    <row r="333" spans="2:9" x14ac:dyDescent="0.25">
      <c r="B333" t="s">
        <v>1595</v>
      </c>
      <c r="C333" s="55" t="s">
        <v>4472</v>
      </c>
      <c r="D333" s="3" t="s">
        <v>6004</v>
      </c>
      <c r="E333" s="45">
        <v>35.241401672363281</v>
      </c>
      <c r="F333" s="45">
        <v>-92.363601684570313</v>
      </c>
      <c r="G333" s="22">
        <v>103</v>
      </c>
      <c r="I333" s="4">
        <v>3.6299214363098145</v>
      </c>
    </row>
    <row r="334" spans="2:9" x14ac:dyDescent="0.25">
      <c r="B334" t="s">
        <v>1972</v>
      </c>
      <c r="C334" s="55" t="s">
        <v>4835</v>
      </c>
      <c r="D334" s="3" t="s">
        <v>6019</v>
      </c>
      <c r="E334" s="45">
        <v>30.0718994140625</v>
      </c>
      <c r="F334" s="45">
        <v>-91.027801513671875</v>
      </c>
      <c r="G334" s="22">
        <v>9.1000003814697266</v>
      </c>
      <c r="I334" s="4">
        <v>3.6299214363098145</v>
      </c>
    </row>
    <row r="335" spans="2:9" x14ac:dyDescent="0.25">
      <c r="B335" t="s">
        <v>1373</v>
      </c>
      <c r="C335" s="55" t="s">
        <v>4244</v>
      </c>
      <c r="D335" s="3" t="s">
        <v>6039</v>
      </c>
      <c r="E335" s="45">
        <v>34.839401245117188</v>
      </c>
      <c r="F335" s="45">
        <v>-82.937202453613281</v>
      </c>
      <c r="G335" s="22">
        <v>249</v>
      </c>
      <c r="I335" s="4">
        <v>3.6299211978912354</v>
      </c>
    </row>
    <row r="336" spans="2:9" x14ac:dyDescent="0.25">
      <c r="B336" t="s">
        <v>3162</v>
      </c>
      <c r="C336" s="55" t="s">
        <v>5865</v>
      </c>
      <c r="D336" s="3" t="s">
        <v>385</v>
      </c>
      <c r="E336" s="45">
        <v>58.207801818847656</v>
      </c>
      <c r="F336" s="45">
        <v>-155.92250061035156</v>
      </c>
      <c r="G336" s="22">
        <v>201.5</v>
      </c>
      <c r="I336" s="4">
        <v>3.6299211978912354</v>
      </c>
    </row>
    <row r="337" spans="2:9" x14ac:dyDescent="0.25">
      <c r="B337" t="s">
        <v>1412</v>
      </c>
      <c r="C337" s="55" t="s">
        <v>4283</v>
      </c>
      <c r="D337" s="3" t="s">
        <v>6007</v>
      </c>
      <c r="E337" s="45">
        <v>35.569801330566406</v>
      </c>
      <c r="F337" s="45">
        <v>-86.3291015625</v>
      </c>
      <c r="G337" s="22">
        <v>299</v>
      </c>
      <c r="I337" s="4">
        <v>3.6023621559143066</v>
      </c>
    </row>
    <row r="338" spans="2:9" x14ac:dyDescent="0.25">
      <c r="B338" t="s">
        <v>2078</v>
      </c>
      <c r="C338" s="55" t="s">
        <v>4939</v>
      </c>
      <c r="D338" s="3" t="s">
        <v>6024</v>
      </c>
      <c r="E338" s="45">
        <v>44.167198181152344</v>
      </c>
      <c r="F338" s="45">
        <v>-93.910301208496094</v>
      </c>
      <c r="G338" s="22">
        <v>307.79998779296875</v>
      </c>
      <c r="I338" s="4">
        <v>3.5905511379241943</v>
      </c>
    </row>
    <row r="339" spans="2:9" x14ac:dyDescent="0.25">
      <c r="B339" t="s">
        <v>930</v>
      </c>
      <c r="C339" s="55" t="s">
        <v>3798</v>
      </c>
      <c r="D339" s="3" t="s">
        <v>6003</v>
      </c>
      <c r="E339" s="45">
        <v>31.995599746704102</v>
      </c>
      <c r="F339" s="45">
        <v>-88.294097900390625</v>
      </c>
      <c r="G339" s="22">
        <v>111.90000152587891</v>
      </c>
      <c r="I339" s="4">
        <v>3.5826773643493652</v>
      </c>
    </row>
    <row r="340" spans="2:9" x14ac:dyDescent="0.25">
      <c r="B340" t="s">
        <v>1131</v>
      </c>
      <c r="C340" s="55" t="s">
        <v>4002</v>
      </c>
      <c r="D340" s="3" t="s">
        <v>6019</v>
      </c>
      <c r="E340" s="45">
        <v>30.276899337768555</v>
      </c>
      <c r="F340" s="45">
        <v>-90.979103088378906</v>
      </c>
      <c r="G340" s="22">
        <v>6.0999999046325684</v>
      </c>
      <c r="I340" s="4">
        <v>3.5787403583526611</v>
      </c>
    </row>
    <row r="341" spans="2:9" x14ac:dyDescent="0.25">
      <c r="B341" t="s">
        <v>1423</v>
      </c>
      <c r="C341" s="55" t="s">
        <v>4294</v>
      </c>
      <c r="D341" s="3" t="s">
        <v>6007</v>
      </c>
      <c r="E341" s="45">
        <v>35.524700164794922</v>
      </c>
      <c r="F341" s="45">
        <v>-86.110198974609375</v>
      </c>
      <c r="G341" s="22">
        <v>332.79998779296875</v>
      </c>
      <c r="I341" s="4">
        <v>3.578740119934082</v>
      </c>
    </row>
    <row r="342" spans="2:9" x14ac:dyDescent="0.25">
      <c r="B342" t="s">
        <v>1481</v>
      </c>
      <c r="C342" s="55" t="s">
        <v>4352</v>
      </c>
      <c r="D342" s="3" t="s">
        <v>6007</v>
      </c>
      <c r="E342" s="45">
        <v>35.306499481201172</v>
      </c>
      <c r="F342" s="45">
        <v>-89.787300109863281</v>
      </c>
      <c r="G342" s="22">
        <v>100</v>
      </c>
      <c r="I342" s="4">
        <v>3.578740119934082</v>
      </c>
    </row>
    <row r="343" spans="2:9" x14ac:dyDescent="0.25">
      <c r="B343" t="s">
        <v>1377</v>
      </c>
      <c r="C343" s="55" t="s">
        <v>4248</v>
      </c>
      <c r="D343" s="3" t="s">
        <v>6039</v>
      </c>
      <c r="E343" s="45">
        <v>34.839698791503906</v>
      </c>
      <c r="F343" s="45">
        <v>-82.936897277832031</v>
      </c>
      <c r="G343" s="22">
        <v>251.5</v>
      </c>
      <c r="I343" s="4">
        <v>3.5708661079406738</v>
      </c>
    </row>
    <row r="344" spans="2:9" x14ac:dyDescent="0.25">
      <c r="B344" t="s">
        <v>1459</v>
      </c>
      <c r="C344" s="55" t="s">
        <v>4330</v>
      </c>
      <c r="D344" s="3" t="s">
        <v>6007</v>
      </c>
      <c r="E344" s="45">
        <v>35.04949951171875</v>
      </c>
      <c r="F344" s="45">
        <v>-88.622200012207031</v>
      </c>
      <c r="G344" s="22">
        <v>152.10000610351563</v>
      </c>
      <c r="I344" s="4">
        <v>3.5669288635253906</v>
      </c>
    </row>
    <row r="345" spans="2:9" x14ac:dyDescent="0.25">
      <c r="B345" t="s">
        <v>1077</v>
      </c>
      <c r="C345" s="55" t="s">
        <v>3948</v>
      </c>
      <c r="D345" s="3" t="s">
        <v>6018</v>
      </c>
      <c r="E345" s="45">
        <v>39.062900543212891</v>
      </c>
      <c r="F345" s="45">
        <v>-84.545402526855469</v>
      </c>
      <c r="G345" s="22">
        <v>262.70001220703125</v>
      </c>
      <c r="I345" s="4">
        <v>3.5629923343658447</v>
      </c>
    </row>
    <row r="346" spans="2:9" x14ac:dyDescent="0.25">
      <c r="B346" t="s">
        <v>1061</v>
      </c>
      <c r="C346" s="55" t="s">
        <v>3932</v>
      </c>
      <c r="D346" s="3" t="s">
        <v>6010</v>
      </c>
      <c r="E346" s="45">
        <v>28.963699340820313</v>
      </c>
      <c r="F346" s="45">
        <v>-82.012100219726563</v>
      </c>
      <c r="G346" s="22">
        <v>21.899999618530273</v>
      </c>
      <c r="I346" s="4">
        <v>3.5590550899505615</v>
      </c>
    </row>
    <row r="347" spans="2:9" x14ac:dyDescent="0.25">
      <c r="B347" t="s">
        <v>1993</v>
      </c>
      <c r="C347" s="55" t="s">
        <v>4855</v>
      </c>
      <c r="D347" s="3" t="s">
        <v>6019</v>
      </c>
      <c r="E347" s="45">
        <v>32.864200592041016</v>
      </c>
      <c r="F347" s="45">
        <v>-91.379997253417969</v>
      </c>
      <c r="G347" s="22">
        <v>39.299999237060547</v>
      </c>
      <c r="I347" s="4">
        <v>3.5590548515319824</v>
      </c>
    </row>
    <row r="348" spans="2:9" x14ac:dyDescent="0.25">
      <c r="B348" t="s">
        <v>1085</v>
      </c>
      <c r="C348" s="55" t="s">
        <v>3956</v>
      </c>
      <c r="D348" s="3" t="s">
        <v>6016</v>
      </c>
      <c r="E348" s="45">
        <v>40.306098937988281</v>
      </c>
      <c r="F348" s="45">
        <v>-85.415802001953125</v>
      </c>
      <c r="G348" s="22">
        <v>271</v>
      </c>
      <c r="I348" s="4">
        <v>3.5511810779571533</v>
      </c>
    </row>
    <row r="349" spans="2:9" x14ac:dyDescent="0.25">
      <c r="B349" t="s">
        <v>1502</v>
      </c>
      <c r="C349" s="55" t="s">
        <v>4373</v>
      </c>
      <c r="D349" s="3" t="s">
        <v>6040</v>
      </c>
      <c r="E349" s="45">
        <v>30.602100372314453</v>
      </c>
      <c r="F349" s="45">
        <v>-94.16729736328125</v>
      </c>
      <c r="G349" s="22">
        <v>36.599998474121094</v>
      </c>
      <c r="I349" s="4">
        <v>3.5472438335418701</v>
      </c>
    </row>
    <row r="350" spans="2:9" x14ac:dyDescent="0.25">
      <c r="B350" t="s">
        <v>1517</v>
      </c>
      <c r="C350" s="55" t="s">
        <v>4388</v>
      </c>
      <c r="D350" s="3" t="s">
        <v>6003</v>
      </c>
      <c r="E350" s="45">
        <v>31.471399307250977</v>
      </c>
      <c r="F350" s="45">
        <v>-88.250297546386719</v>
      </c>
      <c r="G350" s="22">
        <v>86.900001525878906</v>
      </c>
      <c r="I350" s="4">
        <v>3.539370059967041</v>
      </c>
    </row>
    <row r="351" spans="2:9" x14ac:dyDescent="0.25">
      <c r="B351" t="s">
        <v>969</v>
      </c>
      <c r="C351" s="55" t="s">
        <v>3837</v>
      </c>
      <c r="D351" s="3" t="s">
        <v>6004</v>
      </c>
      <c r="E351" s="45">
        <v>33.114498138427734</v>
      </c>
      <c r="F351" s="45">
        <v>-91.96710205078125</v>
      </c>
      <c r="G351" s="22">
        <v>52.700000762939453</v>
      </c>
      <c r="I351" s="4">
        <v>3.5393698215484619</v>
      </c>
    </row>
    <row r="352" spans="2:9" x14ac:dyDescent="0.25">
      <c r="B352" t="s">
        <v>1336</v>
      </c>
      <c r="C352" s="55" t="s">
        <v>4207</v>
      </c>
      <c r="D352" s="3" t="s">
        <v>6027</v>
      </c>
      <c r="E352" s="45">
        <v>34.1072998046875</v>
      </c>
      <c r="F352" s="45">
        <v>-78.055900573730469</v>
      </c>
      <c r="G352" s="22">
        <v>10.100000381469727</v>
      </c>
      <c r="I352" s="4">
        <v>3.5314960479736328</v>
      </c>
    </row>
    <row r="353" spans="2:9" x14ac:dyDescent="0.25">
      <c r="B353" t="s">
        <v>1619</v>
      </c>
      <c r="C353" s="55" t="s">
        <v>4494</v>
      </c>
      <c r="D353" s="3" t="s">
        <v>6004</v>
      </c>
      <c r="E353" s="45">
        <v>36.264198303222656</v>
      </c>
      <c r="F353" s="45">
        <v>-90.968299865722656</v>
      </c>
      <c r="G353" s="22">
        <v>96</v>
      </c>
      <c r="I353" s="4">
        <v>3.5275592803955078</v>
      </c>
    </row>
    <row r="354" spans="2:9" x14ac:dyDescent="0.25">
      <c r="B354" t="s">
        <v>1107</v>
      </c>
      <c r="C354" s="55" t="s">
        <v>3978</v>
      </c>
      <c r="D354" s="3" t="s">
        <v>6016</v>
      </c>
      <c r="E354" s="45">
        <v>39.185798645019531</v>
      </c>
      <c r="F354" s="45">
        <v>-86.7781982421875</v>
      </c>
      <c r="G354" s="22">
        <v>235.89999389648438</v>
      </c>
      <c r="I354" s="4">
        <v>3.5196850299835205</v>
      </c>
    </row>
    <row r="355" spans="2:9" x14ac:dyDescent="0.25">
      <c r="B355" t="s">
        <v>1572</v>
      </c>
      <c r="C355" s="55" t="s">
        <v>4450</v>
      </c>
      <c r="D355" s="3" t="s">
        <v>6004</v>
      </c>
      <c r="E355" s="45">
        <v>34.981700897216797</v>
      </c>
      <c r="F355" s="45">
        <v>-92.006401062011719</v>
      </c>
      <c r="G355" s="22">
        <v>91.400001525878906</v>
      </c>
      <c r="I355" s="4">
        <v>3.5196850299835205</v>
      </c>
    </row>
    <row r="356" spans="2:9" x14ac:dyDescent="0.25">
      <c r="B356" t="s">
        <v>1226</v>
      </c>
      <c r="C356" s="55" t="s">
        <v>4097</v>
      </c>
      <c r="D356" s="3" t="s">
        <v>3747</v>
      </c>
      <c r="E356" s="45">
        <v>37.369300842285156</v>
      </c>
      <c r="F356" s="45">
        <v>-89.666603088378906</v>
      </c>
      <c r="G356" s="22">
        <v>132.89999389648438</v>
      </c>
      <c r="I356" s="4">
        <v>3.5118110179901123</v>
      </c>
    </row>
    <row r="357" spans="2:9" x14ac:dyDescent="0.25">
      <c r="B357" t="s">
        <v>1452</v>
      </c>
      <c r="C357" s="55" t="s">
        <v>4323</v>
      </c>
      <c r="D357" s="3" t="s">
        <v>6007</v>
      </c>
      <c r="E357" s="45">
        <v>35.286598205566406</v>
      </c>
      <c r="F357" s="45">
        <v>-86.36920166015625</v>
      </c>
      <c r="G357" s="22">
        <v>257.29998779296875</v>
      </c>
      <c r="I357" s="4">
        <v>3.5078740119934082</v>
      </c>
    </row>
    <row r="358" spans="2:9" x14ac:dyDescent="0.25">
      <c r="B358" t="s">
        <v>1275</v>
      </c>
      <c r="C358" s="55" t="s">
        <v>4146</v>
      </c>
      <c r="D358" s="3" t="s">
        <v>6025</v>
      </c>
      <c r="E358" s="45">
        <v>34.412700653076172</v>
      </c>
      <c r="F358" s="45">
        <v>-88.749000549316406</v>
      </c>
      <c r="G358" s="22">
        <v>100.90000152587891</v>
      </c>
      <c r="I358" s="4">
        <v>3.5078737735748291</v>
      </c>
    </row>
    <row r="359" spans="2:9" x14ac:dyDescent="0.25">
      <c r="B359" t="s">
        <v>3181</v>
      </c>
      <c r="C359" s="55" t="s">
        <v>5887</v>
      </c>
      <c r="D359" s="3" t="s">
        <v>6003</v>
      </c>
      <c r="E359" s="45">
        <v>34.453601837158203</v>
      </c>
      <c r="F359" s="45">
        <v>-87.710296630859375</v>
      </c>
      <c r="G359" s="22">
        <v>219.5</v>
      </c>
      <c r="I359" s="4">
        <v>3.5039372444152832</v>
      </c>
    </row>
    <row r="360" spans="2:9" x14ac:dyDescent="0.25">
      <c r="B360" t="s">
        <v>989</v>
      </c>
      <c r="C360" s="55" t="s">
        <v>3857</v>
      </c>
      <c r="D360" s="3" t="s">
        <v>6004</v>
      </c>
      <c r="E360" s="45">
        <v>34.330101013183594</v>
      </c>
      <c r="F360" s="45">
        <v>-92.127197265625</v>
      </c>
      <c r="G360" s="22">
        <v>85.599998474121094</v>
      </c>
      <c r="I360" s="4">
        <v>3.5</v>
      </c>
    </row>
    <row r="361" spans="2:9" x14ac:dyDescent="0.25">
      <c r="B361" t="s">
        <v>2107</v>
      </c>
      <c r="C361" s="55" t="s">
        <v>4963</v>
      </c>
      <c r="D361" s="3" t="s">
        <v>6025</v>
      </c>
      <c r="E361" s="45">
        <v>33.980300903320313</v>
      </c>
      <c r="F361" s="45">
        <v>-89.671401977539063</v>
      </c>
      <c r="G361" s="22">
        <v>73.5</v>
      </c>
      <c r="I361" s="4">
        <v>3.5</v>
      </c>
    </row>
    <row r="362" spans="2:9" x14ac:dyDescent="0.25">
      <c r="B362" t="s">
        <v>2338</v>
      </c>
      <c r="C362" s="55" t="s">
        <v>5163</v>
      </c>
      <c r="D362" s="3" t="s">
        <v>6027</v>
      </c>
      <c r="E362" s="45">
        <v>34.796398162841797</v>
      </c>
      <c r="F362" s="45">
        <v>-77.401100158691406</v>
      </c>
      <c r="G362" s="22">
        <v>5.1999998092651367</v>
      </c>
      <c r="I362" s="4">
        <v>3.5</v>
      </c>
    </row>
    <row r="363" spans="2:9" x14ac:dyDescent="0.25">
      <c r="B363" t="s">
        <v>1267</v>
      </c>
      <c r="C363" s="55" t="s">
        <v>4138</v>
      </c>
      <c r="D363" s="3" t="s">
        <v>6025</v>
      </c>
      <c r="E363" s="45">
        <v>30.459499359130859</v>
      </c>
      <c r="F363" s="45">
        <v>-88.647598266601563</v>
      </c>
      <c r="G363" s="22">
        <v>5.1999998092651367</v>
      </c>
      <c r="I363" s="4">
        <v>3.4921259880065918</v>
      </c>
    </row>
    <row r="364" spans="2:9" x14ac:dyDescent="0.25">
      <c r="B364" t="s">
        <v>1363</v>
      </c>
      <c r="C364" s="55" t="s">
        <v>4234</v>
      </c>
      <c r="D364" s="3" t="s">
        <v>6039</v>
      </c>
      <c r="E364" s="45">
        <v>33.769199371337891</v>
      </c>
      <c r="F364" s="45">
        <v>-78.914398193359375</v>
      </c>
      <c r="G364" s="22">
        <v>10.699999809265137</v>
      </c>
      <c r="I364" s="4">
        <v>3.4881889820098877</v>
      </c>
    </row>
    <row r="365" spans="2:9" x14ac:dyDescent="0.25">
      <c r="B365" t="s">
        <v>1483</v>
      </c>
      <c r="C365" s="55" t="s">
        <v>4354</v>
      </c>
      <c r="D365" s="3" t="s">
        <v>6007</v>
      </c>
      <c r="E365" s="45">
        <v>36.288501739501953</v>
      </c>
      <c r="F365" s="45">
        <v>-85.861900329589844</v>
      </c>
      <c r="G365" s="22">
        <v>206.69999694824219</v>
      </c>
      <c r="I365" s="4">
        <v>3.4881889820098877</v>
      </c>
    </row>
    <row r="366" spans="2:9" x14ac:dyDescent="0.25">
      <c r="B366" t="s">
        <v>1036</v>
      </c>
      <c r="C366" s="55" t="s">
        <v>3904</v>
      </c>
      <c r="D366" s="3" t="s">
        <v>6004</v>
      </c>
      <c r="E366" s="45">
        <v>35.475498199462891</v>
      </c>
      <c r="F366" s="45">
        <v>-92.303901672363281</v>
      </c>
      <c r="G366" s="22">
        <v>231.30000305175781</v>
      </c>
      <c r="I366" s="4">
        <v>3.4803149700164795</v>
      </c>
    </row>
    <row r="367" spans="2:9" x14ac:dyDescent="0.25">
      <c r="B367" t="s">
        <v>1367</v>
      </c>
      <c r="C367" s="55" t="s">
        <v>4238</v>
      </c>
      <c r="D367" s="3" t="s">
        <v>6039</v>
      </c>
      <c r="E367" s="45">
        <v>33.644599914550781</v>
      </c>
      <c r="F367" s="45">
        <v>-78.956100463867188</v>
      </c>
      <c r="G367" s="22">
        <v>9.1000003814697266</v>
      </c>
      <c r="I367" s="4">
        <v>3.4803149700164795</v>
      </c>
    </row>
    <row r="368" spans="2:9" x14ac:dyDescent="0.25">
      <c r="B368" t="s">
        <v>1999</v>
      </c>
      <c r="C368" s="55" t="s">
        <v>4861</v>
      </c>
      <c r="D368" s="3" t="s">
        <v>6019</v>
      </c>
      <c r="E368" s="45">
        <v>30.264999389648438</v>
      </c>
      <c r="F368" s="45">
        <v>-89.769699096679688</v>
      </c>
      <c r="G368" s="22">
        <v>3</v>
      </c>
      <c r="I368" s="4">
        <v>3.4803149700164795</v>
      </c>
    </row>
    <row r="369" spans="2:9" x14ac:dyDescent="0.25">
      <c r="B369" t="s">
        <v>489</v>
      </c>
      <c r="C369" s="55" t="s">
        <v>3292</v>
      </c>
      <c r="D369" s="3" t="s">
        <v>6027</v>
      </c>
      <c r="E369" s="45">
        <v>34.010601043701172</v>
      </c>
      <c r="F369" s="45">
        <v>-78.546401977539063</v>
      </c>
      <c r="G369" s="22">
        <v>12.199999809265137</v>
      </c>
      <c r="I369" s="4">
        <v>3.460629940032959</v>
      </c>
    </row>
    <row r="370" spans="2:9" x14ac:dyDescent="0.25">
      <c r="B370" t="s">
        <v>1233</v>
      </c>
      <c r="C370" s="55" t="s">
        <v>4104</v>
      </c>
      <c r="D370" s="3" t="s">
        <v>3747</v>
      </c>
      <c r="E370" s="45">
        <v>37.223499298095703</v>
      </c>
      <c r="F370" s="45">
        <v>-89.5166015625</v>
      </c>
      <c r="G370" s="22">
        <v>128</v>
      </c>
      <c r="I370" s="4">
        <v>3.4527559280395508</v>
      </c>
    </row>
    <row r="371" spans="2:9" x14ac:dyDescent="0.25">
      <c r="B371" t="s">
        <v>2069</v>
      </c>
      <c r="C371" s="55" t="s">
        <v>4931</v>
      </c>
      <c r="D371" s="3" t="s">
        <v>6024</v>
      </c>
      <c r="E371" s="45">
        <v>44.309200286865234</v>
      </c>
      <c r="F371" s="45">
        <v>-93.266098022460938</v>
      </c>
      <c r="G371" s="22">
        <v>295.70001220703125</v>
      </c>
      <c r="I371" s="4">
        <v>3.4527559280395508</v>
      </c>
    </row>
    <row r="372" spans="2:9" x14ac:dyDescent="0.25">
      <c r="B372" t="s">
        <v>1037</v>
      </c>
      <c r="C372" s="55" t="s">
        <v>3905</v>
      </c>
      <c r="D372" s="3" t="s">
        <v>6004</v>
      </c>
      <c r="E372" s="45">
        <v>35.575801849365234</v>
      </c>
      <c r="F372" s="45">
        <v>-92.272796630859375</v>
      </c>
      <c r="G372" s="22">
        <v>155.10000610351563</v>
      </c>
      <c r="I372" s="4">
        <v>3.4488189220428467</v>
      </c>
    </row>
    <row r="373" spans="2:9" x14ac:dyDescent="0.25">
      <c r="B373" t="s">
        <v>1455</v>
      </c>
      <c r="C373" s="55" t="s">
        <v>4326</v>
      </c>
      <c r="D373" s="3" t="s">
        <v>6007</v>
      </c>
      <c r="E373" s="45">
        <v>35.388698577880859</v>
      </c>
      <c r="F373" s="45">
        <v>-86.843902587890625</v>
      </c>
      <c r="G373" s="22">
        <v>285</v>
      </c>
      <c r="I373" s="4">
        <v>3.4448819160461426</v>
      </c>
    </row>
    <row r="374" spans="2:9" x14ac:dyDescent="0.25">
      <c r="B374" t="s">
        <v>1161</v>
      </c>
      <c r="C374" s="55" t="s">
        <v>4032</v>
      </c>
      <c r="D374" s="3" t="s">
        <v>6019</v>
      </c>
      <c r="E374" s="45">
        <v>32.451801300048828</v>
      </c>
      <c r="F374" s="45">
        <v>-92.343902587890625</v>
      </c>
      <c r="G374" s="22">
        <v>44.200000762939453</v>
      </c>
      <c r="I374" s="4">
        <v>3.4409449100494385</v>
      </c>
    </row>
    <row r="375" spans="2:9" x14ac:dyDescent="0.25">
      <c r="B375" t="s">
        <v>1447</v>
      </c>
      <c r="C375" s="55" t="s">
        <v>4318</v>
      </c>
      <c r="D375" s="3" t="s">
        <v>6007</v>
      </c>
      <c r="E375" s="45">
        <v>35.710800170898438</v>
      </c>
      <c r="F375" s="45">
        <v>-88.958999633789063</v>
      </c>
      <c r="G375" s="22">
        <v>120.09999847412109</v>
      </c>
      <c r="I375" s="4">
        <v>3.4409449100494385</v>
      </c>
    </row>
    <row r="376" spans="2:9" x14ac:dyDescent="0.25">
      <c r="B376" t="s">
        <v>1352</v>
      </c>
      <c r="C376" s="55" t="s">
        <v>4223</v>
      </c>
      <c r="D376" s="3" t="s">
        <v>6031</v>
      </c>
      <c r="E376" s="45">
        <v>35.571201324462891</v>
      </c>
      <c r="F376" s="45">
        <v>-105.38469696044922</v>
      </c>
      <c r="G376" s="22">
        <v>2073.89990234375</v>
      </c>
      <c r="I376" s="4">
        <v>3.4409446716308594</v>
      </c>
    </row>
    <row r="377" spans="2:9" x14ac:dyDescent="0.25">
      <c r="B377" t="s">
        <v>1306</v>
      </c>
      <c r="C377" s="55" t="s">
        <v>4177</v>
      </c>
      <c r="D377" s="3" t="s">
        <v>6025</v>
      </c>
      <c r="E377" s="45">
        <v>32.231700897216797</v>
      </c>
      <c r="F377" s="45">
        <v>-90.170303344726563</v>
      </c>
      <c r="G377" s="22">
        <v>82</v>
      </c>
      <c r="I377" s="4">
        <v>3.4370076656341553</v>
      </c>
    </row>
    <row r="378" spans="2:9" x14ac:dyDescent="0.25">
      <c r="B378" t="s">
        <v>1153</v>
      </c>
      <c r="C378" s="55" t="s">
        <v>4024</v>
      </c>
      <c r="D378" s="3" t="s">
        <v>6019</v>
      </c>
      <c r="E378" s="45">
        <v>32.609298706054688</v>
      </c>
      <c r="F378" s="45">
        <v>-92.66290283203125</v>
      </c>
      <c r="G378" s="22">
        <v>54.599998474121094</v>
      </c>
      <c r="I378" s="4">
        <v>3.4291338920593262</v>
      </c>
    </row>
    <row r="379" spans="2:9" x14ac:dyDescent="0.25">
      <c r="B379" t="s">
        <v>1590</v>
      </c>
      <c r="C379" s="55" t="s">
        <v>4467</v>
      </c>
      <c r="D379" s="3" t="s">
        <v>6004</v>
      </c>
      <c r="E379" s="45">
        <v>33.114398956298828</v>
      </c>
      <c r="F379" s="45">
        <v>-91.262802124023438</v>
      </c>
      <c r="G379" s="22">
        <v>41.099998474121094</v>
      </c>
      <c r="I379" s="4">
        <v>3.4291338920593262</v>
      </c>
    </row>
    <row r="380" spans="2:9" x14ac:dyDescent="0.25">
      <c r="B380" t="s">
        <v>2001</v>
      </c>
      <c r="C380" s="55" t="s">
        <v>4863</v>
      </c>
      <c r="D380" s="3" t="s">
        <v>6019</v>
      </c>
      <c r="E380" s="45">
        <v>30.643299102783203</v>
      </c>
      <c r="F380" s="45">
        <v>-89.923896789550781</v>
      </c>
      <c r="G380" s="22">
        <v>22.899999618530273</v>
      </c>
      <c r="I380" s="4">
        <v>3.421259880065918</v>
      </c>
    </row>
    <row r="381" spans="2:9" x14ac:dyDescent="0.25">
      <c r="B381" t="s">
        <v>944</v>
      </c>
      <c r="C381" s="55" t="s">
        <v>3812</v>
      </c>
      <c r="D381" s="3" t="s">
        <v>6003</v>
      </c>
      <c r="E381" s="45">
        <v>34.786899566650391</v>
      </c>
      <c r="F381" s="45">
        <v>-86.953598022460938</v>
      </c>
      <c r="G381" s="22">
        <v>210.30000305175781</v>
      </c>
      <c r="I381" s="4">
        <v>3.4212596416473389</v>
      </c>
    </row>
    <row r="382" spans="2:9" x14ac:dyDescent="0.25">
      <c r="B382" t="s">
        <v>1629</v>
      </c>
      <c r="C382" s="55" t="s">
        <v>4502</v>
      </c>
      <c r="D382" s="3" t="s">
        <v>6007</v>
      </c>
      <c r="E382" s="45">
        <v>35.797798156738281</v>
      </c>
      <c r="F382" s="45">
        <v>-89.117500305175781</v>
      </c>
      <c r="G382" s="22">
        <v>100.59999847412109</v>
      </c>
      <c r="I382" s="4">
        <v>3.4212596416473389</v>
      </c>
    </row>
    <row r="383" spans="2:9" x14ac:dyDescent="0.25">
      <c r="B383" t="s">
        <v>1215</v>
      </c>
      <c r="C383" s="55" t="s">
        <v>4086</v>
      </c>
      <c r="D383" s="3" t="s">
        <v>6024</v>
      </c>
      <c r="E383" s="45">
        <v>44.520000457763672</v>
      </c>
      <c r="F383" s="45">
        <v>-93.484703063964844</v>
      </c>
      <c r="G383" s="22">
        <v>347.20001220703125</v>
      </c>
      <c r="I383" s="4">
        <v>3.4173226356506348</v>
      </c>
    </row>
    <row r="384" spans="2:9" x14ac:dyDescent="0.25">
      <c r="B384" t="s">
        <v>1286</v>
      </c>
      <c r="C384" s="55" t="s">
        <v>4157</v>
      </c>
      <c r="D384" s="3" t="s">
        <v>6025</v>
      </c>
      <c r="E384" s="45">
        <v>32.513698577880859</v>
      </c>
      <c r="F384" s="45">
        <v>-90.308700561523438</v>
      </c>
      <c r="G384" s="22">
        <v>89.300003051757813</v>
      </c>
      <c r="I384" s="4">
        <v>3.4173226356506348</v>
      </c>
    </row>
    <row r="385" spans="2:9" x14ac:dyDescent="0.25">
      <c r="B385" t="s">
        <v>2104</v>
      </c>
      <c r="C385" s="55" t="s">
        <v>4960</v>
      </c>
      <c r="D385" s="3" t="s">
        <v>6025</v>
      </c>
      <c r="E385" s="45">
        <v>31.544700622558594</v>
      </c>
      <c r="F385" s="45">
        <v>-90.458099365234375</v>
      </c>
      <c r="G385" s="22">
        <v>132.60000610351563</v>
      </c>
      <c r="I385" s="4">
        <v>3.3976380825042725</v>
      </c>
    </row>
    <row r="386" spans="2:9" x14ac:dyDescent="0.25">
      <c r="B386" t="s">
        <v>1180</v>
      </c>
      <c r="C386" s="55" t="s">
        <v>4051</v>
      </c>
      <c r="D386" s="3" t="s">
        <v>6019</v>
      </c>
      <c r="E386" s="45">
        <v>30.979900360107422</v>
      </c>
      <c r="F386" s="45">
        <v>-91.3572998046875</v>
      </c>
      <c r="G386" s="22">
        <v>71</v>
      </c>
      <c r="I386" s="4">
        <v>3.3976378440856934</v>
      </c>
    </row>
    <row r="387" spans="2:9" x14ac:dyDescent="0.25">
      <c r="B387" t="s">
        <v>1607</v>
      </c>
      <c r="C387" s="55" t="s">
        <v>4482</v>
      </c>
      <c r="D387" s="3" t="s">
        <v>6004</v>
      </c>
      <c r="E387" s="45">
        <v>34.739200592041016</v>
      </c>
      <c r="F387" s="45">
        <v>-90.766403198242188</v>
      </c>
      <c r="G387" s="22">
        <v>71.300003051757813</v>
      </c>
      <c r="I387" s="4">
        <v>3.3976376056671143</v>
      </c>
    </row>
    <row r="388" spans="2:9" x14ac:dyDescent="0.25">
      <c r="B388" t="s">
        <v>1414</v>
      </c>
      <c r="C388" s="55" t="s">
        <v>4285</v>
      </c>
      <c r="D388" s="3" t="s">
        <v>6007</v>
      </c>
      <c r="E388" s="45">
        <v>35.4208984375</v>
      </c>
      <c r="F388" s="45">
        <v>-86.619499206542969</v>
      </c>
      <c r="G388" s="22">
        <v>264.60000610351563</v>
      </c>
      <c r="I388" s="4">
        <v>3.3937008380889893</v>
      </c>
    </row>
    <row r="389" spans="2:9" x14ac:dyDescent="0.25">
      <c r="B389" t="s">
        <v>1220</v>
      </c>
      <c r="C389" s="55" t="s">
        <v>4091</v>
      </c>
      <c r="D389" s="3" t="s">
        <v>3747</v>
      </c>
      <c r="E389" s="45">
        <v>37.289699554443359</v>
      </c>
      <c r="F389" s="45">
        <v>-89.528297424316406</v>
      </c>
      <c r="G389" s="22">
        <v>120.69999694824219</v>
      </c>
      <c r="I389" s="4">
        <v>3.3937005996704102</v>
      </c>
    </row>
    <row r="390" spans="2:9" x14ac:dyDescent="0.25">
      <c r="B390" t="s">
        <v>1296</v>
      </c>
      <c r="C390" s="55" t="s">
        <v>4167</v>
      </c>
      <c r="D390" s="3" t="s">
        <v>6025</v>
      </c>
      <c r="E390" s="45">
        <v>33.441398620605469</v>
      </c>
      <c r="F390" s="45">
        <v>-88.864799499511719</v>
      </c>
      <c r="G390" s="22">
        <v>91.099998474121094</v>
      </c>
      <c r="I390" s="4">
        <v>3.381889820098877</v>
      </c>
    </row>
    <row r="391" spans="2:9" x14ac:dyDescent="0.25">
      <c r="B391" t="s">
        <v>2352</v>
      </c>
      <c r="C391" s="55" t="s">
        <v>5175</v>
      </c>
      <c r="D391" s="3" t="s">
        <v>6027</v>
      </c>
      <c r="E391" s="45">
        <v>35.13690185546875</v>
      </c>
      <c r="F391" s="45">
        <v>-82.820297241210938</v>
      </c>
      <c r="G391" s="22">
        <v>664.5</v>
      </c>
      <c r="I391" s="4">
        <v>3.3818895816802979</v>
      </c>
    </row>
    <row r="392" spans="2:9" x14ac:dyDescent="0.25">
      <c r="B392" t="s">
        <v>1062</v>
      </c>
      <c r="C392" s="55" t="s">
        <v>3933</v>
      </c>
      <c r="D392" s="3" t="s">
        <v>6010</v>
      </c>
      <c r="E392" s="45">
        <v>28.900299072265625</v>
      </c>
      <c r="F392" s="45">
        <v>-81.972999572753906</v>
      </c>
      <c r="G392" s="22">
        <v>28.299999237060547</v>
      </c>
      <c r="I392" s="4">
        <v>3.3582677841186523</v>
      </c>
    </row>
    <row r="393" spans="2:9" x14ac:dyDescent="0.25">
      <c r="B393" t="s">
        <v>1185</v>
      </c>
      <c r="C393" s="55" t="s">
        <v>4056</v>
      </c>
      <c r="D393" s="3" t="s">
        <v>6023</v>
      </c>
      <c r="E393" s="45">
        <v>42.239101409912109</v>
      </c>
      <c r="F393" s="45">
        <v>-83.69580078125</v>
      </c>
      <c r="G393" s="22">
        <v>251.5</v>
      </c>
      <c r="I393" s="4">
        <v>3.3503937721252441</v>
      </c>
    </row>
    <row r="394" spans="2:9" x14ac:dyDescent="0.25">
      <c r="B394" t="s">
        <v>577</v>
      </c>
      <c r="C394" s="55" t="s">
        <v>3413</v>
      </c>
      <c r="D394" s="3" t="s">
        <v>6007</v>
      </c>
      <c r="E394" s="45">
        <v>35.432201385498047</v>
      </c>
      <c r="F394" s="45">
        <v>-84.583297729492188</v>
      </c>
      <c r="G394" s="22">
        <v>286.5</v>
      </c>
      <c r="I394" s="4">
        <v>3.3503937721252441</v>
      </c>
    </row>
    <row r="395" spans="2:9" x14ac:dyDescent="0.25">
      <c r="B395" t="s">
        <v>1399</v>
      </c>
      <c r="C395" s="55" t="s">
        <v>4270</v>
      </c>
      <c r="D395" s="3" t="s">
        <v>6000</v>
      </c>
      <c r="E395" s="45">
        <v>44.345298767089844</v>
      </c>
      <c r="F395" s="45">
        <v>-98.219703674316406</v>
      </c>
      <c r="G395" s="22">
        <v>392.29998779296875</v>
      </c>
      <c r="I395" s="4">
        <v>3.3385825157165527</v>
      </c>
    </row>
    <row r="396" spans="2:9" x14ac:dyDescent="0.25">
      <c r="B396" t="s">
        <v>1616</v>
      </c>
      <c r="C396" s="55" t="s">
        <v>4490</v>
      </c>
      <c r="D396" s="3" t="s">
        <v>6004</v>
      </c>
      <c r="E396" s="45">
        <v>35.604198455810547</v>
      </c>
      <c r="F396" s="45">
        <v>-91.274398803710938</v>
      </c>
      <c r="G396" s="22">
        <v>69.5</v>
      </c>
      <c r="I396" s="4">
        <v>3.3228347301483154</v>
      </c>
    </row>
    <row r="397" spans="2:9" x14ac:dyDescent="0.25">
      <c r="B397" t="s">
        <v>1093</v>
      </c>
      <c r="C397" s="55" t="s">
        <v>3964</v>
      </c>
      <c r="D397" s="3" t="s">
        <v>6016</v>
      </c>
      <c r="E397" s="45">
        <v>40.880199432373047</v>
      </c>
      <c r="F397" s="45">
        <v>-85.511199951171875</v>
      </c>
      <c r="G397" s="22">
        <v>241.10000610351563</v>
      </c>
      <c r="I397" s="4">
        <v>3.3228344917297363</v>
      </c>
    </row>
    <row r="398" spans="2:9" x14ac:dyDescent="0.25">
      <c r="B398" t="s">
        <v>1039</v>
      </c>
      <c r="C398" s="55" t="s">
        <v>3907</v>
      </c>
      <c r="D398" s="3" t="s">
        <v>6004</v>
      </c>
      <c r="E398" s="45">
        <v>35.193698883056641</v>
      </c>
      <c r="F398" s="45">
        <v>-91.690200805664063</v>
      </c>
      <c r="G398" s="22">
        <v>64.900001525878906</v>
      </c>
      <c r="I398" s="4">
        <v>3.3188974857330322</v>
      </c>
    </row>
    <row r="399" spans="2:9" x14ac:dyDescent="0.25">
      <c r="B399" t="s">
        <v>1152</v>
      </c>
      <c r="C399" s="55" t="s">
        <v>4023</v>
      </c>
      <c r="D399" s="3" t="s">
        <v>6019</v>
      </c>
      <c r="E399" s="45">
        <v>29.897800445556641</v>
      </c>
      <c r="F399" s="45">
        <v>-90.779998779296875</v>
      </c>
      <c r="G399" s="22">
        <v>0.89999997615814209</v>
      </c>
      <c r="I399" s="4">
        <v>3.3188974857330322</v>
      </c>
    </row>
    <row r="400" spans="2:9" x14ac:dyDescent="0.25">
      <c r="B400" t="s">
        <v>1512</v>
      </c>
      <c r="C400" s="55" t="s">
        <v>4383</v>
      </c>
      <c r="D400" s="3" t="s">
        <v>6003</v>
      </c>
      <c r="E400" s="45">
        <v>34.962799072265625</v>
      </c>
      <c r="F400" s="45">
        <v>-87.371902465820313</v>
      </c>
      <c r="G400" s="22">
        <v>231.60000610351563</v>
      </c>
      <c r="I400" s="4">
        <v>3.3110237121582031</v>
      </c>
    </row>
    <row r="401" spans="2:9" x14ac:dyDescent="0.25">
      <c r="B401" t="s">
        <v>1524</v>
      </c>
      <c r="C401" s="55" t="s">
        <v>4399</v>
      </c>
      <c r="D401" s="3" t="s">
        <v>6003</v>
      </c>
      <c r="E401" s="45">
        <v>34.231399536132813</v>
      </c>
      <c r="F401" s="45">
        <v>-87.635299682617188</v>
      </c>
      <c r="G401" s="22">
        <v>280.39999389648438</v>
      </c>
      <c r="I401" s="4">
        <v>3.3031497001647949</v>
      </c>
    </row>
    <row r="402" spans="2:9" x14ac:dyDescent="0.25">
      <c r="B402" t="s">
        <v>1835</v>
      </c>
      <c r="C402" s="55" t="s">
        <v>4718</v>
      </c>
      <c r="D402" s="3" t="s">
        <v>6013</v>
      </c>
      <c r="E402" s="45">
        <v>41.417499542236328</v>
      </c>
      <c r="F402" s="45">
        <v>-95.004203796386719</v>
      </c>
      <c r="G402" s="22">
        <v>351.10000610351563</v>
      </c>
      <c r="I402" s="4">
        <v>3.3031497001647949</v>
      </c>
    </row>
    <row r="403" spans="2:9" x14ac:dyDescent="0.25">
      <c r="B403" t="s">
        <v>3166</v>
      </c>
      <c r="C403" s="55" t="s">
        <v>5872</v>
      </c>
      <c r="D403" s="3" t="s">
        <v>6019</v>
      </c>
      <c r="E403" s="45">
        <v>30.343299865722656</v>
      </c>
      <c r="F403" s="45">
        <v>-89.822196960449219</v>
      </c>
      <c r="G403" s="22">
        <v>8.1999998092651367</v>
      </c>
      <c r="I403" s="4">
        <v>3.3031497001647949</v>
      </c>
    </row>
    <row r="404" spans="2:9" x14ac:dyDescent="0.25">
      <c r="B404" t="s">
        <v>1463</v>
      </c>
      <c r="C404" s="55" t="s">
        <v>4334</v>
      </c>
      <c r="D404" s="3" t="s">
        <v>6007</v>
      </c>
      <c r="E404" s="45">
        <v>36.515998840332031</v>
      </c>
      <c r="F404" s="45">
        <v>-87.327003479003906</v>
      </c>
      <c r="G404" s="22">
        <v>164.89999389648438</v>
      </c>
      <c r="I404" s="4">
        <v>3.2913386821746826</v>
      </c>
    </row>
    <row r="405" spans="2:9" x14ac:dyDescent="0.25">
      <c r="B405" t="s">
        <v>1579</v>
      </c>
      <c r="C405" s="55" t="s">
        <v>4457</v>
      </c>
      <c r="D405" s="3" t="s">
        <v>6004</v>
      </c>
      <c r="E405" s="45">
        <v>35.335300445556641</v>
      </c>
      <c r="F405" s="45">
        <v>-92.565299987792969</v>
      </c>
      <c r="G405" s="22">
        <v>203.89999389648438</v>
      </c>
      <c r="I405" s="4">
        <v>3.2913384437561035</v>
      </c>
    </row>
    <row r="406" spans="2:9" x14ac:dyDescent="0.25">
      <c r="B406" t="s">
        <v>2102</v>
      </c>
      <c r="C406" s="55" t="s">
        <v>4958</v>
      </c>
      <c r="D406" s="3" t="s">
        <v>6025</v>
      </c>
      <c r="E406" s="45">
        <v>33.177200317382813</v>
      </c>
      <c r="F406" s="45">
        <v>-90.491897583007813</v>
      </c>
      <c r="G406" s="22">
        <v>35.099998474121094</v>
      </c>
      <c r="I406" s="4">
        <v>3.2913382053375244</v>
      </c>
    </row>
    <row r="407" spans="2:9" x14ac:dyDescent="0.25">
      <c r="B407" t="s">
        <v>1188</v>
      </c>
      <c r="C407" s="55" t="s">
        <v>4059</v>
      </c>
      <c r="D407" s="3" t="s">
        <v>6024</v>
      </c>
      <c r="E407" s="45">
        <v>44.157100677490234</v>
      </c>
      <c r="F407" s="45">
        <v>-93.95379638671875</v>
      </c>
      <c r="G407" s="22">
        <v>303.89999389648438</v>
      </c>
      <c r="I407" s="4">
        <v>3.2874016761779785</v>
      </c>
    </row>
    <row r="408" spans="2:9" x14ac:dyDescent="0.25">
      <c r="B408" t="s">
        <v>2516</v>
      </c>
      <c r="C408" s="55" t="s">
        <v>5314</v>
      </c>
      <c r="D408" s="3" t="s">
        <v>6007</v>
      </c>
      <c r="E408" s="45">
        <v>35.262199401855469</v>
      </c>
      <c r="F408" s="45">
        <v>-88.98919677734375</v>
      </c>
      <c r="G408" s="22">
        <v>138.69999694824219</v>
      </c>
      <c r="I408" s="4">
        <v>3.2874016761779785</v>
      </c>
    </row>
    <row r="409" spans="2:9" x14ac:dyDescent="0.25">
      <c r="B409" t="s">
        <v>2110</v>
      </c>
      <c r="C409" s="55" t="s">
        <v>4965</v>
      </c>
      <c r="D409" s="3" t="s">
        <v>6025</v>
      </c>
      <c r="E409" s="45">
        <v>31.170000076293945</v>
      </c>
      <c r="F409" s="45">
        <v>-91.025802612304688</v>
      </c>
      <c r="G409" s="22">
        <v>116.40000152587891</v>
      </c>
      <c r="I409" s="4">
        <v>3.2795274257659912</v>
      </c>
    </row>
    <row r="410" spans="2:9" x14ac:dyDescent="0.25">
      <c r="B410" t="s">
        <v>1121</v>
      </c>
      <c r="C410" s="55" t="s">
        <v>3992</v>
      </c>
      <c r="D410" s="3" t="s">
        <v>6018</v>
      </c>
      <c r="E410" s="45">
        <v>39.065799713134766</v>
      </c>
      <c r="F410" s="45">
        <v>-84.501701354980469</v>
      </c>
      <c r="G410" s="22">
        <v>161.80000305175781</v>
      </c>
      <c r="I410" s="4">
        <v>3.271653413772583</v>
      </c>
    </row>
    <row r="411" spans="2:9" x14ac:dyDescent="0.25">
      <c r="B411" t="s">
        <v>1600</v>
      </c>
      <c r="C411" s="55" t="s">
        <v>4477</v>
      </c>
      <c r="D411" s="3" t="s">
        <v>6004</v>
      </c>
      <c r="E411" s="45">
        <v>35.848899841308594</v>
      </c>
      <c r="F411" s="45">
        <v>-90.658897399902344</v>
      </c>
      <c r="G411" s="22">
        <v>94.5</v>
      </c>
      <c r="I411" s="4">
        <v>3.2677164077758789</v>
      </c>
    </row>
    <row r="412" spans="2:9" x14ac:dyDescent="0.25">
      <c r="B412" t="s">
        <v>1122</v>
      </c>
      <c r="C412" s="55" t="s">
        <v>3993</v>
      </c>
      <c r="D412" s="3" t="s">
        <v>6018</v>
      </c>
      <c r="E412" s="45">
        <v>37.019001007080078</v>
      </c>
      <c r="F412" s="45">
        <v>-88.682998657226563</v>
      </c>
      <c r="G412" s="22">
        <v>123.09999847412109</v>
      </c>
      <c r="I412" s="4">
        <v>3.2598423957824707</v>
      </c>
    </row>
    <row r="413" spans="2:9" x14ac:dyDescent="0.25">
      <c r="B413" t="s">
        <v>1285</v>
      </c>
      <c r="C413" s="55" t="s">
        <v>4156</v>
      </c>
      <c r="D413" s="3" t="s">
        <v>6025</v>
      </c>
      <c r="E413" s="45">
        <v>32.490798950195313</v>
      </c>
      <c r="F413" s="45">
        <v>-90.195198059082031</v>
      </c>
      <c r="G413" s="22">
        <v>98.099998474121094</v>
      </c>
      <c r="I413" s="4">
        <v>3.2598423957824707</v>
      </c>
    </row>
    <row r="414" spans="2:9" x14ac:dyDescent="0.25">
      <c r="B414" t="s">
        <v>985</v>
      </c>
      <c r="C414" s="55" t="s">
        <v>3853</v>
      </c>
      <c r="D414" s="3" t="s">
        <v>6004</v>
      </c>
      <c r="E414" s="45">
        <v>36.084201812744141</v>
      </c>
      <c r="F414" s="45">
        <v>-90.533096313476563</v>
      </c>
      <c r="G414" s="22">
        <v>108.5</v>
      </c>
      <c r="I414" s="4">
        <v>3.2519683837890625</v>
      </c>
    </row>
    <row r="415" spans="2:9" x14ac:dyDescent="0.25">
      <c r="B415" t="s">
        <v>1170</v>
      </c>
      <c r="C415" s="55" t="s">
        <v>4041</v>
      </c>
      <c r="D415" s="3" t="s">
        <v>6019</v>
      </c>
      <c r="E415" s="45">
        <v>30.274999618530273</v>
      </c>
      <c r="F415" s="45">
        <v>-89.7041015625</v>
      </c>
      <c r="G415" s="22">
        <v>3.7000000476837158</v>
      </c>
      <c r="I415" s="4">
        <v>3.2401573657989502</v>
      </c>
    </row>
    <row r="416" spans="2:9" x14ac:dyDescent="0.25">
      <c r="B416" t="s">
        <v>1376</v>
      </c>
      <c r="C416" s="55" t="s">
        <v>4247</v>
      </c>
      <c r="D416" s="3" t="s">
        <v>6039</v>
      </c>
      <c r="E416" s="45">
        <v>34.711299896240234</v>
      </c>
      <c r="F416" s="45">
        <v>-82.971603393554688</v>
      </c>
      <c r="G416" s="22">
        <v>250.19999694824219</v>
      </c>
      <c r="I416" s="4">
        <v>3.2401573657989502</v>
      </c>
    </row>
    <row r="417" spans="2:9" x14ac:dyDescent="0.25">
      <c r="B417" t="s">
        <v>1400</v>
      </c>
      <c r="C417" s="55" t="s">
        <v>4271</v>
      </c>
      <c r="D417" s="3" t="s">
        <v>6000</v>
      </c>
      <c r="E417" s="45">
        <v>43.750900268554688</v>
      </c>
      <c r="F417" s="45">
        <v>-99.182701110839844</v>
      </c>
      <c r="G417" s="22">
        <v>487.70001220703125</v>
      </c>
      <c r="I417" s="4">
        <v>3.2322835922241211</v>
      </c>
    </row>
    <row r="418" spans="2:9" x14ac:dyDescent="0.25">
      <c r="B418" t="s">
        <v>2939</v>
      </c>
      <c r="C418" s="55" t="s">
        <v>5657</v>
      </c>
      <c r="D418" s="3" t="s">
        <v>6025</v>
      </c>
      <c r="E418" s="45">
        <v>32.336700439453125</v>
      </c>
      <c r="F418" s="45">
        <v>-90.221397399902344</v>
      </c>
      <c r="G418" s="22">
        <v>104.19999694824219</v>
      </c>
      <c r="I418" s="4">
        <v>3.2322835922241211</v>
      </c>
    </row>
    <row r="419" spans="2:9" x14ac:dyDescent="0.25">
      <c r="B419" t="s">
        <v>938</v>
      </c>
      <c r="C419" s="55" t="s">
        <v>3806</v>
      </c>
      <c r="D419" s="3" t="s">
        <v>6003</v>
      </c>
      <c r="E419" s="45">
        <v>33.772499084472656</v>
      </c>
      <c r="F419" s="45">
        <v>-88.103897094726563</v>
      </c>
      <c r="G419" s="22">
        <v>106.40000152587891</v>
      </c>
      <c r="I419" s="4">
        <v>3.228346586227417</v>
      </c>
    </row>
    <row r="420" spans="2:9" x14ac:dyDescent="0.25">
      <c r="B420" t="s">
        <v>2119</v>
      </c>
      <c r="C420" s="55" t="s">
        <v>4974</v>
      </c>
      <c r="D420" s="3" t="s">
        <v>6025</v>
      </c>
      <c r="E420" s="45">
        <v>31.14940071105957</v>
      </c>
      <c r="F420" s="45">
        <v>-88.555000305175781</v>
      </c>
      <c r="G420" s="22">
        <v>32</v>
      </c>
      <c r="I420" s="4">
        <v>3.2283463478088379</v>
      </c>
    </row>
    <row r="421" spans="2:9" x14ac:dyDescent="0.25">
      <c r="B421" t="s">
        <v>2863</v>
      </c>
      <c r="C421" s="55" t="s">
        <v>5588</v>
      </c>
      <c r="D421" s="3" t="s">
        <v>6004</v>
      </c>
      <c r="E421" s="45">
        <v>35.831100463867188</v>
      </c>
      <c r="F421" s="45">
        <v>-90.646400451660156</v>
      </c>
      <c r="G421" s="22">
        <v>79.900001525878906</v>
      </c>
      <c r="I421" s="4">
        <v>3.2283463478088379</v>
      </c>
    </row>
    <row r="422" spans="2:9" x14ac:dyDescent="0.25">
      <c r="B422" t="s">
        <v>1221</v>
      </c>
      <c r="C422" s="55" t="s">
        <v>4092</v>
      </c>
      <c r="D422" s="3" t="s">
        <v>3747</v>
      </c>
      <c r="E422" s="45">
        <v>37.340099334716797</v>
      </c>
      <c r="F422" s="45">
        <v>-89.544296264648438</v>
      </c>
      <c r="G422" s="22">
        <v>141.39999389648438</v>
      </c>
      <c r="I422" s="4">
        <v>3.2204723358154297</v>
      </c>
    </row>
    <row r="423" spans="2:9" x14ac:dyDescent="0.25">
      <c r="B423" t="s">
        <v>1401</v>
      </c>
      <c r="C423" s="55" t="s">
        <v>4272</v>
      </c>
      <c r="D423" s="3" t="s">
        <v>6000</v>
      </c>
      <c r="E423" s="45">
        <v>43.705101013183594</v>
      </c>
      <c r="F423" s="45">
        <v>-99.377296447753906</v>
      </c>
      <c r="G423" s="22">
        <v>500.79998779296875</v>
      </c>
      <c r="I423" s="4">
        <v>3.2204723358154297</v>
      </c>
    </row>
    <row r="424" spans="2:9" x14ac:dyDescent="0.25">
      <c r="B424" t="s">
        <v>1282</v>
      </c>
      <c r="C424" s="55" t="s">
        <v>4153</v>
      </c>
      <c r="D424" s="3" t="s">
        <v>6025</v>
      </c>
      <c r="E424" s="45">
        <v>32.40570068359375</v>
      </c>
      <c r="F424" s="45">
        <v>-90.133499145507813</v>
      </c>
      <c r="G424" s="22">
        <v>98.099998474121094</v>
      </c>
      <c r="I424" s="4">
        <v>3.2125985622406006</v>
      </c>
    </row>
    <row r="425" spans="2:9" x14ac:dyDescent="0.25">
      <c r="B425" t="s">
        <v>1217</v>
      </c>
      <c r="C425" s="55" t="s">
        <v>4088</v>
      </c>
      <c r="D425" s="3" t="s">
        <v>6024</v>
      </c>
      <c r="E425" s="45">
        <v>44.58489990234375</v>
      </c>
      <c r="F425" s="45">
        <v>-93.431396484375</v>
      </c>
      <c r="G425" s="22">
        <v>296.89999389648438</v>
      </c>
      <c r="I425" s="4">
        <v>3.2125983238220215</v>
      </c>
    </row>
    <row r="426" spans="2:9" x14ac:dyDescent="0.25">
      <c r="B426" t="s">
        <v>2800</v>
      </c>
      <c r="C426" s="55" t="s">
        <v>5536</v>
      </c>
      <c r="D426" s="3" t="s">
        <v>6044</v>
      </c>
      <c r="E426" s="45">
        <v>45.799198150634766</v>
      </c>
      <c r="F426" s="45">
        <v>-90.994697570800781</v>
      </c>
      <c r="G426" s="22">
        <v>413</v>
      </c>
      <c r="I426" s="4">
        <v>3.2086615562438965</v>
      </c>
    </row>
    <row r="427" spans="2:9" x14ac:dyDescent="0.25">
      <c r="B427" t="s">
        <v>1125</v>
      </c>
      <c r="C427" s="55" t="s">
        <v>3996</v>
      </c>
      <c r="D427" s="3" t="s">
        <v>6018</v>
      </c>
      <c r="E427" s="45">
        <v>36.653400421142578</v>
      </c>
      <c r="F427" s="45">
        <v>-87.183998107910156</v>
      </c>
      <c r="G427" s="22">
        <v>164.60000610351563</v>
      </c>
      <c r="I427" s="4">
        <v>3.2086613178253174</v>
      </c>
    </row>
    <row r="428" spans="2:9" x14ac:dyDescent="0.25">
      <c r="B428" t="s">
        <v>1249</v>
      </c>
      <c r="C428" s="55" t="s">
        <v>4120</v>
      </c>
      <c r="D428" s="3" t="s">
        <v>6025</v>
      </c>
      <c r="E428" s="45">
        <v>31.465700149536133</v>
      </c>
      <c r="F428" s="45">
        <v>-90.843803405761719</v>
      </c>
      <c r="G428" s="22">
        <v>78</v>
      </c>
      <c r="I428" s="4">
        <v>3.2047243118286133</v>
      </c>
    </row>
    <row r="429" spans="2:9" x14ac:dyDescent="0.25">
      <c r="B429" t="s">
        <v>3274</v>
      </c>
      <c r="C429" s="55" t="s">
        <v>5976</v>
      </c>
      <c r="D429" s="3" t="s">
        <v>6013</v>
      </c>
      <c r="E429" s="45">
        <v>43.407501220703125</v>
      </c>
      <c r="F429" s="45">
        <v>-94.746101379394531</v>
      </c>
      <c r="G429" s="22">
        <v>401.39999389648438</v>
      </c>
      <c r="I429" s="4">
        <v>3.2047243118286133</v>
      </c>
    </row>
    <row r="430" spans="2:9" x14ac:dyDescent="0.25">
      <c r="B430" t="s">
        <v>595</v>
      </c>
      <c r="C430" s="55" t="s">
        <v>3444</v>
      </c>
      <c r="D430" s="3" t="s">
        <v>3747</v>
      </c>
      <c r="E430" s="45">
        <v>37.378101348876953</v>
      </c>
      <c r="F430" s="45">
        <v>-89.667800903320313</v>
      </c>
      <c r="G430" s="22">
        <v>134.10000610351563</v>
      </c>
      <c r="I430" s="4">
        <v>3.2007875442504883</v>
      </c>
    </row>
    <row r="431" spans="2:9" x14ac:dyDescent="0.25">
      <c r="B431" t="s">
        <v>1596</v>
      </c>
      <c r="C431" s="55" t="s">
        <v>4473</v>
      </c>
      <c r="D431" s="3" t="s">
        <v>6004</v>
      </c>
      <c r="E431" s="45">
        <v>35.520599365234375</v>
      </c>
      <c r="F431" s="45">
        <v>-91.999702453613281</v>
      </c>
      <c r="G431" s="22">
        <v>160.60000610351563</v>
      </c>
      <c r="I431" s="4">
        <v>3.2007873058319092</v>
      </c>
    </row>
    <row r="432" spans="2:9" x14ac:dyDescent="0.25">
      <c r="B432" t="s">
        <v>923</v>
      </c>
      <c r="C432" s="55" t="s">
        <v>3791</v>
      </c>
      <c r="D432" s="3" t="s">
        <v>6003</v>
      </c>
      <c r="E432" s="45">
        <v>31.035900115966797</v>
      </c>
      <c r="F432" s="45">
        <v>-87.741302490234375</v>
      </c>
      <c r="G432" s="22">
        <v>90.5</v>
      </c>
      <c r="I432" s="4">
        <v>3.188976526260376</v>
      </c>
    </row>
    <row r="433" spans="2:9" x14ac:dyDescent="0.25">
      <c r="B433" t="s">
        <v>1387</v>
      </c>
      <c r="C433" s="55" t="s">
        <v>4258</v>
      </c>
      <c r="D433" s="3" t="s">
        <v>6039</v>
      </c>
      <c r="E433" s="45">
        <v>34.802700042724609</v>
      </c>
      <c r="F433" s="45">
        <v>-82.589302062988281</v>
      </c>
      <c r="G433" s="22">
        <v>304.20001220703125</v>
      </c>
      <c r="I433" s="4">
        <v>3.1811022758483887</v>
      </c>
    </row>
    <row r="434" spans="2:9" x14ac:dyDescent="0.25">
      <c r="B434" t="s">
        <v>2137</v>
      </c>
      <c r="C434" s="55" t="s">
        <v>4991</v>
      </c>
      <c r="D434" s="3" t="s">
        <v>6025</v>
      </c>
      <c r="E434" s="45">
        <v>33.469200134277344</v>
      </c>
      <c r="F434" s="45">
        <v>-88.782203674316406</v>
      </c>
      <c r="G434" s="22">
        <v>56.400001525878906</v>
      </c>
      <c r="I434" s="4">
        <v>3.1771652698516846</v>
      </c>
    </row>
    <row r="435" spans="2:9" x14ac:dyDescent="0.25">
      <c r="B435" t="s">
        <v>2123</v>
      </c>
      <c r="C435" s="55" t="s">
        <v>4977</v>
      </c>
      <c r="D435" s="3" t="s">
        <v>6025</v>
      </c>
      <c r="E435" s="45">
        <v>32.206100463867188</v>
      </c>
      <c r="F435" s="45">
        <v>-90.513298034667969</v>
      </c>
      <c r="G435" s="22">
        <v>62.5</v>
      </c>
      <c r="I435" s="4">
        <v>3.1692914962768555</v>
      </c>
    </row>
    <row r="436" spans="2:9" x14ac:dyDescent="0.25">
      <c r="B436" t="s">
        <v>1384</v>
      </c>
      <c r="C436" s="55" t="s">
        <v>4255</v>
      </c>
      <c r="D436" s="3" t="s">
        <v>6039</v>
      </c>
      <c r="E436" s="45">
        <v>34.699298858642578</v>
      </c>
      <c r="F436" s="45">
        <v>-83.18890380859375</v>
      </c>
      <c r="G436" s="22">
        <v>309.10000610351563</v>
      </c>
      <c r="I436" s="4">
        <v>3.1692912578582764</v>
      </c>
    </row>
    <row r="437" spans="2:9" x14ac:dyDescent="0.25">
      <c r="B437" t="s">
        <v>1240</v>
      </c>
      <c r="C437" s="55" t="s">
        <v>4111</v>
      </c>
      <c r="D437" s="3" t="s">
        <v>6025</v>
      </c>
      <c r="E437" s="45">
        <v>31.195999145507813</v>
      </c>
      <c r="F437" s="45">
        <v>-90.700798034667969</v>
      </c>
      <c r="G437" s="22">
        <v>97.199996948242188</v>
      </c>
      <c r="I437" s="4">
        <v>3.1614170074462891</v>
      </c>
    </row>
    <row r="438" spans="2:9" x14ac:dyDescent="0.25">
      <c r="B438" t="s">
        <v>1099</v>
      </c>
      <c r="C438" s="55" t="s">
        <v>3970</v>
      </c>
      <c r="D438" s="3" t="s">
        <v>6016</v>
      </c>
      <c r="E438" s="45">
        <v>39.26190185546875</v>
      </c>
      <c r="F438" s="45">
        <v>-86.593597412109375</v>
      </c>
      <c r="G438" s="22">
        <v>233.19999694824219</v>
      </c>
      <c r="I438" s="4">
        <v>3.1574802398681641</v>
      </c>
    </row>
    <row r="439" spans="2:9" x14ac:dyDescent="0.25">
      <c r="B439" t="s">
        <v>2523</v>
      </c>
      <c r="C439" s="55" t="s">
        <v>5319</v>
      </c>
      <c r="D439" s="3" t="s">
        <v>6007</v>
      </c>
      <c r="E439" s="45">
        <v>36.107498168945313</v>
      </c>
      <c r="F439" s="45">
        <v>-85.503303527832031</v>
      </c>
      <c r="G439" s="22">
        <v>332.20001220703125</v>
      </c>
      <c r="I439" s="4">
        <v>3.1574802398681641</v>
      </c>
    </row>
    <row r="440" spans="2:9" x14ac:dyDescent="0.25">
      <c r="B440" t="s">
        <v>1413</v>
      </c>
      <c r="C440" s="55" t="s">
        <v>4284</v>
      </c>
      <c r="D440" s="3" t="s">
        <v>6007</v>
      </c>
      <c r="E440" s="45">
        <v>35.466300964355469</v>
      </c>
      <c r="F440" s="45">
        <v>-86.400299072265625</v>
      </c>
      <c r="G440" s="22">
        <v>228.89999389648438</v>
      </c>
      <c r="I440" s="4">
        <v>3.1496062278747559</v>
      </c>
    </row>
    <row r="441" spans="2:9" x14ac:dyDescent="0.25">
      <c r="B441" t="s">
        <v>1211</v>
      </c>
      <c r="C441" s="55" t="s">
        <v>4082</v>
      </c>
      <c r="D441" s="3" t="s">
        <v>6024</v>
      </c>
      <c r="E441" s="45">
        <v>44.532798767089844</v>
      </c>
      <c r="F441" s="45">
        <v>-93.572502136230469</v>
      </c>
      <c r="G441" s="22">
        <v>323.39999389648438</v>
      </c>
      <c r="I441" s="4">
        <v>3.1417324542999268</v>
      </c>
    </row>
    <row r="442" spans="2:9" x14ac:dyDescent="0.25">
      <c r="B442" t="s">
        <v>1319</v>
      </c>
      <c r="C442" s="55" t="s">
        <v>4190</v>
      </c>
      <c r="D442" s="3" t="s">
        <v>6025</v>
      </c>
      <c r="E442" s="45">
        <v>33.970901489257813</v>
      </c>
      <c r="F442" s="45">
        <v>-90.096298217773438</v>
      </c>
      <c r="G442" s="22">
        <v>48.799999237060547</v>
      </c>
      <c r="I442" s="4">
        <v>3.1417322158813477</v>
      </c>
    </row>
    <row r="443" spans="2:9" x14ac:dyDescent="0.25">
      <c r="B443" t="s">
        <v>1438</v>
      </c>
      <c r="C443" s="55" t="s">
        <v>4309</v>
      </c>
      <c r="D443" s="3" t="s">
        <v>6007</v>
      </c>
      <c r="E443" s="45">
        <v>35.451801300048828</v>
      </c>
      <c r="F443" s="45">
        <v>-89.245697021484375</v>
      </c>
      <c r="G443" s="22">
        <v>113.69999694824219</v>
      </c>
      <c r="I443" s="4">
        <v>3.1377952098846436</v>
      </c>
    </row>
    <row r="444" spans="2:9" x14ac:dyDescent="0.25">
      <c r="B444" t="s">
        <v>975</v>
      </c>
      <c r="C444" s="55" t="s">
        <v>3843</v>
      </c>
      <c r="D444" s="3" t="s">
        <v>6004</v>
      </c>
      <c r="E444" s="45">
        <v>35.338401794433594</v>
      </c>
      <c r="F444" s="45">
        <v>-92.848701477050781</v>
      </c>
      <c r="G444" s="22">
        <v>105.19999694824219</v>
      </c>
      <c r="I444" s="4">
        <v>3.1299211978912354</v>
      </c>
    </row>
    <row r="445" spans="2:9" x14ac:dyDescent="0.25">
      <c r="B445" t="s">
        <v>1303</v>
      </c>
      <c r="C445" s="55" t="s">
        <v>4174</v>
      </c>
      <c r="D445" s="3" t="s">
        <v>6025</v>
      </c>
      <c r="E445" s="45">
        <v>34.332000732421875</v>
      </c>
      <c r="F445" s="45">
        <v>-88.956199645996094</v>
      </c>
      <c r="G445" s="22">
        <v>160.30000305175781</v>
      </c>
      <c r="I445" s="4">
        <v>3.1299211978912354</v>
      </c>
    </row>
    <row r="446" spans="2:9" x14ac:dyDescent="0.25">
      <c r="B446" t="s">
        <v>1443</v>
      </c>
      <c r="C446" s="55" t="s">
        <v>4314</v>
      </c>
      <c r="D446" s="3" t="s">
        <v>6007</v>
      </c>
      <c r="E446" s="45">
        <v>35.246799468994141</v>
      </c>
      <c r="F446" s="45">
        <v>-87.313697814941406</v>
      </c>
      <c r="G446" s="22">
        <v>274.89999389648438</v>
      </c>
      <c r="I446" s="4">
        <v>3.1299211978912354</v>
      </c>
    </row>
    <row r="447" spans="2:9" x14ac:dyDescent="0.25">
      <c r="B447" t="s">
        <v>1469</v>
      </c>
      <c r="C447" s="55" t="s">
        <v>4340</v>
      </c>
      <c r="D447" s="3" t="s">
        <v>6007</v>
      </c>
      <c r="E447" s="45">
        <v>36.555599212646484</v>
      </c>
      <c r="F447" s="45">
        <v>-87.435401916503906</v>
      </c>
      <c r="G447" s="22">
        <v>171.60000610351563</v>
      </c>
      <c r="I447" s="4">
        <v>3.1299211978912354</v>
      </c>
    </row>
    <row r="448" spans="2:9" x14ac:dyDescent="0.25">
      <c r="B448" t="s">
        <v>1597</v>
      </c>
      <c r="C448" s="55" t="s">
        <v>4474</v>
      </c>
      <c r="D448" s="3" t="s">
        <v>6004</v>
      </c>
      <c r="E448" s="45">
        <v>35.338298797607422</v>
      </c>
      <c r="F448" s="45">
        <v>-92.849197387695313</v>
      </c>
      <c r="G448" s="22">
        <v>103.59999847412109</v>
      </c>
      <c r="I448" s="4">
        <v>3.1299211978912354</v>
      </c>
    </row>
    <row r="449" spans="2:9" x14ac:dyDescent="0.25">
      <c r="B449" t="s">
        <v>2100</v>
      </c>
      <c r="C449" s="55" t="s">
        <v>4956</v>
      </c>
      <c r="D449" s="3" t="s">
        <v>6025</v>
      </c>
      <c r="E449" s="45">
        <v>34.780300140380859</v>
      </c>
      <c r="F449" s="45">
        <v>-90.115303039550781</v>
      </c>
      <c r="G449" s="22">
        <v>73.199996948242188</v>
      </c>
      <c r="I449" s="4">
        <v>3.1220471858978271</v>
      </c>
    </row>
    <row r="450" spans="2:9" x14ac:dyDescent="0.25">
      <c r="B450" t="s">
        <v>3182</v>
      </c>
      <c r="C450" s="55" t="s">
        <v>5888</v>
      </c>
      <c r="D450" s="3" t="s">
        <v>6033</v>
      </c>
      <c r="E450" s="45">
        <v>43.233898162841797</v>
      </c>
      <c r="F450" s="45">
        <v>-75.411697387695313</v>
      </c>
      <c r="G450" s="22">
        <v>158.19999694824219</v>
      </c>
      <c r="I450" s="4">
        <v>3.1220471858978271</v>
      </c>
    </row>
    <row r="451" spans="2:9" x14ac:dyDescent="0.25">
      <c r="B451" t="s">
        <v>1510</v>
      </c>
      <c r="C451" s="55" t="s">
        <v>4381</v>
      </c>
      <c r="D451" s="3" t="s">
        <v>6044</v>
      </c>
      <c r="E451" s="45">
        <v>46.190200805664063</v>
      </c>
      <c r="F451" s="45">
        <v>-89.457901000976563</v>
      </c>
      <c r="G451" s="22">
        <v>522.4000244140625</v>
      </c>
      <c r="I451" s="4">
        <v>3.1181104183197021</v>
      </c>
    </row>
    <row r="452" spans="2:9" x14ac:dyDescent="0.25">
      <c r="B452" t="s">
        <v>1567</v>
      </c>
      <c r="C452" s="55" t="s">
        <v>4446</v>
      </c>
      <c r="D452" s="3" t="s">
        <v>6004</v>
      </c>
      <c r="E452" s="45">
        <v>35.458599090576172</v>
      </c>
      <c r="F452" s="45">
        <v>-91.05670166015625</v>
      </c>
      <c r="G452" s="22">
        <v>67.699996948242188</v>
      </c>
      <c r="I452" s="4">
        <v>3.1102361679077148</v>
      </c>
    </row>
    <row r="453" spans="2:9" x14ac:dyDescent="0.25">
      <c r="B453" t="s">
        <v>1178</v>
      </c>
      <c r="C453" s="55" t="s">
        <v>4049</v>
      </c>
      <c r="D453" s="3" t="s">
        <v>6019</v>
      </c>
      <c r="E453" s="45">
        <v>32.737701416015625</v>
      </c>
      <c r="F453" s="45">
        <v>-91.439300537109375</v>
      </c>
      <c r="G453" s="22">
        <v>31.100000381469727</v>
      </c>
      <c r="I453" s="4">
        <v>3.0984251499176025</v>
      </c>
    </row>
    <row r="454" spans="2:9" x14ac:dyDescent="0.25">
      <c r="B454" t="s">
        <v>1715</v>
      </c>
      <c r="C454" s="55" t="s">
        <v>4588</v>
      </c>
      <c r="D454" s="3" t="s">
        <v>6010</v>
      </c>
      <c r="E454" s="45">
        <v>29.196699142456055</v>
      </c>
      <c r="F454" s="45">
        <v>-81.00830078125</v>
      </c>
      <c r="G454" s="22">
        <v>8.8000001907348633</v>
      </c>
      <c r="I454" s="4">
        <v>3.0984251499176025</v>
      </c>
    </row>
    <row r="455" spans="2:9" x14ac:dyDescent="0.25">
      <c r="B455" t="s">
        <v>988</v>
      </c>
      <c r="C455" s="55" t="s">
        <v>3856</v>
      </c>
      <c r="D455" s="3" t="s">
        <v>6004</v>
      </c>
      <c r="E455" s="45">
        <v>35.968498229980469</v>
      </c>
      <c r="F455" s="45">
        <v>-92.033798217773438</v>
      </c>
      <c r="G455" s="22">
        <v>121</v>
      </c>
      <c r="I455" s="4">
        <v>3.0905511379241943</v>
      </c>
    </row>
    <row r="456" spans="2:9" x14ac:dyDescent="0.25">
      <c r="B456" t="s">
        <v>1965</v>
      </c>
      <c r="C456" s="55" t="s">
        <v>4828</v>
      </c>
      <c r="D456" s="3" t="s">
        <v>6019</v>
      </c>
      <c r="E456" s="45">
        <v>31.394399642944336</v>
      </c>
      <c r="F456" s="45">
        <v>-92.716400146484375</v>
      </c>
      <c r="G456" s="22">
        <v>33.5</v>
      </c>
      <c r="I456" s="4">
        <v>3.0905511379241943</v>
      </c>
    </row>
    <row r="457" spans="2:9" x14ac:dyDescent="0.25">
      <c r="B457" t="s">
        <v>2514</v>
      </c>
      <c r="C457" s="55" t="s">
        <v>5313</v>
      </c>
      <c r="D457" s="3" t="s">
        <v>6007</v>
      </c>
      <c r="E457" s="45">
        <v>35.11309814453125</v>
      </c>
      <c r="F457" s="45">
        <v>-89.212196350097656</v>
      </c>
      <c r="G457" s="22">
        <v>140.19999694824219</v>
      </c>
      <c r="I457" s="4">
        <v>3.0826773643493652</v>
      </c>
    </row>
    <row r="458" spans="2:9" x14ac:dyDescent="0.25">
      <c r="B458" t="s">
        <v>1149</v>
      </c>
      <c r="C458" s="55" t="s">
        <v>4020</v>
      </c>
      <c r="D458" s="3" t="s">
        <v>6019</v>
      </c>
      <c r="E458" s="45">
        <v>32.232398986816406</v>
      </c>
      <c r="F458" s="45">
        <v>-91.692100524902344</v>
      </c>
      <c r="G458" s="22">
        <v>21.899999618530273</v>
      </c>
      <c r="I458" s="4">
        <v>3.078740119934082</v>
      </c>
    </row>
    <row r="459" spans="2:9" x14ac:dyDescent="0.25">
      <c r="B459" t="s">
        <v>1470</v>
      </c>
      <c r="C459" s="55" t="s">
        <v>4341</v>
      </c>
      <c r="D459" s="3" t="s">
        <v>6007</v>
      </c>
      <c r="E459" s="45">
        <v>36.126399993896484</v>
      </c>
      <c r="F459" s="45">
        <v>-85.31390380859375</v>
      </c>
      <c r="G459" s="22">
        <v>554.0999755859375</v>
      </c>
      <c r="I459" s="4">
        <v>3.0708661079406738</v>
      </c>
    </row>
    <row r="460" spans="2:9" x14ac:dyDescent="0.25">
      <c r="B460" t="s">
        <v>1160</v>
      </c>
      <c r="C460" s="55" t="s">
        <v>4031</v>
      </c>
      <c r="D460" s="3" t="s">
        <v>6019</v>
      </c>
      <c r="E460" s="45">
        <v>32.527698516845703</v>
      </c>
      <c r="F460" s="45">
        <v>-92.121902465820313</v>
      </c>
      <c r="G460" s="22">
        <v>25.899999618530273</v>
      </c>
      <c r="I460" s="4">
        <v>3.0708658695220947</v>
      </c>
    </row>
    <row r="461" spans="2:9" x14ac:dyDescent="0.25">
      <c r="B461" t="s">
        <v>1611</v>
      </c>
      <c r="C461" s="55" t="s">
        <v>4485</v>
      </c>
      <c r="D461" s="3" t="s">
        <v>6004</v>
      </c>
      <c r="E461" s="45">
        <v>34.506099700927734</v>
      </c>
      <c r="F461" s="45">
        <v>-93.625602722167969</v>
      </c>
      <c r="G461" s="22">
        <v>269.10000610351563</v>
      </c>
      <c r="I461" s="4">
        <v>3.0669291019439697</v>
      </c>
    </row>
    <row r="462" spans="2:9" x14ac:dyDescent="0.25">
      <c r="B462" t="s">
        <v>1015</v>
      </c>
      <c r="C462" s="55" t="s">
        <v>3883</v>
      </c>
      <c r="D462" s="3" t="s">
        <v>6004</v>
      </c>
      <c r="E462" s="45">
        <v>34.892299652099609</v>
      </c>
      <c r="F462" s="45">
        <v>-92.243896484375</v>
      </c>
      <c r="G462" s="22">
        <v>106.09999847412109</v>
      </c>
      <c r="I462" s="4">
        <v>3.0629920959472656</v>
      </c>
    </row>
    <row r="463" spans="2:9" x14ac:dyDescent="0.25">
      <c r="B463" t="s">
        <v>963</v>
      </c>
      <c r="C463" s="55" t="s">
        <v>3831</v>
      </c>
      <c r="D463" s="3" t="s">
        <v>6003</v>
      </c>
      <c r="E463" s="45">
        <v>34.4552001953125</v>
      </c>
      <c r="F463" s="45">
        <v>-86.774398803710938</v>
      </c>
      <c r="G463" s="22">
        <v>191.10000610351563</v>
      </c>
      <c r="I463" s="4">
        <v>3.0590553283691406</v>
      </c>
    </row>
    <row r="464" spans="2:9" x14ac:dyDescent="0.25">
      <c r="B464" t="s">
        <v>1812</v>
      </c>
      <c r="C464" s="55" t="s">
        <v>4696</v>
      </c>
      <c r="D464" s="3" t="s">
        <v>6016</v>
      </c>
      <c r="E464" s="45">
        <v>40.435600280761719</v>
      </c>
      <c r="F464" s="45">
        <v>-85.289199829101563</v>
      </c>
      <c r="G464" s="22">
        <v>281.60000610351563</v>
      </c>
      <c r="I464" s="4">
        <v>3.0590550899505615</v>
      </c>
    </row>
    <row r="465" spans="2:9" x14ac:dyDescent="0.25">
      <c r="B465" t="s">
        <v>1944</v>
      </c>
      <c r="C465" s="55" t="s">
        <v>4808</v>
      </c>
      <c r="D465" s="3" t="s">
        <v>6018</v>
      </c>
      <c r="E465" s="45">
        <v>36.998600006103516</v>
      </c>
      <c r="F465" s="45">
        <v>-86.427497863769531</v>
      </c>
      <c r="G465" s="22">
        <v>144.80000305175781</v>
      </c>
      <c r="I465" s="4">
        <v>3.0590550899505615</v>
      </c>
    </row>
    <row r="466" spans="2:9" x14ac:dyDescent="0.25">
      <c r="B466" t="s">
        <v>1159</v>
      </c>
      <c r="C466" s="55" t="s">
        <v>4030</v>
      </c>
      <c r="D466" s="3" t="s">
        <v>6019</v>
      </c>
      <c r="E466" s="45">
        <v>32.538600921630859</v>
      </c>
      <c r="F466" s="45">
        <v>-92.09320068359375</v>
      </c>
      <c r="G466" s="22">
        <v>27.100000381469727</v>
      </c>
      <c r="I466" s="4">
        <v>3.0511813163757324</v>
      </c>
    </row>
    <row r="467" spans="2:9" x14ac:dyDescent="0.25">
      <c r="B467" t="s">
        <v>1366</v>
      </c>
      <c r="C467" s="55" t="s">
        <v>4237</v>
      </c>
      <c r="D467" s="3" t="s">
        <v>6039</v>
      </c>
      <c r="E467" s="45">
        <v>33.726699829101563</v>
      </c>
      <c r="F467" s="45">
        <v>-78.972900390625</v>
      </c>
      <c r="G467" s="22">
        <v>8.8000001907348633</v>
      </c>
      <c r="I467" s="4">
        <v>3.0511810779571533</v>
      </c>
    </row>
    <row r="468" spans="2:9" x14ac:dyDescent="0.25">
      <c r="B468" t="s">
        <v>1624</v>
      </c>
      <c r="C468" s="55" t="s">
        <v>4499</v>
      </c>
      <c r="D468" s="3" t="s">
        <v>6004</v>
      </c>
      <c r="E468" s="45">
        <v>34.474399566650391</v>
      </c>
      <c r="F468" s="45">
        <v>-91.417198181152344</v>
      </c>
      <c r="G468" s="22">
        <v>60.400001525878906</v>
      </c>
      <c r="I468" s="4">
        <v>3.0511810779571533</v>
      </c>
    </row>
    <row r="469" spans="2:9" x14ac:dyDescent="0.25">
      <c r="B469" t="s">
        <v>1310</v>
      </c>
      <c r="C469" s="55" t="s">
        <v>4181</v>
      </c>
      <c r="D469" s="3" t="s">
        <v>6025</v>
      </c>
      <c r="E469" s="45">
        <v>32.247001647949219</v>
      </c>
      <c r="F469" s="45">
        <v>-89.7958984375</v>
      </c>
      <c r="G469" s="22">
        <v>145.10000610351563</v>
      </c>
      <c r="I469" s="4">
        <v>3.0433073043823242</v>
      </c>
    </row>
    <row r="470" spans="2:9" x14ac:dyDescent="0.25">
      <c r="B470" t="s">
        <v>1439</v>
      </c>
      <c r="C470" s="55" t="s">
        <v>4310</v>
      </c>
      <c r="D470" s="3" t="s">
        <v>6007</v>
      </c>
      <c r="E470" s="45">
        <v>35.231498718261719</v>
      </c>
      <c r="F470" s="45">
        <v>-86.606002807617188</v>
      </c>
      <c r="G470" s="22">
        <v>247.19999694824219</v>
      </c>
      <c r="I470" s="4">
        <v>3.0433070659637451</v>
      </c>
    </row>
    <row r="471" spans="2:9" x14ac:dyDescent="0.25">
      <c r="B471" t="s">
        <v>993</v>
      </c>
      <c r="C471" s="55" t="s">
        <v>3861</v>
      </c>
      <c r="D471" s="3" t="s">
        <v>6004</v>
      </c>
      <c r="E471" s="45">
        <v>34.769699096679688</v>
      </c>
      <c r="F471" s="45">
        <v>-91.90899658203125</v>
      </c>
      <c r="G471" s="22">
        <v>75</v>
      </c>
      <c r="I471" s="4">
        <v>3.039370059967041</v>
      </c>
    </row>
    <row r="472" spans="2:9" x14ac:dyDescent="0.25">
      <c r="B472" t="s">
        <v>1355</v>
      </c>
      <c r="C472" s="55" t="s">
        <v>4226</v>
      </c>
      <c r="D472" s="3" t="s">
        <v>6034</v>
      </c>
      <c r="E472" s="45">
        <v>39.200000762939453</v>
      </c>
      <c r="F472" s="45">
        <v>-84.607398986816406</v>
      </c>
      <c r="G472" s="22">
        <v>282.5</v>
      </c>
      <c r="I472" s="4">
        <v>3.039370059967041</v>
      </c>
    </row>
    <row r="473" spans="2:9" x14ac:dyDescent="0.25">
      <c r="B473" t="s">
        <v>1396</v>
      </c>
      <c r="C473" s="55" t="s">
        <v>4267</v>
      </c>
      <c r="D473" s="3" t="s">
        <v>6039</v>
      </c>
      <c r="E473" s="45">
        <v>35.084201812744141</v>
      </c>
      <c r="F473" s="45">
        <v>-81.077499389648438</v>
      </c>
      <c r="G473" s="22">
        <v>199.30000305175781</v>
      </c>
      <c r="I473" s="4">
        <v>3.039370059967041</v>
      </c>
    </row>
    <row r="474" spans="2:9" x14ac:dyDescent="0.25">
      <c r="B474" t="s">
        <v>1468</v>
      </c>
      <c r="C474" s="55" t="s">
        <v>4339</v>
      </c>
      <c r="D474" s="3" t="s">
        <v>6007</v>
      </c>
      <c r="E474" s="45">
        <v>36.460700988769531</v>
      </c>
      <c r="F474" s="45">
        <v>-87.184196472167969</v>
      </c>
      <c r="G474" s="22">
        <v>203.30000305175781</v>
      </c>
      <c r="I474" s="4">
        <v>3.039370059967041</v>
      </c>
    </row>
    <row r="475" spans="2:9" x14ac:dyDescent="0.25">
      <c r="B475" t="s">
        <v>2115</v>
      </c>
      <c r="C475" s="55" t="s">
        <v>4970</v>
      </c>
      <c r="D475" s="3" t="s">
        <v>6025</v>
      </c>
      <c r="E475" s="45">
        <v>34.822200775146484</v>
      </c>
      <c r="F475" s="45">
        <v>-89.434700012207031</v>
      </c>
      <c r="G475" s="22">
        <v>147.5</v>
      </c>
      <c r="I475" s="4">
        <v>3.039370059967041</v>
      </c>
    </row>
    <row r="476" spans="2:9" x14ac:dyDescent="0.25">
      <c r="B476" t="s">
        <v>984</v>
      </c>
      <c r="C476" s="55" t="s">
        <v>3852</v>
      </c>
      <c r="D476" s="3" t="s">
        <v>6004</v>
      </c>
      <c r="E476" s="45">
        <v>36.208599090576172</v>
      </c>
      <c r="F476" s="45">
        <v>-90.534698486328125</v>
      </c>
      <c r="G476" s="22">
        <v>102.69999694824219</v>
      </c>
      <c r="I476" s="4">
        <v>3.0314960479736328</v>
      </c>
    </row>
    <row r="477" spans="2:9" x14ac:dyDescent="0.25">
      <c r="B477" t="s">
        <v>1354</v>
      </c>
      <c r="C477" s="55" t="s">
        <v>4225</v>
      </c>
      <c r="D477" s="3" t="s">
        <v>6034</v>
      </c>
      <c r="E477" s="45">
        <v>39.105201721191406</v>
      </c>
      <c r="F477" s="45">
        <v>-84.624702453613281</v>
      </c>
      <c r="G477" s="22">
        <v>257.60000610351563</v>
      </c>
      <c r="I477" s="4">
        <v>3.0314960479736328</v>
      </c>
    </row>
    <row r="478" spans="2:9" x14ac:dyDescent="0.25">
      <c r="B478" t="s">
        <v>1504</v>
      </c>
      <c r="C478" s="55" t="s">
        <v>4375</v>
      </c>
      <c r="D478" s="3" t="s">
        <v>6044</v>
      </c>
      <c r="E478" s="45">
        <v>43.264801025390625</v>
      </c>
      <c r="F478" s="45">
        <v>-90.755699157714844</v>
      </c>
      <c r="G478" s="22">
        <v>338</v>
      </c>
      <c r="I478" s="4">
        <v>3.0314960479736328</v>
      </c>
    </row>
    <row r="479" spans="2:9" x14ac:dyDescent="0.25">
      <c r="B479" t="s">
        <v>1592</v>
      </c>
      <c r="C479" s="55" t="s">
        <v>4469</v>
      </c>
      <c r="D479" s="3" t="s">
        <v>6004</v>
      </c>
      <c r="E479" s="45">
        <v>33.059700012207031</v>
      </c>
      <c r="F479" s="45">
        <v>-92.12359619140625</v>
      </c>
      <c r="G479" s="22">
        <v>18.299999237060547</v>
      </c>
      <c r="I479" s="4">
        <v>3.0314960479736328</v>
      </c>
    </row>
    <row r="480" spans="2:9" x14ac:dyDescent="0.25">
      <c r="B480" t="s">
        <v>2478</v>
      </c>
      <c r="C480" s="55" t="s">
        <v>5287</v>
      </c>
      <c r="D480" s="3" t="s">
        <v>6000</v>
      </c>
      <c r="E480" s="45">
        <v>43.489200592041016</v>
      </c>
      <c r="F480" s="45">
        <v>-99.063102722167969</v>
      </c>
      <c r="G480" s="22">
        <v>512.0999755859375</v>
      </c>
      <c r="I480" s="4">
        <v>3.0314960479736328</v>
      </c>
    </row>
    <row r="481" spans="2:9" x14ac:dyDescent="0.25">
      <c r="B481" t="s">
        <v>1158</v>
      </c>
      <c r="C481" s="55" t="s">
        <v>4029</v>
      </c>
      <c r="D481" s="3" t="s">
        <v>6019</v>
      </c>
      <c r="E481" s="45">
        <v>32.5447998046875</v>
      </c>
      <c r="F481" s="45">
        <v>-92.003898620605469</v>
      </c>
      <c r="G481" s="22">
        <v>23.799999237060547</v>
      </c>
      <c r="I481" s="4">
        <v>3.0275590419769287</v>
      </c>
    </row>
    <row r="482" spans="2:9" x14ac:dyDescent="0.25">
      <c r="B482" t="s">
        <v>3102</v>
      </c>
      <c r="C482" s="55" t="s">
        <v>5808</v>
      </c>
      <c r="D482" s="3" t="s">
        <v>6004</v>
      </c>
      <c r="E482" s="45">
        <v>35.819999694824219</v>
      </c>
      <c r="F482" s="45">
        <v>-91.781097412109375</v>
      </c>
      <c r="G482" s="22">
        <v>138.69999694824219</v>
      </c>
      <c r="I482" s="4">
        <v>3.0275590419769287</v>
      </c>
    </row>
    <row r="483" spans="2:9" x14ac:dyDescent="0.25">
      <c r="B483" t="s">
        <v>1034</v>
      </c>
      <c r="C483" s="55" t="s">
        <v>3902</v>
      </c>
      <c r="D483" s="3" t="s">
        <v>6004</v>
      </c>
      <c r="E483" s="45">
        <v>34.491798400878906</v>
      </c>
      <c r="F483" s="45">
        <v>-92.404800415039063</v>
      </c>
      <c r="G483" s="22">
        <v>92</v>
      </c>
      <c r="I483" s="4">
        <v>3.0196850299835205</v>
      </c>
    </row>
    <row r="484" spans="2:9" x14ac:dyDescent="0.25">
      <c r="B484" t="s">
        <v>2077</v>
      </c>
      <c r="C484" s="55" t="s">
        <v>4938</v>
      </c>
      <c r="D484" s="3" t="s">
        <v>6024</v>
      </c>
      <c r="E484" s="45">
        <v>44.978298187255859</v>
      </c>
      <c r="F484" s="45">
        <v>-93.246902465820313</v>
      </c>
      <c r="G484" s="22">
        <v>229.80000305175781</v>
      </c>
      <c r="I484" s="4">
        <v>3.0196850299835205</v>
      </c>
    </row>
    <row r="485" spans="2:9" x14ac:dyDescent="0.25">
      <c r="B485" t="s">
        <v>1116</v>
      </c>
      <c r="C485" s="55" t="s">
        <v>3987</v>
      </c>
      <c r="D485" s="3" t="s">
        <v>6018</v>
      </c>
      <c r="E485" s="45">
        <v>36.828300476074219</v>
      </c>
      <c r="F485" s="45">
        <v>-86.17669677734375</v>
      </c>
      <c r="G485" s="22">
        <v>232.30000305175781</v>
      </c>
      <c r="I485" s="4">
        <v>3.0078740119934082</v>
      </c>
    </row>
    <row r="486" spans="2:9" x14ac:dyDescent="0.25">
      <c r="B486" t="s">
        <v>1333</v>
      </c>
      <c r="C486" s="55" t="s">
        <v>4204</v>
      </c>
      <c r="D486" s="3" t="s">
        <v>6027</v>
      </c>
      <c r="E486" s="45">
        <v>35.64739990234375</v>
      </c>
      <c r="F486" s="45">
        <v>-82.683097839355469</v>
      </c>
      <c r="G486" s="22">
        <v>640.0999755859375</v>
      </c>
      <c r="I486" s="4">
        <v>3.0078740119934082</v>
      </c>
    </row>
    <row r="487" spans="2:9" x14ac:dyDescent="0.25">
      <c r="B487" t="s">
        <v>1394</v>
      </c>
      <c r="C487" s="55" t="s">
        <v>4265</v>
      </c>
      <c r="D487" s="3" t="s">
        <v>6039</v>
      </c>
      <c r="E487" s="45">
        <v>34.989101409912109</v>
      </c>
      <c r="F487" s="45">
        <v>-82.205596923828125</v>
      </c>
      <c r="G487" s="22">
        <v>267.89999389648438</v>
      </c>
      <c r="I487" s="4">
        <v>2.9921259880065918</v>
      </c>
    </row>
    <row r="488" spans="2:9" x14ac:dyDescent="0.25">
      <c r="B488" t="s">
        <v>484</v>
      </c>
      <c r="C488" s="55" t="s">
        <v>3278</v>
      </c>
      <c r="D488" s="3" t="s">
        <v>6019</v>
      </c>
      <c r="E488" s="45">
        <v>30.967800140380859</v>
      </c>
      <c r="F488" s="45">
        <v>-91.100303649902344</v>
      </c>
      <c r="G488" s="22">
        <v>31.100000381469727</v>
      </c>
      <c r="I488" s="4">
        <v>2.9921259880065918</v>
      </c>
    </row>
    <row r="489" spans="2:9" x14ac:dyDescent="0.25">
      <c r="B489" t="s">
        <v>1035</v>
      </c>
      <c r="C489" s="55" t="s">
        <v>3903</v>
      </c>
      <c r="D489" s="3" t="s">
        <v>6004</v>
      </c>
      <c r="E489" s="45">
        <v>35.674900054931641</v>
      </c>
      <c r="F489" s="45">
        <v>-92.540802001953125</v>
      </c>
      <c r="G489" s="22">
        <v>209.10000610351563</v>
      </c>
      <c r="I489" s="4">
        <v>2.9881889820098877</v>
      </c>
    </row>
    <row r="490" spans="2:9" x14ac:dyDescent="0.25">
      <c r="B490" t="s">
        <v>1117</v>
      </c>
      <c r="C490" s="55" t="s">
        <v>3988</v>
      </c>
      <c r="D490" s="3" t="s">
        <v>6018</v>
      </c>
      <c r="E490" s="45">
        <v>36.858501434326172</v>
      </c>
      <c r="F490" s="45">
        <v>-87.494300842285156</v>
      </c>
      <c r="G490" s="22">
        <v>174.30000305175781</v>
      </c>
      <c r="I490" s="4">
        <v>2.9881889820098877</v>
      </c>
    </row>
    <row r="491" spans="2:9" x14ac:dyDescent="0.25">
      <c r="B491" t="s">
        <v>1436</v>
      </c>
      <c r="C491" s="55" t="s">
        <v>4307</v>
      </c>
      <c r="D491" s="3" t="s">
        <v>6007</v>
      </c>
      <c r="E491" s="45">
        <v>35.412200927734375</v>
      </c>
      <c r="F491" s="45">
        <v>-88.889900207519531</v>
      </c>
      <c r="G491" s="22">
        <v>129.80000305175781</v>
      </c>
      <c r="I491" s="4">
        <v>2.9803149700164795</v>
      </c>
    </row>
    <row r="492" spans="2:9" x14ac:dyDescent="0.25">
      <c r="B492" t="s">
        <v>1591</v>
      </c>
      <c r="C492" s="55" t="s">
        <v>4468</v>
      </c>
      <c r="D492" s="3" t="s">
        <v>6004</v>
      </c>
      <c r="E492" s="45">
        <v>36.080299377441406</v>
      </c>
      <c r="F492" s="45">
        <v>-91.614700317382813</v>
      </c>
      <c r="G492" s="22">
        <v>156.69999694824219</v>
      </c>
      <c r="I492" s="4">
        <v>2.9803149700164795</v>
      </c>
    </row>
    <row r="493" spans="2:9" x14ac:dyDescent="0.25">
      <c r="B493" t="s">
        <v>2759</v>
      </c>
      <c r="C493" s="55" t="s">
        <v>5504</v>
      </c>
      <c r="D493" s="3" t="s">
        <v>6044</v>
      </c>
      <c r="E493" s="45">
        <v>45.223598480224609</v>
      </c>
      <c r="F493" s="45">
        <v>-91.126899719238281</v>
      </c>
      <c r="G493" s="22">
        <v>322.20001220703125</v>
      </c>
      <c r="I493" s="4">
        <v>2.9803149700164795</v>
      </c>
    </row>
    <row r="494" spans="2:9" x14ac:dyDescent="0.25">
      <c r="B494" t="s">
        <v>1163</v>
      </c>
      <c r="C494" s="55" t="s">
        <v>4034</v>
      </c>
      <c r="D494" s="3" t="s">
        <v>6019</v>
      </c>
      <c r="E494" s="45">
        <v>32.544700622558594</v>
      </c>
      <c r="F494" s="45">
        <v>-91.998199462890625</v>
      </c>
      <c r="G494" s="22">
        <v>25</v>
      </c>
      <c r="I494" s="4">
        <v>2.9685039520263672</v>
      </c>
    </row>
    <row r="495" spans="2:9" x14ac:dyDescent="0.25">
      <c r="B495" t="s">
        <v>1431</v>
      </c>
      <c r="C495" s="55" t="s">
        <v>4302</v>
      </c>
      <c r="D495" s="3" t="s">
        <v>6007</v>
      </c>
      <c r="E495" s="45">
        <v>36.038101196289063</v>
      </c>
      <c r="F495" s="45">
        <v>-89.203201293945313</v>
      </c>
      <c r="G495" s="22">
        <v>85</v>
      </c>
      <c r="I495" s="4">
        <v>2.9685039520263672</v>
      </c>
    </row>
    <row r="496" spans="2:9" x14ac:dyDescent="0.25">
      <c r="B496" t="s">
        <v>2125</v>
      </c>
      <c r="C496" s="55" t="s">
        <v>4979</v>
      </c>
      <c r="D496" s="3" t="s">
        <v>6025</v>
      </c>
      <c r="E496" s="45">
        <v>32.475799560546875</v>
      </c>
      <c r="F496" s="45">
        <v>-88.81109619140625</v>
      </c>
      <c r="G496" s="22">
        <v>107</v>
      </c>
      <c r="I496" s="4">
        <v>2.9685039520263672</v>
      </c>
    </row>
    <row r="497" spans="2:9" x14ac:dyDescent="0.25">
      <c r="B497" t="s">
        <v>2861</v>
      </c>
      <c r="C497" s="55" t="s">
        <v>5586</v>
      </c>
      <c r="D497" s="3" t="s">
        <v>6025</v>
      </c>
      <c r="E497" s="45">
        <v>32.320598602294922</v>
      </c>
      <c r="F497" s="45">
        <v>-90.077796936035156</v>
      </c>
      <c r="G497" s="22">
        <v>100.59999847412109</v>
      </c>
      <c r="I497" s="4">
        <v>2.9685037136077881</v>
      </c>
    </row>
    <row r="498" spans="2:9" x14ac:dyDescent="0.25">
      <c r="B498" t="s">
        <v>1485</v>
      </c>
      <c r="C498" s="55" t="s">
        <v>4356</v>
      </c>
      <c r="D498" s="3" t="s">
        <v>6007</v>
      </c>
      <c r="E498" s="45">
        <v>35.418300628662109</v>
      </c>
      <c r="F498" s="45">
        <v>-89.771003723144531</v>
      </c>
      <c r="G498" s="22">
        <v>131.10000610351563</v>
      </c>
      <c r="I498" s="4">
        <v>2.9527559280395508</v>
      </c>
    </row>
    <row r="499" spans="2:9" x14ac:dyDescent="0.25">
      <c r="B499" t="s">
        <v>1534</v>
      </c>
      <c r="C499" s="55" t="s">
        <v>4410</v>
      </c>
      <c r="D499" s="3" t="s">
        <v>6003</v>
      </c>
      <c r="E499" s="45">
        <v>34.509998321533203</v>
      </c>
      <c r="F499" s="45">
        <v>-87.731903076171875</v>
      </c>
      <c r="G499" s="22">
        <v>253</v>
      </c>
      <c r="I499" s="4">
        <v>2.9488189220428467</v>
      </c>
    </row>
    <row r="500" spans="2:9" x14ac:dyDescent="0.25">
      <c r="B500" t="s">
        <v>2553</v>
      </c>
      <c r="C500" s="55" t="s">
        <v>5346</v>
      </c>
      <c r="D500" s="3" t="s">
        <v>6007</v>
      </c>
      <c r="E500" s="45">
        <v>35.492198944091797</v>
      </c>
      <c r="F500" s="45">
        <v>-86.477500915527344</v>
      </c>
      <c r="G500" s="22">
        <v>231.60000610351563</v>
      </c>
      <c r="I500" s="4">
        <v>2.9448819160461426</v>
      </c>
    </row>
    <row r="501" spans="2:9" x14ac:dyDescent="0.25">
      <c r="B501" t="s">
        <v>1316</v>
      </c>
      <c r="C501" s="55" t="s">
        <v>4187</v>
      </c>
      <c r="D501" s="3" t="s">
        <v>6025</v>
      </c>
      <c r="E501" s="45">
        <v>31.791999816894531</v>
      </c>
      <c r="F501" s="45">
        <v>-90.113998413085938</v>
      </c>
      <c r="G501" s="22">
        <v>60</v>
      </c>
      <c r="I501" s="4">
        <v>2.9409449100494385</v>
      </c>
    </row>
    <row r="502" spans="2:9" x14ac:dyDescent="0.25">
      <c r="B502" t="s">
        <v>2536</v>
      </c>
      <c r="C502" s="55" t="s">
        <v>5331</v>
      </c>
      <c r="D502" s="3" t="s">
        <v>6007</v>
      </c>
      <c r="E502" s="45">
        <v>35.413898468017578</v>
      </c>
      <c r="F502" s="45">
        <v>-86.808601379394531</v>
      </c>
      <c r="G502" s="22">
        <v>239.89999389648438</v>
      </c>
      <c r="I502" s="4">
        <v>2.9409449100494385</v>
      </c>
    </row>
    <row r="503" spans="2:9" x14ac:dyDescent="0.25">
      <c r="B503" t="s">
        <v>2780</v>
      </c>
      <c r="C503" s="55" t="s">
        <v>5521</v>
      </c>
      <c r="D503" s="3" t="s">
        <v>6044</v>
      </c>
      <c r="E503" s="45">
        <v>46.066398620605469</v>
      </c>
      <c r="F503" s="45">
        <v>-89.075302124023438</v>
      </c>
      <c r="G503" s="22">
        <v>542.5</v>
      </c>
      <c r="I503" s="4">
        <v>2.9409449100494385</v>
      </c>
    </row>
    <row r="504" spans="2:9" x14ac:dyDescent="0.25">
      <c r="B504" t="s">
        <v>1514</v>
      </c>
      <c r="C504" s="55" t="s">
        <v>4385</v>
      </c>
      <c r="D504" s="3" t="s">
        <v>6003</v>
      </c>
      <c r="E504" s="45">
        <v>31.181900024414063</v>
      </c>
      <c r="F504" s="45">
        <v>-87.43890380859375</v>
      </c>
      <c r="G504" s="22">
        <v>91.400001525878906</v>
      </c>
      <c r="I504" s="4">
        <v>2.9370079040527344</v>
      </c>
    </row>
    <row r="505" spans="2:9" x14ac:dyDescent="0.25">
      <c r="B505" t="s">
        <v>2302</v>
      </c>
      <c r="C505" s="55" t="s">
        <v>5134</v>
      </c>
      <c r="D505" s="3" t="s">
        <v>6040</v>
      </c>
      <c r="E505" s="45">
        <v>29.328300476074219</v>
      </c>
      <c r="F505" s="45">
        <v>-99.465301513671875</v>
      </c>
      <c r="G505" s="22">
        <v>290.5</v>
      </c>
      <c r="I505" s="4">
        <v>2.9370079040527344</v>
      </c>
    </row>
    <row r="506" spans="2:9" x14ac:dyDescent="0.25">
      <c r="B506" t="s">
        <v>495</v>
      </c>
      <c r="C506" s="55" t="s">
        <v>3314</v>
      </c>
      <c r="D506" s="3" t="s">
        <v>6025</v>
      </c>
      <c r="E506" s="45">
        <v>33.736698150634766</v>
      </c>
      <c r="F506" s="45">
        <v>-90.744400024414063</v>
      </c>
      <c r="G506" s="22">
        <v>42.099998474121094</v>
      </c>
      <c r="I506" s="4">
        <v>2.9330706596374512</v>
      </c>
    </row>
    <row r="507" spans="2:9" x14ac:dyDescent="0.25">
      <c r="B507" t="s">
        <v>998</v>
      </c>
      <c r="C507" s="55" t="s">
        <v>3866</v>
      </c>
      <c r="D507" s="3" t="s">
        <v>6004</v>
      </c>
      <c r="E507" s="45">
        <v>36.077098846435547</v>
      </c>
      <c r="F507" s="45">
        <v>-91.288902282714844</v>
      </c>
      <c r="G507" s="22">
        <v>118.30000305175781</v>
      </c>
      <c r="I507" s="4">
        <v>2.9291338920593262</v>
      </c>
    </row>
    <row r="508" spans="2:9" x14ac:dyDescent="0.25">
      <c r="B508" t="s">
        <v>999</v>
      </c>
      <c r="C508" s="55" t="s">
        <v>3867</v>
      </c>
      <c r="D508" s="3" t="s">
        <v>6004</v>
      </c>
      <c r="E508" s="45">
        <v>35.942100524902344</v>
      </c>
      <c r="F508" s="45">
        <v>-89.912803649902344</v>
      </c>
      <c r="G508" s="22">
        <v>79.199996948242188</v>
      </c>
      <c r="I508" s="4">
        <v>2.9291338920593262</v>
      </c>
    </row>
    <row r="509" spans="2:9" x14ac:dyDescent="0.25">
      <c r="B509" t="s">
        <v>1209</v>
      </c>
      <c r="C509" s="55" t="s">
        <v>4080</v>
      </c>
      <c r="D509" s="3" t="s">
        <v>6024</v>
      </c>
      <c r="E509" s="45">
        <v>44.967098236083984</v>
      </c>
      <c r="F509" s="45">
        <v>-93.262199401855469</v>
      </c>
      <c r="G509" s="22">
        <v>258.5</v>
      </c>
      <c r="I509" s="4">
        <v>2.9291338920593262</v>
      </c>
    </row>
    <row r="510" spans="2:9" x14ac:dyDescent="0.25">
      <c r="B510" t="s">
        <v>1250</v>
      </c>
      <c r="C510" s="55" t="s">
        <v>4121</v>
      </c>
      <c r="D510" s="3" t="s">
        <v>6025</v>
      </c>
      <c r="E510" s="45">
        <v>31.322900772094727</v>
      </c>
      <c r="F510" s="45">
        <v>-89.310401916503906</v>
      </c>
      <c r="G510" s="22">
        <v>57.900001525878906</v>
      </c>
      <c r="I510" s="4">
        <v>2.9291338920593262</v>
      </c>
    </row>
    <row r="511" spans="2:9" x14ac:dyDescent="0.25">
      <c r="B511" t="s">
        <v>2136</v>
      </c>
      <c r="C511" s="55" t="s">
        <v>4990</v>
      </c>
      <c r="D511" s="3" t="s">
        <v>6025</v>
      </c>
      <c r="E511" s="45">
        <v>30.626399993896484</v>
      </c>
      <c r="F511" s="45">
        <v>-89.055000305175781</v>
      </c>
      <c r="G511" s="22">
        <v>69.800003051757813</v>
      </c>
      <c r="I511" s="4">
        <v>2.925196647644043</v>
      </c>
    </row>
    <row r="512" spans="2:9" x14ac:dyDescent="0.25">
      <c r="B512" t="s">
        <v>1564</v>
      </c>
      <c r="C512" s="55" t="s">
        <v>4443</v>
      </c>
      <c r="D512" s="3" t="s">
        <v>6004</v>
      </c>
      <c r="E512" s="45">
        <v>35.289398193359375</v>
      </c>
      <c r="F512" s="45">
        <v>-91.353302001953125</v>
      </c>
      <c r="G512" s="22">
        <v>59.400001525878906</v>
      </c>
      <c r="I512" s="4">
        <v>2.921259880065918</v>
      </c>
    </row>
    <row r="513" spans="2:9" x14ac:dyDescent="0.25">
      <c r="B513" t="s">
        <v>1461</v>
      </c>
      <c r="C513" s="55" t="s">
        <v>4332</v>
      </c>
      <c r="D513" s="3" t="s">
        <v>6007</v>
      </c>
      <c r="E513" s="45">
        <v>36.573001861572266</v>
      </c>
      <c r="F513" s="45">
        <v>-87.417999267578125</v>
      </c>
      <c r="G513" s="22">
        <v>170.10000610351563</v>
      </c>
      <c r="I513" s="4">
        <v>2.9133856296539307</v>
      </c>
    </row>
    <row r="514" spans="2:9" x14ac:dyDescent="0.25">
      <c r="B514" t="s">
        <v>1096</v>
      </c>
      <c r="C514" s="55" t="s">
        <v>3967</v>
      </c>
      <c r="D514" s="3" t="s">
        <v>6016</v>
      </c>
      <c r="E514" s="45">
        <v>40.38800048828125</v>
      </c>
      <c r="F514" s="45">
        <v>-85.064300537109375</v>
      </c>
      <c r="G514" s="22">
        <v>287.10000610351563</v>
      </c>
      <c r="I514" s="4">
        <v>2.9094488620758057</v>
      </c>
    </row>
    <row r="515" spans="2:9" x14ac:dyDescent="0.25">
      <c r="B515" t="s">
        <v>1150</v>
      </c>
      <c r="C515" s="55" t="s">
        <v>4021</v>
      </c>
      <c r="D515" s="3" t="s">
        <v>6019</v>
      </c>
      <c r="E515" s="45">
        <v>30.236000061035156</v>
      </c>
      <c r="F515" s="45">
        <v>-92.822998046875</v>
      </c>
      <c r="G515" s="22">
        <v>3.7000000476837158</v>
      </c>
      <c r="I515" s="4">
        <v>2.9094488620758057</v>
      </c>
    </row>
    <row r="516" spans="2:9" x14ac:dyDescent="0.25">
      <c r="B516" t="s">
        <v>1283</v>
      </c>
      <c r="C516" s="55" t="s">
        <v>4154</v>
      </c>
      <c r="D516" s="3" t="s">
        <v>6025</v>
      </c>
      <c r="E516" s="45">
        <v>32.452301025390625</v>
      </c>
      <c r="F516" s="45">
        <v>-90.081100463867188</v>
      </c>
      <c r="G516" s="22">
        <v>99.699996948242188</v>
      </c>
      <c r="I516" s="4">
        <v>2.9094488620758057</v>
      </c>
    </row>
    <row r="517" spans="2:9" x14ac:dyDescent="0.25">
      <c r="B517" t="s">
        <v>2472</v>
      </c>
      <c r="C517" s="55" t="s">
        <v>5282</v>
      </c>
      <c r="D517" s="3" t="s">
        <v>6039</v>
      </c>
      <c r="E517" s="45">
        <v>33.662799835205078</v>
      </c>
      <c r="F517" s="45">
        <v>-81.033302307128906</v>
      </c>
      <c r="G517" s="22">
        <v>98.099998474121094</v>
      </c>
      <c r="I517" s="4">
        <v>2.9094488620758057</v>
      </c>
    </row>
    <row r="518" spans="2:9" x14ac:dyDescent="0.25">
      <c r="B518" t="s">
        <v>1995</v>
      </c>
      <c r="C518" s="55" t="s">
        <v>4857</v>
      </c>
      <c r="D518" s="3" t="s">
        <v>6019</v>
      </c>
      <c r="E518" s="45">
        <v>30.321399688720703</v>
      </c>
      <c r="F518" s="45">
        <v>-91.251701354980469</v>
      </c>
      <c r="G518" s="22">
        <v>6.0999999046325684</v>
      </c>
      <c r="I518" s="4">
        <v>2.8976378440856934</v>
      </c>
    </row>
    <row r="519" spans="2:9" x14ac:dyDescent="0.25">
      <c r="B519" t="s">
        <v>1128</v>
      </c>
      <c r="C519" s="55" t="s">
        <v>3999</v>
      </c>
      <c r="D519" s="3" t="s">
        <v>6019</v>
      </c>
      <c r="E519" s="45">
        <v>30.235300064086914</v>
      </c>
      <c r="F519" s="45">
        <v>-92.2843017578125</v>
      </c>
      <c r="G519" s="22">
        <v>8.8000001907348633</v>
      </c>
      <c r="I519" s="4">
        <v>2.8976376056671143</v>
      </c>
    </row>
    <row r="520" spans="2:9" x14ac:dyDescent="0.25">
      <c r="B520" t="s">
        <v>1379</v>
      </c>
      <c r="C520" s="55" t="s">
        <v>4250</v>
      </c>
      <c r="D520" s="3" t="s">
        <v>6039</v>
      </c>
      <c r="E520" s="45">
        <v>34.912498474121094</v>
      </c>
      <c r="F520" s="45">
        <v>-82.906700134277344</v>
      </c>
      <c r="G520" s="22">
        <v>258.79998779296875</v>
      </c>
      <c r="I520" s="4">
        <v>2.8976376056671143</v>
      </c>
    </row>
    <row r="521" spans="2:9" x14ac:dyDescent="0.25">
      <c r="B521" t="s">
        <v>1134</v>
      </c>
      <c r="C521" s="55" t="s">
        <v>4005</v>
      </c>
      <c r="D521" s="3" t="s">
        <v>6019</v>
      </c>
      <c r="E521" s="45">
        <v>30.23390007019043</v>
      </c>
      <c r="F521" s="45">
        <v>-93.320503234863281</v>
      </c>
      <c r="G521" s="22">
        <v>4.5999999046325684</v>
      </c>
      <c r="I521" s="4">
        <v>2.8897635936737061</v>
      </c>
    </row>
    <row r="522" spans="2:9" x14ac:dyDescent="0.25">
      <c r="B522" t="s">
        <v>1392</v>
      </c>
      <c r="C522" s="55" t="s">
        <v>4263</v>
      </c>
      <c r="D522" s="3" t="s">
        <v>6039</v>
      </c>
      <c r="E522" s="45">
        <v>34.028598785400391</v>
      </c>
      <c r="F522" s="45">
        <v>-80.332496643066406</v>
      </c>
      <c r="G522" s="22">
        <v>50.599998474121094</v>
      </c>
      <c r="I522" s="4">
        <v>2.8897635936737061</v>
      </c>
    </row>
    <row r="523" spans="2:9" x14ac:dyDescent="0.25">
      <c r="B523" t="s">
        <v>1573</v>
      </c>
      <c r="C523" s="55" t="s">
        <v>4451</v>
      </c>
      <c r="D523" s="3" t="s">
        <v>6004</v>
      </c>
      <c r="E523" s="45">
        <v>36.021400451660156</v>
      </c>
      <c r="F523" s="45">
        <v>-91.378303527832031</v>
      </c>
      <c r="G523" s="22">
        <v>88.400001525878906</v>
      </c>
      <c r="I523" s="4">
        <v>2.881889820098877</v>
      </c>
    </row>
    <row r="524" spans="2:9" x14ac:dyDescent="0.25">
      <c r="B524" t="s">
        <v>1863</v>
      </c>
      <c r="C524" s="55" t="s">
        <v>4738</v>
      </c>
      <c r="D524" s="3" t="s">
        <v>6000</v>
      </c>
      <c r="E524" s="45">
        <v>43.902500152587891</v>
      </c>
      <c r="F524" s="45">
        <v>-99.858299255371094</v>
      </c>
      <c r="G524" s="22">
        <v>512.4000244140625</v>
      </c>
      <c r="I524" s="4">
        <v>2.881889820098877</v>
      </c>
    </row>
    <row r="525" spans="2:9" x14ac:dyDescent="0.25">
      <c r="B525" t="s">
        <v>566</v>
      </c>
      <c r="C525" s="55" t="s">
        <v>3390</v>
      </c>
      <c r="D525" s="3" t="s">
        <v>6025</v>
      </c>
      <c r="E525" s="45">
        <v>31.165800094604492</v>
      </c>
      <c r="F525" s="45">
        <v>-90.817802429199219</v>
      </c>
      <c r="G525" s="22">
        <v>100</v>
      </c>
      <c r="I525" s="4">
        <v>2.8779528141021729</v>
      </c>
    </row>
    <row r="526" spans="2:9" x14ac:dyDescent="0.25">
      <c r="B526" t="s">
        <v>940</v>
      </c>
      <c r="C526" s="55" t="s">
        <v>3808</v>
      </c>
      <c r="D526" s="3" t="s">
        <v>6003</v>
      </c>
      <c r="E526" s="45">
        <v>34.497200012207031</v>
      </c>
      <c r="F526" s="45">
        <v>-87.230003356933594</v>
      </c>
      <c r="G526" s="22">
        <v>204.19999694824219</v>
      </c>
      <c r="I526" s="4">
        <v>2.8622047901153564</v>
      </c>
    </row>
    <row r="527" spans="2:9" x14ac:dyDescent="0.25">
      <c r="B527" t="s">
        <v>1491</v>
      </c>
      <c r="C527" s="55" t="s">
        <v>4362</v>
      </c>
      <c r="D527" s="3" t="s">
        <v>6007</v>
      </c>
      <c r="E527" s="45">
        <v>35.925498962402344</v>
      </c>
      <c r="F527" s="45">
        <v>-85.506797790527344</v>
      </c>
      <c r="G527" s="22">
        <v>301.10000610351563</v>
      </c>
      <c r="I527" s="4">
        <v>2.8622047901153564</v>
      </c>
    </row>
    <row r="528" spans="2:9" x14ac:dyDescent="0.25">
      <c r="B528" t="s">
        <v>2942</v>
      </c>
      <c r="C528" s="55" t="s">
        <v>5660</v>
      </c>
      <c r="D528" s="3" t="s">
        <v>6019</v>
      </c>
      <c r="E528" s="45">
        <v>32.515598297119141</v>
      </c>
      <c r="F528" s="45">
        <v>-92.040603637695313</v>
      </c>
      <c r="G528" s="22">
        <v>24.100000381469727</v>
      </c>
      <c r="I528" s="4">
        <v>2.8622045516967773</v>
      </c>
    </row>
    <row r="529" spans="2:9" x14ac:dyDescent="0.25">
      <c r="B529" t="s">
        <v>3173</v>
      </c>
      <c r="C529" s="55" t="s">
        <v>5879</v>
      </c>
      <c r="D529" s="3" t="s">
        <v>6019</v>
      </c>
      <c r="E529" s="45">
        <v>32.88330078125</v>
      </c>
      <c r="F529" s="45">
        <v>-92.116401672363281</v>
      </c>
      <c r="G529" s="22">
        <v>26.799999237060547</v>
      </c>
      <c r="I529" s="4">
        <v>2.8622045516967773</v>
      </c>
    </row>
    <row r="530" spans="2:9" x14ac:dyDescent="0.25">
      <c r="B530" t="s">
        <v>1974</v>
      </c>
      <c r="C530" s="55" t="s">
        <v>4837</v>
      </c>
      <c r="D530" s="3" t="s">
        <v>6019</v>
      </c>
      <c r="E530" s="45">
        <v>30.250799179077148</v>
      </c>
      <c r="F530" s="45">
        <v>-90.987197875976563</v>
      </c>
      <c r="G530" s="22">
        <v>5.5</v>
      </c>
      <c r="I530" s="4">
        <v>2.8582675457000732</v>
      </c>
    </row>
    <row r="531" spans="2:9" x14ac:dyDescent="0.25">
      <c r="B531" t="s">
        <v>1101</v>
      </c>
      <c r="C531" s="55" t="s">
        <v>3972</v>
      </c>
      <c r="D531" s="3" t="s">
        <v>6016</v>
      </c>
      <c r="E531" s="45">
        <v>39.231899261474609</v>
      </c>
      <c r="F531" s="45">
        <v>-86.631500244140625</v>
      </c>
      <c r="G531" s="22">
        <v>238</v>
      </c>
      <c r="I531" s="4">
        <v>2.8503937721252441</v>
      </c>
    </row>
    <row r="532" spans="2:9" x14ac:dyDescent="0.25">
      <c r="B532" t="s">
        <v>1358</v>
      </c>
      <c r="C532" s="55" t="s">
        <v>4229</v>
      </c>
      <c r="D532" s="3" t="s">
        <v>6039</v>
      </c>
      <c r="E532" s="45">
        <v>32.932201385498047</v>
      </c>
      <c r="F532" s="45">
        <v>-80.073600769042969</v>
      </c>
      <c r="G532" s="22">
        <v>11</v>
      </c>
      <c r="I532" s="4">
        <v>2.8385827541351318</v>
      </c>
    </row>
    <row r="533" spans="2:9" x14ac:dyDescent="0.25">
      <c r="B533" t="s">
        <v>1565</v>
      </c>
      <c r="C533" s="55" t="s">
        <v>4444</v>
      </c>
      <c r="D533" s="3" t="s">
        <v>6004</v>
      </c>
      <c r="E533" s="45">
        <v>35.830600738525391</v>
      </c>
      <c r="F533" s="45">
        <v>-91.794403076171875</v>
      </c>
      <c r="G533" s="22">
        <v>174</v>
      </c>
      <c r="I533" s="4">
        <v>2.8385827541351318</v>
      </c>
    </row>
    <row r="534" spans="2:9" x14ac:dyDescent="0.25">
      <c r="B534" t="s">
        <v>1767</v>
      </c>
      <c r="C534" s="55" t="s">
        <v>4647</v>
      </c>
      <c r="D534" s="3" t="s">
        <v>6016</v>
      </c>
      <c r="E534" s="45">
        <v>39.283901214599609</v>
      </c>
      <c r="F534" s="45">
        <v>-86.770599365234375</v>
      </c>
      <c r="G534" s="22">
        <v>167.30000305175781</v>
      </c>
      <c r="I534" s="4">
        <v>2.8385827541351318</v>
      </c>
    </row>
    <row r="535" spans="2:9" x14ac:dyDescent="0.25">
      <c r="B535" t="s">
        <v>1602</v>
      </c>
      <c r="C535" s="55" t="s">
        <v>4479</v>
      </c>
      <c r="D535" s="3" t="s">
        <v>6004</v>
      </c>
      <c r="E535" s="45">
        <v>34.851100921630859</v>
      </c>
      <c r="F535" s="45">
        <v>-92.488899230957031</v>
      </c>
      <c r="G535" s="22">
        <v>93</v>
      </c>
      <c r="I535" s="4">
        <v>2.8385825157165527</v>
      </c>
    </row>
    <row r="536" spans="2:9" x14ac:dyDescent="0.25">
      <c r="B536" t="s">
        <v>1578</v>
      </c>
      <c r="C536" s="55" t="s">
        <v>4456</v>
      </c>
      <c r="D536" s="3" t="s">
        <v>6004</v>
      </c>
      <c r="E536" s="45">
        <v>34.294200897216797</v>
      </c>
      <c r="F536" s="45">
        <v>-94.177803039550781</v>
      </c>
      <c r="G536" s="22">
        <v>217</v>
      </c>
      <c r="I536" s="4">
        <v>2.8346459865570068</v>
      </c>
    </row>
    <row r="537" spans="2:9" x14ac:dyDescent="0.25">
      <c r="B537" t="s">
        <v>1575</v>
      </c>
      <c r="C537" s="55" t="s">
        <v>4453</v>
      </c>
      <c r="D537" s="3" t="s">
        <v>6004</v>
      </c>
      <c r="E537" s="45">
        <v>33.306400299072266</v>
      </c>
      <c r="F537" s="45">
        <v>-92.483299255371094</v>
      </c>
      <c r="G537" s="22">
        <v>23.5</v>
      </c>
      <c r="I537" s="4">
        <v>2.8346455097198486</v>
      </c>
    </row>
    <row r="538" spans="2:9" x14ac:dyDescent="0.25">
      <c r="B538" t="s">
        <v>1613</v>
      </c>
      <c r="C538" s="55" t="s">
        <v>4487</v>
      </c>
      <c r="D538" s="3" t="s">
        <v>6004</v>
      </c>
      <c r="E538" s="45">
        <v>35.844398498535156</v>
      </c>
      <c r="F538" s="45">
        <v>-92.097801208496094</v>
      </c>
      <c r="G538" s="22">
        <v>218.19999694824219</v>
      </c>
      <c r="I538" s="4">
        <v>2.8307087421417236</v>
      </c>
    </row>
    <row r="539" spans="2:9" x14ac:dyDescent="0.25">
      <c r="B539" t="s">
        <v>1460</v>
      </c>
      <c r="C539" s="55" t="s">
        <v>4331</v>
      </c>
      <c r="D539" s="3" t="s">
        <v>6007</v>
      </c>
      <c r="E539" s="45">
        <v>35.378200531005859</v>
      </c>
      <c r="F539" s="45">
        <v>-88.549003601074219</v>
      </c>
      <c r="G539" s="22">
        <v>154.80000305175781</v>
      </c>
      <c r="I539" s="4">
        <v>2.8307085037231445</v>
      </c>
    </row>
    <row r="540" spans="2:9" x14ac:dyDescent="0.25">
      <c r="B540" t="s">
        <v>1024</v>
      </c>
      <c r="C540" s="55" t="s">
        <v>3892</v>
      </c>
      <c r="D540" s="3" t="s">
        <v>6004</v>
      </c>
      <c r="E540" s="45">
        <v>35.002300262451172</v>
      </c>
      <c r="F540" s="45">
        <v>-92.626296997070313</v>
      </c>
      <c r="G540" s="22">
        <v>92.400001525878906</v>
      </c>
      <c r="I540" s="4">
        <v>2.8188977241516113</v>
      </c>
    </row>
    <row r="541" spans="2:9" x14ac:dyDescent="0.25">
      <c r="B541" t="s">
        <v>1058</v>
      </c>
      <c r="C541" s="55" t="s">
        <v>3929</v>
      </c>
      <c r="D541" s="3" t="s">
        <v>6010</v>
      </c>
      <c r="E541" s="45">
        <v>29.420799255371094</v>
      </c>
      <c r="F541" s="45">
        <v>-82.60150146484375</v>
      </c>
      <c r="G541" s="22">
        <v>27.100000381469727</v>
      </c>
      <c r="I541" s="4">
        <v>2.8188977241516113</v>
      </c>
    </row>
    <row r="542" spans="2:9" x14ac:dyDescent="0.25">
      <c r="B542" t="s">
        <v>1069</v>
      </c>
      <c r="C542" s="55" t="s">
        <v>3940</v>
      </c>
      <c r="D542" s="3" t="s">
        <v>6010</v>
      </c>
      <c r="E542" s="45">
        <v>28.930999755859375</v>
      </c>
      <c r="F542" s="45">
        <v>-82.005996704101563</v>
      </c>
      <c r="G542" s="22">
        <v>29</v>
      </c>
      <c r="I542" s="4">
        <v>2.8188977241516113</v>
      </c>
    </row>
    <row r="543" spans="2:9" x14ac:dyDescent="0.25">
      <c r="B543" t="s">
        <v>2484</v>
      </c>
      <c r="C543" s="55" t="s">
        <v>5290</v>
      </c>
      <c r="D543" s="3" t="s">
        <v>6000</v>
      </c>
      <c r="E543" s="45">
        <v>43.735000610351563</v>
      </c>
      <c r="F543" s="45">
        <v>-99.311996459960938</v>
      </c>
      <c r="G543" s="22">
        <v>506</v>
      </c>
      <c r="I543" s="4">
        <v>2.8188977241516113</v>
      </c>
    </row>
    <row r="544" spans="2:9" x14ac:dyDescent="0.25">
      <c r="B544" t="s">
        <v>1495</v>
      </c>
      <c r="C544" s="55" t="s">
        <v>4366</v>
      </c>
      <c r="D544" s="3" t="s">
        <v>6040</v>
      </c>
      <c r="E544" s="45">
        <v>30.113500595092773</v>
      </c>
      <c r="F544" s="45">
        <v>-95.574798583984375</v>
      </c>
      <c r="G544" s="22">
        <v>49.700000762939453</v>
      </c>
      <c r="I544" s="4">
        <v>2.811023473739624</v>
      </c>
    </row>
    <row r="545" spans="2:9" x14ac:dyDescent="0.25">
      <c r="B545" t="s">
        <v>1166</v>
      </c>
      <c r="C545" s="55" t="s">
        <v>4037</v>
      </c>
      <c r="D545" s="3" t="s">
        <v>6019</v>
      </c>
      <c r="E545" s="45">
        <v>29.869100570678711</v>
      </c>
      <c r="F545" s="45">
        <v>-89.814002990722656</v>
      </c>
      <c r="G545" s="22">
        <v>0.89999997615814209</v>
      </c>
      <c r="I545" s="4">
        <v>2.8031497001647949</v>
      </c>
    </row>
    <row r="546" spans="2:9" x14ac:dyDescent="0.25">
      <c r="B546" t="s">
        <v>2106</v>
      </c>
      <c r="C546" s="55" t="s">
        <v>4962</v>
      </c>
      <c r="D546" s="3" t="s">
        <v>6025</v>
      </c>
      <c r="E546" s="45">
        <v>32.671398162841797</v>
      </c>
      <c r="F546" s="45">
        <v>-90.036102294921875</v>
      </c>
      <c r="G546" s="22">
        <v>76.199996948242188</v>
      </c>
      <c r="I546" s="4">
        <v>2.8031497001647949</v>
      </c>
    </row>
    <row r="547" spans="2:9" x14ac:dyDescent="0.25">
      <c r="B547" t="s">
        <v>2831</v>
      </c>
      <c r="C547" s="55" t="s">
        <v>5560</v>
      </c>
      <c r="D547" s="3" t="s">
        <v>385</v>
      </c>
      <c r="E547" s="45">
        <v>60.549999237060547</v>
      </c>
      <c r="F547" s="45">
        <v>-145.75</v>
      </c>
      <c r="G547" s="22">
        <v>428.20001220703125</v>
      </c>
      <c r="I547" s="4">
        <v>2.7992126941680908</v>
      </c>
    </row>
    <row r="548" spans="2:9" x14ac:dyDescent="0.25">
      <c r="B548" t="s">
        <v>1241</v>
      </c>
      <c r="C548" s="55" t="s">
        <v>4112</v>
      </c>
      <c r="D548" s="3" t="s">
        <v>6025</v>
      </c>
      <c r="E548" s="45">
        <v>31.159799575805664</v>
      </c>
      <c r="F548" s="45">
        <v>-90.825302124023438</v>
      </c>
      <c r="G548" s="22">
        <v>103.59999847412109</v>
      </c>
      <c r="I548" s="4">
        <v>2.7992124557495117</v>
      </c>
    </row>
    <row r="549" spans="2:9" x14ac:dyDescent="0.25">
      <c r="B549" t="s">
        <v>487</v>
      </c>
      <c r="C549" s="55" t="s">
        <v>3288</v>
      </c>
      <c r="D549" s="3" t="s">
        <v>6019</v>
      </c>
      <c r="E549" s="45">
        <v>31.320600509643555</v>
      </c>
      <c r="F549" s="45">
        <v>-92.461097717285156</v>
      </c>
      <c r="G549" s="22">
        <v>26.5</v>
      </c>
      <c r="I549" s="4">
        <v>2.7992124557495117</v>
      </c>
    </row>
    <row r="550" spans="2:9" x14ac:dyDescent="0.25">
      <c r="B550" t="s">
        <v>1028</v>
      </c>
      <c r="C550" s="55" t="s">
        <v>3896</v>
      </c>
      <c r="D550" s="3" t="s">
        <v>6004</v>
      </c>
      <c r="E550" s="45">
        <v>36.030998229980469</v>
      </c>
      <c r="F550" s="45">
        <v>-91.3948974609375</v>
      </c>
      <c r="G550" s="22">
        <v>101.80000305175781</v>
      </c>
      <c r="I550" s="4">
        <v>2.7952754497528076</v>
      </c>
    </row>
    <row r="551" spans="2:9" x14ac:dyDescent="0.25">
      <c r="B551" t="s">
        <v>1474</v>
      </c>
      <c r="C551" s="55" t="s">
        <v>4345</v>
      </c>
      <c r="D551" s="3" t="s">
        <v>6007</v>
      </c>
      <c r="E551" s="45">
        <v>36.115299224853516</v>
      </c>
      <c r="F551" s="45">
        <v>-85.533203125</v>
      </c>
      <c r="G551" s="22">
        <v>319.39999389648438</v>
      </c>
      <c r="I551" s="4">
        <v>2.7913386821746826</v>
      </c>
    </row>
    <row r="552" spans="2:9" x14ac:dyDescent="0.25">
      <c r="B552" t="s">
        <v>1497</v>
      </c>
      <c r="C552" s="55" t="s">
        <v>4368</v>
      </c>
      <c r="D552" s="3" t="s">
        <v>6040</v>
      </c>
      <c r="E552" s="45">
        <v>30.18079948425293</v>
      </c>
      <c r="F552" s="45">
        <v>-97.982902526855469</v>
      </c>
      <c r="G552" s="22">
        <v>338</v>
      </c>
      <c r="I552" s="4">
        <v>2.7913386821746826</v>
      </c>
    </row>
    <row r="553" spans="2:9" x14ac:dyDescent="0.25">
      <c r="B553" t="s">
        <v>956</v>
      </c>
      <c r="C553" s="55" t="s">
        <v>3824</v>
      </c>
      <c r="D553" s="3" t="s">
        <v>6003</v>
      </c>
      <c r="E553" s="45">
        <v>34.599899291992188</v>
      </c>
      <c r="F553" s="45">
        <v>-86.581298828125</v>
      </c>
      <c r="G553" s="22">
        <v>180.10000610351563</v>
      </c>
      <c r="I553" s="4">
        <v>2.7913384437561035</v>
      </c>
    </row>
    <row r="554" spans="2:9" x14ac:dyDescent="0.25">
      <c r="B554" t="s">
        <v>1332</v>
      </c>
      <c r="C554" s="55" t="s">
        <v>4203</v>
      </c>
      <c r="D554" s="3" t="s">
        <v>6027</v>
      </c>
      <c r="E554" s="45">
        <v>35.479099273681641</v>
      </c>
      <c r="F554" s="45">
        <v>-82.492401123046875</v>
      </c>
      <c r="G554" s="22">
        <v>694.5999755859375</v>
      </c>
      <c r="I554" s="4">
        <v>2.7913384437561035</v>
      </c>
    </row>
    <row r="555" spans="2:9" x14ac:dyDescent="0.25">
      <c r="B555" t="s">
        <v>499</v>
      </c>
      <c r="C555" s="55" t="s">
        <v>3331</v>
      </c>
      <c r="D555" s="3" t="s">
        <v>6004</v>
      </c>
      <c r="E555" s="45">
        <v>33.2510986328125</v>
      </c>
      <c r="F555" s="45">
        <v>-91.50579833984375</v>
      </c>
      <c r="G555" s="22">
        <v>39</v>
      </c>
      <c r="I555" s="4">
        <v>2.7874014377593994</v>
      </c>
    </row>
    <row r="556" spans="2:9" x14ac:dyDescent="0.25">
      <c r="B556" t="s">
        <v>906</v>
      </c>
      <c r="C556" s="55" t="s">
        <v>3774</v>
      </c>
      <c r="D556" s="3" t="s">
        <v>6002</v>
      </c>
      <c r="E556" s="45">
        <v>41.409000396728516</v>
      </c>
      <c r="F556" s="45">
        <v>-99.463798522949219</v>
      </c>
      <c r="G556" s="22">
        <v>761.0999755859375</v>
      </c>
      <c r="I556" s="4">
        <v>2.7795276641845703</v>
      </c>
    </row>
    <row r="557" spans="2:9" x14ac:dyDescent="0.25">
      <c r="B557" t="s">
        <v>1270</v>
      </c>
      <c r="C557" s="55" t="s">
        <v>4141</v>
      </c>
      <c r="D557" s="3" t="s">
        <v>6025</v>
      </c>
      <c r="E557" s="45">
        <v>32.418998718261719</v>
      </c>
      <c r="F557" s="45">
        <v>-88.745101928710938</v>
      </c>
      <c r="G557" s="22">
        <v>100</v>
      </c>
      <c r="I557" s="4">
        <v>2.7795276641845703</v>
      </c>
    </row>
    <row r="558" spans="2:9" x14ac:dyDescent="0.25">
      <c r="B558" t="s">
        <v>1407</v>
      </c>
      <c r="C558" s="55" t="s">
        <v>4278</v>
      </c>
      <c r="D558" s="3" t="s">
        <v>6000</v>
      </c>
      <c r="E558" s="45">
        <v>44.038501739501953</v>
      </c>
      <c r="F558" s="45">
        <v>-100.26560211181641</v>
      </c>
      <c r="G558" s="22">
        <v>567.79998779296875</v>
      </c>
      <c r="I558" s="4">
        <v>2.7795276641845703</v>
      </c>
    </row>
    <row r="559" spans="2:9" x14ac:dyDescent="0.25">
      <c r="B559" t="s">
        <v>1243</v>
      </c>
      <c r="C559" s="55" t="s">
        <v>4114</v>
      </c>
      <c r="D559" s="3" t="s">
        <v>6025</v>
      </c>
      <c r="E559" s="45">
        <v>31.80940055847168</v>
      </c>
      <c r="F559" s="45">
        <v>-90.516098022460938</v>
      </c>
      <c r="G559" s="22">
        <v>106.69999694824219</v>
      </c>
      <c r="I559" s="4">
        <v>2.7795274257659912</v>
      </c>
    </row>
    <row r="560" spans="2:9" x14ac:dyDescent="0.25">
      <c r="B560" t="s">
        <v>1068</v>
      </c>
      <c r="C560" s="55" t="s">
        <v>3939</v>
      </c>
      <c r="D560" s="3" t="s">
        <v>6010</v>
      </c>
      <c r="E560" s="45">
        <v>28.924900054931641</v>
      </c>
      <c r="F560" s="45">
        <v>-82.01190185546875</v>
      </c>
      <c r="G560" s="22">
        <v>21</v>
      </c>
      <c r="I560" s="4">
        <v>2.7716536521911621</v>
      </c>
    </row>
    <row r="561" spans="2:9" x14ac:dyDescent="0.25">
      <c r="B561" t="s">
        <v>2072</v>
      </c>
      <c r="C561" s="55" t="s">
        <v>4934</v>
      </c>
      <c r="D561" s="3" t="s">
        <v>6024</v>
      </c>
      <c r="E561" s="45">
        <v>44.650001525878906</v>
      </c>
      <c r="F561" s="45">
        <v>-93.635597229003906</v>
      </c>
      <c r="G561" s="22">
        <v>274.29998779296875</v>
      </c>
      <c r="I561" s="4">
        <v>2.771653413772583</v>
      </c>
    </row>
    <row r="562" spans="2:9" x14ac:dyDescent="0.25">
      <c r="B562" t="s">
        <v>2539</v>
      </c>
      <c r="C562" s="55" t="s">
        <v>5333</v>
      </c>
      <c r="D562" s="3" t="s">
        <v>6007</v>
      </c>
      <c r="E562" s="45">
        <v>36.344398498535156</v>
      </c>
      <c r="F562" s="45">
        <v>-88.863601684570313</v>
      </c>
      <c r="G562" s="22">
        <v>103.59999847412109</v>
      </c>
      <c r="I562" s="4">
        <v>2.771653413772583</v>
      </c>
    </row>
    <row r="563" spans="2:9" x14ac:dyDescent="0.25">
      <c r="B563" t="s">
        <v>1467</v>
      </c>
      <c r="C563" s="55" t="s">
        <v>4338</v>
      </c>
      <c r="D563" s="3" t="s">
        <v>6007</v>
      </c>
      <c r="E563" s="45">
        <v>36.399200439453125</v>
      </c>
      <c r="F563" s="45">
        <v>-87.392303466796875</v>
      </c>
      <c r="G563" s="22">
        <v>203.60000610351563</v>
      </c>
      <c r="I563" s="4">
        <v>2.767716646194458</v>
      </c>
    </row>
    <row r="564" spans="2:9" x14ac:dyDescent="0.25">
      <c r="B564" t="s">
        <v>1511</v>
      </c>
      <c r="C564" s="55" t="s">
        <v>4382</v>
      </c>
      <c r="D564" s="3" t="s">
        <v>6044</v>
      </c>
      <c r="E564" s="45">
        <v>46.174400329589844</v>
      </c>
      <c r="F564" s="45">
        <v>-89.303802490234375</v>
      </c>
      <c r="G564" s="22">
        <v>533.70001220703125</v>
      </c>
      <c r="I564" s="4">
        <v>2.7677164077758789</v>
      </c>
    </row>
    <row r="565" spans="2:9" x14ac:dyDescent="0.25">
      <c r="B565" t="s">
        <v>1189</v>
      </c>
      <c r="C565" s="55" t="s">
        <v>4060</v>
      </c>
      <c r="D565" s="3" t="s">
        <v>6024</v>
      </c>
      <c r="E565" s="45">
        <v>46.402500152587891</v>
      </c>
      <c r="F565" s="45">
        <v>-94.463096618652344</v>
      </c>
      <c r="G565" s="22">
        <v>402.60000610351563</v>
      </c>
      <c r="I565" s="4">
        <v>2.7637796401977539</v>
      </c>
    </row>
    <row r="566" spans="2:9" x14ac:dyDescent="0.25">
      <c r="B566" t="s">
        <v>1426</v>
      </c>
      <c r="C566" s="55" t="s">
        <v>4297</v>
      </c>
      <c r="D566" s="3" t="s">
        <v>6007</v>
      </c>
      <c r="E566" s="45">
        <v>35.99530029296875</v>
      </c>
      <c r="F566" s="45">
        <v>-84.892898559570313</v>
      </c>
      <c r="G566" s="22">
        <v>595.9000244140625</v>
      </c>
      <c r="I566" s="4">
        <v>2.7637796401977539</v>
      </c>
    </row>
    <row r="567" spans="2:9" x14ac:dyDescent="0.25">
      <c r="B567" t="s">
        <v>3170</v>
      </c>
      <c r="C567" s="55" t="s">
        <v>5876</v>
      </c>
      <c r="D567" s="3" t="s">
        <v>6004</v>
      </c>
      <c r="E567" s="45">
        <v>34.546699523925781</v>
      </c>
      <c r="F567" s="45">
        <v>-93.578102111816406</v>
      </c>
      <c r="G567" s="22">
        <v>214</v>
      </c>
      <c r="I567" s="4">
        <v>2.7637794017791748</v>
      </c>
    </row>
    <row r="568" spans="2:9" x14ac:dyDescent="0.25">
      <c r="B568" t="s">
        <v>1528</v>
      </c>
      <c r="C568" s="55" t="s">
        <v>4404</v>
      </c>
      <c r="D568" s="3" t="s">
        <v>6003</v>
      </c>
      <c r="E568" s="45">
        <v>34.758598327636719</v>
      </c>
      <c r="F568" s="45">
        <v>-87.641098022460938</v>
      </c>
      <c r="G568" s="22">
        <v>164.60000610351563</v>
      </c>
      <c r="I568" s="4">
        <v>2.7598423957824707</v>
      </c>
    </row>
    <row r="569" spans="2:9" x14ac:dyDescent="0.25">
      <c r="B569" t="s">
        <v>1219</v>
      </c>
      <c r="C569" s="55" t="s">
        <v>4090</v>
      </c>
      <c r="D569" s="3" t="s">
        <v>6024</v>
      </c>
      <c r="E569" s="45">
        <v>45.25360107421875</v>
      </c>
      <c r="F569" s="45">
        <v>-93.659202575683594</v>
      </c>
      <c r="G569" s="22">
        <v>294.39999389648438</v>
      </c>
      <c r="I569" s="4">
        <v>2.7519686222076416</v>
      </c>
    </row>
    <row r="570" spans="2:9" x14ac:dyDescent="0.25">
      <c r="B570" t="s">
        <v>1340</v>
      </c>
      <c r="C570" s="55" t="s">
        <v>4211</v>
      </c>
      <c r="D570" s="3" t="s">
        <v>6027</v>
      </c>
      <c r="E570" s="45">
        <v>35.165298461914063</v>
      </c>
      <c r="F570" s="45">
        <v>-81.274398803710938</v>
      </c>
      <c r="G570" s="22">
        <v>230.39999389648438</v>
      </c>
      <c r="I570" s="4">
        <v>2.7519686222076416</v>
      </c>
    </row>
    <row r="571" spans="2:9" x14ac:dyDescent="0.25">
      <c r="B571" t="s">
        <v>494</v>
      </c>
      <c r="C571" s="55" t="s">
        <v>3310</v>
      </c>
      <c r="D571" s="3" t="s">
        <v>6025</v>
      </c>
      <c r="E571" s="45">
        <v>33.830001831054688</v>
      </c>
      <c r="F571" s="45">
        <v>-88.521400451660156</v>
      </c>
      <c r="G571" s="22">
        <v>60.400001525878906</v>
      </c>
      <c r="I571" s="4">
        <v>2.7480313777923584</v>
      </c>
    </row>
    <row r="572" spans="2:9" x14ac:dyDescent="0.25">
      <c r="B572" t="s">
        <v>2928</v>
      </c>
      <c r="C572" s="55" t="s">
        <v>5649</v>
      </c>
      <c r="D572" s="3" t="s">
        <v>6039</v>
      </c>
      <c r="E572" s="45">
        <v>32.898601531982422</v>
      </c>
      <c r="F572" s="45">
        <v>-80.040298461914063</v>
      </c>
      <c r="G572" s="22">
        <v>12.199999809265137</v>
      </c>
      <c r="I572" s="4">
        <v>2.7480313777923584</v>
      </c>
    </row>
    <row r="573" spans="2:9" x14ac:dyDescent="0.25">
      <c r="B573" t="s">
        <v>1344</v>
      </c>
      <c r="C573" s="55" t="s">
        <v>4215</v>
      </c>
      <c r="D573" s="3" t="s">
        <v>6027</v>
      </c>
      <c r="E573" s="45">
        <v>35.255100250244141</v>
      </c>
      <c r="F573" s="45">
        <v>-83.059303283691406</v>
      </c>
      <c r="G573" s="22">
        <v>957.4000244140625</v>
      </c>
      <c r="I573" s="4">
        <v>2.7401576042175293</v>
      </c>
    </row>
    <row r="574" spans="2:9" x14ac:dyDescent="0.25">
      <c r="B574" t="s">
        <v>1473</v>
      </c>
      <c r="C574" s="55" t="s">
        <v>4344</v>
      </c>
      <c r="D574" s="3" t="s">
        <v>6007</v>
      </c>
      <c r="E574" s="45">
        <v>36.147598266601563</v>
      </c>
      <c r="F574" s="45">
        <v>-85.436203002929688</v>
      </c>
      <c r="G574" s="22">
        <v>446.79998779296875</v>
      </c>
      <c r="I574" s="4">
        <v>2.7401576042175293</v>
      </c>
    </row>
    <row r="575" spans="2:9" x14ac:dyDescent="0.25">
      <c r="B575" t="s">
        <v>584</v>
      </c>
      <c r="C575" s="55" t="s">
        <v>3430</v>
      </c>
      <c r="D575" s="3" t="s">
        <v>6004</v>
      </c>
      <c r="E575" s="45">
        <v>36.356098175048828</v>
      </c>
      <c r="F575" s="45">
        <v>-91.803596496582031</v>
      </c>
      <c r="G575" s="22">
        <v>207.30000305175781</v>
      </c>
      <c r="I575" s="4">
        <v>2.7401576042175293</v>
      </c>
    </row>
    <row r="576" spans="2:9" x14ac:dyDescent="0.25">
      <c r="B576" t="s">
        <v>931</v>
      </c>
      <c r="C576" s="55" t="s">
        <v>3799</v>
      </c>
      <c r="D576" s="3" t="s">
        <v>6003</v>
      </c>
      <c r="E576" s="45">
        <v>31.092300415039063</v>
      </c>
      <c r="F576" s="45">
        <v>-87.563102722167969</v>
      </c>
      <c r="G576" s="22">
        <v>96.300003051757813</v>
      </c>
      <c r="I576" s="4">
        <v>2.7401573657989502</v>
      </c>
    </row>
    <row r="577" spans="2:9" x14ac:dyDescent="0.25">
      <c r="B577" t="s">
        <v>1055</v>
      </c>
      <c r="C577" s="55" t="s">
        <v>3926</v>
      </c>
      <c r="D577" s="3" t="s">
        <v>6010</v>
      </c>
      <c r="E577" s="45">
        <v>27.929399490356445</v>
      </c>
      <c r="F577" s="45">
        <v>-82.228996276855469</v>
      </c>
      <c r="G577" s="22">
        <v>16.200000762939453</v>
      </c>
      <c r="I577" s="4">
        <v>2.7401573657989502</v>
      </c>
    </row>
    <row r="578" spans="2:9" x14ac:dyDescent="0.25">
      <c r="B578" t="s">
        <v>492</v>
      </c>
      <c r="C578" s="55" t="s">
        <v>3303</v>
      </c>
      <c r="D578" s="3" t="s">
        <v>6015</v>
      </c>
      <c r="E578" s="45">
        <v>40.75</v>
      </c>
      <c r="F578" s="45">
        <v>-88.286399841308594</v>
      </c>
      <c r="G578" s="22">
        <v>219.5</v>
      </c>
      <c r="I578" s="4">
        <v>2.7401573657989502</v>
      </c>
    </row>
    <row r="579" spans="2:9" x14ac:dyDescent="0.25">
      <c r="B579" t="s">
        <v>959</v>
      </c>
      <c r="C579" s="55" t="s">
        <v>3827</v>
      </c>
      <c r="D579" s="3" t="s">
        <v>6003</v>
      </c>
      <c r="E579" s="45">
        <v>34.727001190185547</v>
      </c>
      <c r="F579" s="45">
        <v>-86.74530029296875</v>
      </c>
      <c r="G579" s="22">
        <v>235.89999389648438</v>
      </c>
      <c r="I579" s="4">
        <v>2.7362205982208252</v>
      </c>
    </row>
    <row r="580" spans="2:9" x14ac:dyDescent="0.25">
      <c r="B580" t="s">
        <v>961</v>
      </c>
      <c r="C580" s="55" t="s">
        <v>3829</v>
      </c>
      <c r="D580" s="3" t="s">
        <v>6003</v>
      </c>
      <c r="E580" s="45">
        <v>34.363800048828125</v>
      </c>
      <c r="F580" s="45">
        <v>-86.821701049804688</v>
      </c>
      <c r="G580" s="22">
        <v>253</v>
      </c>
      <c r="I580" s="4">
        <v>2.7283463478088379</v>
      </c>
    </row>
    <row r="581" spans="2:9" x14ac:dyDescent="0.25">
      <c r="B581" t="s">
        <v>1050</v>
      </c>
      <c r="C581" s="55" t="s">
        <v>3921</v>
      </c>
      <c r="D581" s="3" t="s">
        <v>6010</v>
      </c>
      <c r="E581" s="45">
        <v>30.304399490356445</v>
      </c>
      <c r="F581" s="45">
        <v>-81.822601318359375</v>
      </c>
      <c r="G581" s="22">
        <v>26.5</v>
      </c>
      <c r="I581" s="4">
        <v>2.7283463478088379</v>
      </c>
    </row>
    <row r="582" spans="2:9" x14ac:dyDescent="0.25">
      <c r="B582" t="s">
        <v>1375</v>
      </c>
      <c r="C582" s="55" t="s">
        <v>4246</v>
      </c>
      <c r="D582" s="3" t="s">
        <v>6039</v>
      </c>
      <c r="E582" s="45">
        <v>34.717998504638672</v>
      </c>
      <c r="F582" s="45">
        <v>-82.969001770019531</v>
      </c>
      <c r="G582" s="22">
        <v>254.5</v>
      </c>
      <c r="I582" s="4">
        <v>2.7283463478088379</v>
      </c>
    </row>
    <row r="583" spans="2:9" x14ac:dyDescent="0.25">
      <c r="B583" t="s">
        <v>2175</v>
      </c>
      <c r="C583" s="55" t="s">
        <v>5027</v>
      </c>
      <c r="D583" s="3" t="s">
        <v>3747</v>
      </c>
      <c r="E583" s="45">
        <v>36.757801055908203</v>
      </c>
      <c r="F583" s="45">
        <v>-90.405601501464844</v>
      </c>
      <c r="G583" s="22">
        <v>112.80000305175781</v>
      </c>
      <c r="I583" s="4">
        <v>2.7283463478088379</v>
      </c>
    </row>
    <row r="584" spans="2:9" x14ac:dyDescent="0.25">
      <c r="B584" t="s">
        <v>2941</v>
      </c>
      <c r="C584" s="55" t="s">
        <v>5659</v>
      </c>
      <c r="D584" s="3" t="s">
        <v>6025</v>
      </c>
      <c r="E584" s="45">
        <v>33.482498168945313</v>
      </c>
      <c r="F584" s="45">
        <v>-90.985298156738281</v>
      </c>
      <c r="G584" s="22">
        <v>39</v>
      </c>
      <c r="I584" s="4">
        <v>2.7244095802307129</v>
      </c>
    </row>
    <row r="585" spans="2:9" x14ac:dyDescent="0.25">
      <c r="B585" t="s">
        <v>1304</v>
      </c>
      <c r="C585" s="55" t="s">
        <v>4175</v>
      </c>
      <c r="D585" s="3" t="s">
        <v>6025</v>
      </c>
      <c r="E585" s="45">
        <v>32.351799011230469</v>
      </c>
      <c r="F585" s="45">
        <v>-90.068801879882813</v>
      </c>
      <c r="G585" s="22">
        <v>85</v>
      </c>
      <c r="I585" s="4">
        <v>2.7204725742340088</v>
      </c>
    </row>
    <row r="586" spans="2:9" x14ac:dyDescent="0.25">
      <c r="B586" t="s">
        <v>1307</v>
      </c>
      <c r="C586" s="55" t="s">
        <v>4178</v>
      </c>
      <c r="D586" s="3" t="s">
        <v>6025</v>
      </c>
      <c r="E586" s="45">
        <v>32.148101806640625</v>
      </c>
      <c r="F586" s="45">
        <v>-90.144401550292969</v>
      </c>
      <c r="G586" s="22">
        <v>94.199996948242188</v>
      </c>
      <c r="I586" s="4">
        <v>2.7204723358154297</v>
      </c>
    </row>
    <row r="587" spans="2:9" x14ac:dyDescent="0.25">
      <c r="B587" t="s">
        <v>1365</v>
      </c>
      <c r="C587" s="55" t="s">
        <v>4236</v>
      </c>
      <c r="D587" s="3" t="s">
        <v>6039</v>
      </c>
      <c r="E587" s="45">
        <v>33.620700836181641</v>
      </c>
      <c r="F587" s="45">
        <v>-78.967300415039063</v>
      </c>
      <c r="G587" s="22">
        <v>4.5999999046325684</v>
      </c>
      <c r="I587" s="4">
        <v>2.7204723358154297</v>
      </c>
    </row>
    <row r="588" spans="2:9" x14ac:dyDescent="0.25">
      <c r="B588" t="s">
        <v>2914</v>
      </c>
      <c r="C588" s="55" t="s">
        <v>5635</v>
      </c>
      <c r="D588" s="3" t="s">
        <v>6042</v>
      </c>
      <c r="E588" s="45">
        <v>36.816699981689453</v>
      </c>
      <c r="F588" s="45">
        <v>-76.033302307128906</v>
      </c>
      <c r="G588" s="22">
        <v>7</v>
      </c>
      <c r="I588" s="4">
        <v>2.7204723358154297</v>
      </c>
    </row>
    <row r="589" spans="2:9" x14ac:dyDescent="0.25">
      <c r="B589" t="s">
        <v>1130</v>
      </c>
      <c r="C589" s="55" t="s">
        <v>4001</v>
      </c>
      <c r="D589" s="3" t="s">
        <v>6019</v>
      </c>
      <c r="E589" s="45">
        <v>30.151899337768555</v>
      </c>
      <c r="F589" s="45">
        <v>-90.928901672363281</v>
      </c>
      <c r="G589" s="22">
        <v>4.3000001907348633</v>
      </c>
      <c r="I589" s="4">
        <v>2.7125983238220215</v>
      </c>
    </row>
    <row r="590" spans="2:9" x14ac:dyDescent="0.25">
      <c r="B590" t="s">
        <v>1173</v>
      </c>
      <c r="C590" s="55" t="s">
        <v>4044</v>
      </c>
      <c r="D590" s="3" t="s">
        <v>6019</v>
      </c>
      <c r="E590" s="45">
        <v>30.430200576782227</v>
      </c>
      <c r="F590" s="45">
        <v>-90.362297058105469</v>
      </c>
      <c r="G590" s="22">
        <v>4.5999999046325684</v>
      </c>
      <c r="I590" s="4">
        <v>2.7047243118286133</v>
      </c>
    </row>
    <row r="591" spans="2:9" x14ac:dyDescent="0.25">
      <c r="B591" t="s">
        <v>1120</v>
      </c>
      <c r="C591" s="55" t="s">
        <v>3991</v>
      </c>
      <c r="D591" s="3" t="s">
        <v>6018</v>
      </c>
      <c r="E591" s="45">
        <v>39.077098846435547</v>
      </c>
      <c r="F591" s="45">
        <v>-84.524696350097656</v>
      </c>
      <c r="G591" s="22">
        <v>164.89999389648438</v>
      </c>
      <c r="I591" s="4">
        <v>2.7007875442504883</v>
      </c>
    </row>
    <row r="592" spans="2:9" x14ac:dyDescent="0.25">
      <c r="B592" t="s">
        <v>1494</v>
      </c>
      <c r="C592" s="55" t="s">
        <v>4365</v>
      </c>
      <c r="D592" s="3" t="s">
        <v>6040</v>
      </c>
      <c r="E592" s="45">
        <v>30.372299194335938</v>
      </c>
      <c r="F592" s="45">
        <v>-94.315902709960938</v>
      </c>
      <c r="G592" s="22">
        <v>27.100000381469727</v>
      </c>
      <c r="I592" s="4">
        <v>2.7007875442504883</v>
      </c>
    </row>
    <row r="593" spans="2:9" x14ac:dyDescent="0.25">
      <c r="B593" t="s">
        <v>1136</v>
      </c>
      <c r="C593" s="55" t="s">
        <v>4007</v>
      </c>
      <c r="D593" s="3" t="s">
        <v>6019</v>
      </c>
      <c r="E593" s="45">
        <v>30.204000473022461</v>
      </c>
      <c r="F593" s="45">
        <v>-93.375</v>
      </c>
      <c r="G593" s="22">
        <v>3.7000000476837158</v>
      </c>
      <c r="I593" s="4">
        <v>2.7007873058319092</v>
      </c>
    </row>
    <row r="594" spans="2:9" x14ac:dyDescent="0.25">
      <c r="B594" t="s">
        <v>1199</v>
      </c>
      <c r="C594" s="55" t="s">
        <v>4070</v>
      </c>
      <c r="D594" s="3" t="s">
        <v>6024</v>
      </c>
      <c r="E594" s="45">
        <v>44.532001495361328</v>
      </c>
      <c r="F594" s="45">
        <v>-92.665397644042969</v>
      </c>
      <c r="G594" s="22">
        <v>267</v>
      </c>
      <c r="I594" s="4">
        <v>2.6968502998352051</v>
      </c>
    </row>
    <row r="595" spans="2:9" x14ac:dyDescent="0.25">
      <c r="B595" t="s">
        <v>2830</v>
      </c>
      <c r="C595" s="55" t="s">
        <v>5558</v>
      </c>
      <c r="D595" s="3" t="s">
        <v>3563</v>
      </c>
      <c r="E595" s="45">
        <v>47.680000305175781</v>
      </c>
      <c r="F595" s="45">
        <v>-121.61000061035156</v>
      </c>
      <c r="G595" s="22">
        <v>1008.9000244140625</v>
      </c>
      <c r="I595" s="4">
        <v>2.6968502998352051</v>
      </c>
    </row>
    <row r="596" spans="2:9" x14ac:dyDescent="0.25">
      <c r="B596" t="s">
        <v>1566</v>
      </c>
      <c r="C596" s="55" t="s">
        <v>4445</v>
      </c>
      <c r="D596" s="3" t="s">
        <v>6004</v>
      </c>
      <c r="E596" s="45">
        <v>35.7593994140625</v>
      </c>
      <c r="F596" s="45">
        <v>-91.638298034667969</v>
      </c>
      <c r="G596" s="22">
        <v>88.400001525878906</v>
      </c>
      <c r="I596" s="4">
        <v>2.692913293838501</v>
      </c>
    </row>
    <row r="597" spans="2:9" x14ac:dyDescent="0.25">
      <c r="B597" t="s">
        <v>1064</v>
      </c>
      <c r="C597" s="55" t="s">
        <v>3935</v>
      </c>
      <c r="D597" s="3" t="s">
        <v>6010</v>
      </c>
      <c r="E597" s="45">
        <v>28.980199813842773</v>
      </c>
      <c r="F597" s="45">
        <v>-82.023002624511719</v>
      </c>
      <c r="G597" s="22">
        <v>31.100000381469727</v>
      </c>
      <c r="I597" s="4">
        <v>2.6889762878417969</v>
      </c>
    </row>
    <row r="598" spans="2:9" x14ac:dyDescent="0.25">
      <c r="B598" t="s">
        <v>2181</v>
      </c>
      <c r="C598" s="55" t="s">
        <v>5031</v>
      </c>
      <c r="D598" s="3" t="s">
        <v>3747</v>
      </c>
      <c r="E598" s="45">
        <v>36.877498626708984</v>
      </c>
      <c r="F598" s="45">
        <v>-89.623100280761719</v>
      </c>
      <c r="G598" s="22">
        <v>94.5</v>
      </c>
      <c r="I598" s="4">
        <v>2.6889762878417969</v>
      </c>
    </row>
    <row r="599" spans="2:9" x14ac:dyDescent="0.25">
      <c r="B599" t="s">
        <v>2131</v>
      </c>
      <c r="C599" s="55" t="s">
        <v>4985</v>
      </c>
      <c r="D599" s="3" t="s">
        <v>6025</v>
      </c>
      <c r="E599" s="45">
        <v>34.248600006103516</v>
      </c>
      <c r="F599" s="45">
        <v>-88.99749755859375</v>
      </c>
      <c r="G599" s="22">
        <v>143.30000305175781</v>
      </c>
      <c r="I599" s="4">
        <v>2.6850392818450928</v>
      </c>
    </row>
    <row r="600" spans="2:9" x14ac:dyDescent="0.25">
      <c r="B600" t="s">
        <v>2512</v>
      </c>
      <c r="C600" s="55" t="s">
        <v>5311</v>
      </c>
      <c r="D600" s="3" t="s">
        <v>6000</v>
      </c>
      <c r="E600" s="45">
        <v>43.729198455810547</v>
      </c>
      <c r="F600" s="45">
        <v>-98.713096618652344</v>
      </c>
      <c r="G600" s="22">
        <v>502.89999389648438</v>
      </c>
      <c r="I600" s="4">
        <v>2.6811022758483887</v>
      </c>
    </row>
    <row r="601" spans="2:9" x14ac:dyDescent="0.25">
      <c r="B601" t="s">
        <v>3165</v>
      </c>
      <c r="C601" s="55" t="s">
        <v>5871</v>
      </c>
      <c r="D601" s="3" t="s">
        <v>6025</v>
      </c>
      <c r="E601" s="45">
        <v>30.463600158691406</v>
      </c>
      <c r="F601" s="45">
        <v>-88.531898498535156</v>
      </c>
      <c r="G601" s="22">
        <v>5.5</v>
      </c>
      <c r="I601" s="4">
        <v>2.6811022758483887</v>
      </c>
    </row>
    <row r="602" spans="2:9" x14ac:dyDescent="0.25">
      <c r="B602" t="s">
        <v>1513</v>
      </c>
      <c r="C602" s="55" t="s">
        <v>4384</v>
      </c>
      <c r="D602" s="3" t="s">
        <v>6025</v>
      </c>
      <c r="E602" s="45">
        <v>34.849201202392578</v>
      </c>
      <c r="F602" s="45">
        <v>-89.159698486328125</v>
      </c>
      <c r="G602" s="22">
        <v>183.80000305175781</v>
      </c>
      <c r="I602" s="4">
        <v>2.6771652698516846</v>
      </c>
    </row>
    <row r="603" spans="2:9" x14ac:dyDescent="0.25">
      <c r="B603" t="s">
        <v>1236</v>
      </c>
      <c r="C603" s="55" t="s">
        <v>4107</v>
      </c>
      <c r="D603" s="3" t="s">
        <v>3747</v>
      </c>
      <c r="E603" s="45">
        <v>37.888801574707031</v>
      </c>
      <c r="F603" s="45">
        <v>-90.252098083496094</v>
      </c>
      <c r="G603" s="22">
        <v>238.69999694824219</v>
      </c>
      <c r="I603" s="4">
        <v>2.6732282638549805</v>
      </c>
    </row>
    <row r="604" spans="2:9" x14ac:dyDescent="0.25">
      <c r="B604" t="s">
        <v>2975</v>
      </c>
      <c r="C604" s="55" t="s">
        <v>5691</v>
      </c>
      <c r="D604" s="3" t="s">
        <v>6033</v>
      </c>
      <c r="E604" s="45">
        <v>40.779399871826172</v>
      </c>
      <c r="F604" s="45">
        <v>-73.880302429199219</v>
      </c>
      <c r="G604" s="22">
        <v>3.4000000953674316</v>
      </c>
      <c r="I604" s="4">
        <v>2.6692912578582764</v>
      </c>
    </row>
    <row r="605" spans="2:9" x14ac:dyDescent="0.25">
      <c r="B605" t="s">
        <v>2873</v>
      </c>
      <c r="C605" s="55" t="s">
        <v>5598</v>
      </c>
      <c r="D605" s="3" t="s">
        <v>6010</v>
      </c>
      <c r="E605" s="45">
        <v>26.917200088500977</v>
      </c>
      <c r="F605" s="45">
        <v>-81.991401672363281</v>
      </c>
      <c r="G605" s="22">
        <v>7.5999999046325684</v>
      </c>
      <c r="I605" s="4">
        <v>2.65354323387146</v>
      </c>
    </row>
    <row r="606" spans="2:9" x14ac:dyDescent="0.25">
      <c r="B606" t="s">
        <v>2089</v>
      </c>
      <c r="C606" s="55" t="s">
        <v>4946</v>
      </c>
      <c r="D606" s="3" t="s">
        <v>6024</v>
      </c>
      <c r="E606" s="45">
        <v>44.571098327636719</v>
      </c>
      <c r="F606" s="45">
        <v>-92.528297424316406</v>
      </c>
      <c r="G606" s="22">
        <v>209.69999694824219</v>
      </c>
      <c r="I606" s="4">
        <v>2.649606466293335</v>
      </c>
    </row>
    <row r="607" spans="2:9" x14ac:dyDescent="0.25">
      <c r="B607" t="s">
        <v>1022</v>
      </c>
      <c r="C607" s="55" t="s">
        <v>3890</v>
      </c>
      <c r="D607" s="3" t="s">
        <v>6004</v>
      </c>
      <c r="E607" s="45">
        <v>34.842899322509766</v>
      </c>
      <c r="F607" s="45">
        <v>-92.211502075195313</v>
      </c>
      <c r="G607" s="22">
        <v>102.69999694824219</v>
      </c>
      <c r="I607" s="4">
        <v>2.6496062278747559</v>
      </c>
    </row>
    <row r="608" spans="2:9" x14ac:dyDescent="0.25">
      <c r="B608" t="s">
        <v>1386</v>
      </c>
      <c r="C608" s="55" t="s">
        <v>4257</v>
      </c>
      <c r="D608" s="3" t="s">
        <v>6039</v>
      </c>
      <c r="E608" s="45">
        <v>34.884300231933594</v>
      </c>
      <c r="F608" s="45">
        <v>-82.98809814453125</v>
      </c>
      <c r="G608" s="22">
        <v>315.20001220703125</v>
      </c>
      <c r="I608" s="4">
        <v>2.6496062278747559</v>
      </c>
    </row>
    <row r="609" spans="2:9" x14ac:dyDescent="0.25">
      <c r="B609" t="s">
        <v>493</v>
      </c>
      <c r="C609" s="55" t="s">
        <v>3305</v>
      </c>
      <c r="D609" s="3" t="s">
        <v>6039</v>
      </c>
      <c r="E609" s="45">
        <v>34.301101684570313</v>
      </c>
      <c r="F609" s="45">
        <v>-79.876701354980469</v>
      </c>
      <c r="G609" s="22">
        <v>45.700000762939453</v>
      </c>
      <c r="I609" s="4">
        <v>2.6496062278747559</v>
      </c>
    </row>
    <row r="610" spans="2:9" x14ac:dyDescent="0.25">
      <c r="B610" t="s">
        <v>1946</v>
      </c>
      <c r="C610" s="55" t="s">
        <v>4810</v>
      </c>
      <c r="D610" s="3" t="s">
        <v>6018</v>
      </c>
      <c r="E610" s="45">
        <v>36.814701080322266</v>
      </c>
      <c r="F610" s="45">
        <v>-87.881698608398438</v>
      </c>
      <c r="G610" s="22">
        <v>174.69999694824219</v>
      </c>
      <c r="I610" s="4">
        <v>2.6456692218780518</v>
      </c>
    </row>
    <row r="611" spans="2:9" x14ac:dyDescent="0.25">
      <c r="B611" t="s">
        <v>1576</v>
      </c>
      <c r="C611" s="55" t="s">
        <v>4454</v>
      </c>
      <c r="D611" s="3" t="s">
        <v>6004</v>
      </c>
      <c r="E611" s="45">
        <v>33.590000152587891</v>
      </c>
      <c r="F611" s="45">
        <v>-92.823600769042969</v>
      </c>
      <c r="G611" s="22">
        <v>35.400001525878906</v>
      </c>
      <c r="I611" s="4">
        <v>2.6417324542999268</v>
      </c>
    </row>
    <row r="612" spans="2:9" x14ac:dyDescent="0.25">
      <c r="B612" t="s">
        <v>1210</v>
      </c>
      <c r="C612" s="55" t="s">
        <v>4081</v>
      </c>
      <c r="D612" s="3" t="s">
        <v>6024</v>
      </c>
      <c r="E612" s="45">
        <v>44.905200958251953</v>
      </c>
      <c r="F612" s="45">
        <v>-93.383003234863281</v>
      </c>
      <c r="G612" s="22">
        <v>290.5</v>
      </c>
      <c r="I612" s="4">
        <v>2.6417322158813477</v>
      </c>
    </row>
    <row r="613" spans="2:9" x14ac:dyDescent="0.25">
      <c r="B613" t="s">
        <v>1357</v>
      </c>
      <c r="C613" s="55" t="s">
        <v>4228</v>
      </c>
      <c r="D613" s="3" t="s">
        <v>6039</v>
      </c>
      <c r="E613" s="45">
        <v>32.959098815917969</v>
      </c>
      <c r="F613" s="45">
        <v>-80.060600280761719</v>
      </c>
      <c r="G613" s="22">
        <v>14</v>
      </c>
      <c r="I613" s="4">
        <v>2.6417322158813477</v>
      </c>
    </row>
    <row r="614" spans="2:9" x14ac:dyDescent="0.25">
      <c r="B614" t="s">
        <v>1385</v>
      </c>
      <c r="C614" s="55" t="s">
        <v>4256</v>
      </c>
      <c r="D614" s="3" t="s">
        <v>6039</v>
      </c>
      <c r="E614" s="45">
        <v>34.709800720214844</v>
      </c>
      <c r="F614" s="45">
        <v>-82.876701354980469</v>
      </c>
      <c r="G614" s="22">
        <v>249</v>
      </c>
      <c r="I614" s="4">
        <v>2.6417322158813477</v>
      </c>
    </row>
    <row r="615" spans="2:9" x14ac:dyDescent="0.25">
      <c r="B615" t="s">
        <v>1525</v>
      </c>
      <c r="C615" s="55" t="s">
        <v>4400</v>
      </c>
      <c r="D615" s="3" t="s">
        <v>6003</v>
      </c>
      <c r="E615" s="45">
        <v>34.096698760986328</v>
      </c>
      <c r="F615" s="45">
        <v>-87.991401672363281</v>
      </c>
      <c r="G615" s="22">
        <v>132.60000610351563</v>
      </c>
      <c r="I615" s="4">
        <v>2.6417322158813477</v>
      </c>
    </row>
    <row r="616" spans="2:9" x14ac:dyDescent="0.25">
      <c r="B616" t="s">
        <v>1727</v>
      </c>
      <c r="C616" s="55" t="s">
        <v>4599</v>
      </c>
      <c r="D616" s="3" t="s">
        <v>6024</v>
      </c>
      <c r="E616" s="45">
        <v>45.009998321533203</v>
      </c>
      <c r="F616" s="45">
        <v>-93.379203796386719</v>
      </c>
      <c r="G616" s="22">
        <v>277.39999389648438</v>
      </c>
      <c r="I616" s="4">
        <v>2.6417322158813477</v>
      </c>
    </row>
    <row r="617" spans="2:9" x14ac:dyDescent="0.25">
      <c r="B617" t="s">
        <v>1971</v>
      </c>
      <c r="C617" s="55" t="s">
        <v>4834</v>
      </c>
      <c r="D617" s="3" t="s">
        <v>6019</v>
      </c>
      <c r="E617" s="45">
        <v>30.240800857543945</v>
      </c>
      <c r="F617" s="45">
        <v>-92.347801208496094</v>
      </c>
      <c r="G617" s="22">
        <v>7.5999999046325684</v>
      </c>
      <c r="I617" s="4">
        <v>2.6338582038879395</v>
      </c>
    </row>
    <row r="618" spans="2:9" x14ac:dyDescent="0.25">
      <c r="B618" t="s">
        <v>936</v>
      </c>
      <c r="C618" s="55" t="s">
        <v>3804</v>
      </c>
      <c r="D618" s="3" t="s">
        <v>6003</v>
      </c>
      <c r="E618" s="45">
        <v>34.842098236083984</v>
      </c>
      <c r="F618" s="45">
        <v>-87.436203002929688</v>
      </c>
      <c r="G618" s="22">
        <v>194.19999694824219</v>
      </c>
      <c r="I618" s="4">
        <v>2.6299211978912354</v>
      </c>
    </row>
    <row r="619" spans="2:9" x14ac:dyDescent="0.25">
      <c r="B619" t="s">
        <v>1417</v>
      </c>
      <c r="C619" s="55" t="s">
        <v>4288</v>
      </c>
      <c r="D619" s="3" t="s">
        <v>6007</v>
      </c>
      <c r="E619" s="45">
        <v>35.440399169921875</v>
      </c>
      <c r="F619" s="45">
        <v>-86.620002746582031</v>
      </c>
      <c r="G619" s="22">
        <v>246.89999389648438</v>
      </c>
      <c r="I619" s="4">
        <v>2.6299211978912354</v>
      </c>
    </row>
    <row r="620" spans="2:9" x14ac:dyDescent="0.25">
      <c r="B620" t="s">
        <v>1712</v>
      </c>
      <c r="C620" s="55" t="s">
        <v>4585</v>
      </c>
      <c r="D620" s="3" t="s">
        <v>6010</v>
      </c>
      <c r="E620" s="45">
        <v>27.446699142456055</v>
      </c>
      <c r="F620" s="45">
        <v>-82.50140380859375</v>
      </c>
      <c r="G620" s="22">
        <v>6.0999999046325684</v>
      </c>
      <c r="I620" s="4">
        <v>2.6299211978912354</v>
      </c>
    </row>
    <row r="621" spans="2:9" x14ac:dyDescent="0.25">
      <c r="B621" t="s">
        <v>1032</v>
      </c>
      <c r="C621" s="55" t="s">
        <v>3900</v>
      </c>
      <c r="D621" s="3" t="s">
        <v>6004</v>
      </c>
      <c r="E621" s="45">
        <v>34.717700958251953</v>
      </c>
      <c r="F621" s="45">
        <v>-92.552101135253906</v>
      </c>
      <c r="G621" s="22">
        <v>172.19999694824219</v>
      </c>
      <c r="I621" s="4">
        <v>2.6220471858978271</v>
      </c>
    </row>
    <row r="622" spans="2:9" x14ac:dyDescent="0.25">
      <c r="B622" t="s">
        <v>1309</v>
      </c>
      <c r="C622" s="55" t="s">
        <v>4180</v>
      </c>
      <c r="D622" s="3" t="s">
        <v>6025</v>
      </c>
      <c r="E622" s="45">
        <v>32.319099426269531</v>
      </c>
      <c r="F622" s="45">
        <v>-90.080596923828125</v>
      </c>
      <c r="G622" s="22">
        <v>88.099998474121094</v>
      </c>
      <c r="I622" s="4">
        <v>2.6220471858978271</v>
      </c>
    </row>
    <row r="623" spans="2:9" x14ac:dyDescent="0.25">
      <c r="B623" t="s">
        <v>1405</v>
      </c>
      <c r="C623" s="55" t="s">
        <v>4276</v>
      </c>
      <c r="D623" s="3" t="s">
        <v>6000</v>
      </c>
      <c r="E623" s="45">
        <v>43.449001312255859</v>
      </c>
      <c r="F623" s="45">
        <v>-97.655403137207031</v>
      </c>
      <c r="G623" s="22">
        <v>403.60000610351563</v>
      </c>
      <c r="I623" s="4">
        <v>2.6220471858978271</v>
      </c>
    </row>
    <row r="624" spans="2:9" x14ac:dyDescent="0.25">
      <c r="B624" t="s">
        <v>1550</v>
      </c>
      <c r="C624" s="55" t="s">
        <v>4430</v>
      </c>
      <c r="D624" s="3" t="s">
        <v>6044</v>
      </c>
      <c r="E624" s="45">
        <v>45.098300933837891</v>
      </c>
      <c r="F624" s="45">
        <v>-87.62359619140625</v>
      </c>
      <c r="G624" s="22">
        <v>179.5</v>
      </c>
      <c r="I624" s="4">
        <v>2.6220471858978271</v>
      </c>
    </row>
    <row r="625" spans="2:9" x14ac:dyDescent="0.25">
      <c r="B625" t="s">
        <v>1728</v>
      </c>
      <c r="C625" s="55" t="s">
        <v>4600</v>
      </c>
      <c r="D625" s="3" t="s">
        <v>6010</v>
      </c>
      <c r="E625" s="45">
        <v>28.50830078125</v>
      </c>
      <c r="F625" s="45">
        <v>-81.546699523925781</v>
      </c>
      <c r="G625" s="22">
        <v>45.700000762939453</v>
      </c>
      <c r="I625" s="4">
        <v>2.6181104183197021</v>
      </c>
    </row>
    <row r="626" spans="2:9" x14ac:dyDescent="0.25">
      <c r="B626" t="s">
        <v>1353</v>
      </c>
      <c r="C626" s="55" t="s">
        <v>4224</v>
      </c>
      <c r="D626" s="3" t="s">
        <v>6034</v>
      </c>
      <c r="E626" s="45">
        <v>40.096000671386719</v>
      </c>
      <c r="F626" s="45">
        <v>-84.519996643066406</v>
      </c>
      <c r="G626" s="22">
        <v>307.79998779296875</v>
      </c>
      <c r="I626" s="4">
        <v>2.618110179901123</v>
      </c>
    </row>
    <row r="627" spans="2:9" x14ac:dyDescent="0.25">
      <c r="B627" t="s">
        <v>2340</v>
      </c>
      <c r="C627" s="55" t="s">
        <v>5165</v>
      </c>
      <c r="D627" s="3" t="s">
        <v>6027</v>
      </c>
      <c r="E627" s="45">
        <v>35.420600891113281</v>
      </c>
      <c r="F627" s="45">
        <v>-82.187797546386719</v>
      </c>
      <c r="G627" s="22">
        <v>317</v>
      </c>
      <c r="I627" s="4">
        <v>2.618110179901123</v>
      </c>
    </row>
    <row r="628" spans="2:9" x14ac:dyDescent="0.25">
      <c r="B628" t="s">
        <v>2331</v>
      </c>
      <c r="C628" s="55" t="s">
        <v>5158</v>
      </c>
      <c r="D628" s="3" t="s">
        <v>6027</v>
      </c>
      <c r="E628" s="45">
        <v>35.311698913574219</v>
      </c>
      <c r="F628" s="45">
        <v>-83.174697875976563</v>
      </c>
      <c r="G628" s="22">
        <v>668.0999755859375</v>
      </c>
      <c r="I628" s="4">
        <v>2.6141729354858398</v>
      </c>
    </row>
    <row r="629" spans="2:9" x14ac:dyDescent="0.25">
      <c r="B629" t="s">
        <v>485</v>
      </c>
      <c r="C629" s="55" t="s">
        <v>3282</v>
      </c>
      <c r="D629" s="3" t="s">
        <v>6007</v>
      </c>
      <c r="E629" s="45">
        <v>36.283599853515625</v>
      </c>
      <c r="F629" s="45">
        <v>-88.706398010253906</v>
      </c>
      <c r="G629" s="22">
        <v>137.19999694824219</v>
      </c>
      <c r="I629" s="4">
        <v>2.6102364063262939</v>
      </c>
    </row>
    <row r="630" spans="2:9" x14ac:dyDescent="0.25">
      <c r="B630" t="s">
        <v>1527</v>
      </c>
      <c r="C630" s="55" t="s">
        <v>4403</v>
      </c>
      <c r="D630" s="3" t="s">
        <v>6003</v>
      </c>
      <c r="E630" s="45">
        <v>34.488300323486328</v>
      </c>
      <c r="F630" s="45">
        <v>-87.298896789550781</v>
      </c>
      <c r="G630" s="22">
        <v>189.60000610351563</v>
      </c>
      <c r="I630" s="4">
        <v>2.6062991619110107</v>
      </c>
    </row>
    <row r="631" spans="2:9" x14ac:dyDescent="0.25">
      <c r="B631" t="s">
        <v>1490</v>
      </c>
      <c r="C631" s="55" t="s">
        <v>4361</v>
      </c>
      <c r="D631" s="3" t="s">
        <v>6007</v>
      </c>
      <c r="E631" s="45">
        <v>35.95050048828125</v>
      </c>
      <c r="F631" s="45">
        <v>-85.522903442382813</v>
      </c>
      <c r="G631" s="22">
        <v>307.79998779296875</v>
      </c>
      <c r="I631" s="4">
        <v>2.6023623943328857</v>
      </c>
    </row>
    <row r="632" spans="2:9" x14ac:dyDescent="0.25">
      <c r="B632" t="s">
        <v>1095</v>
      </c>
      <c r="C632" s="55" t="s">
        <v>3966</v>
      </c>
      <c r="D632" s="3" t="s">
        <v>6016</v>
      </c>
      <c r="E632" s="45">
        <v>40.862598419189453</v>
      </c>
      <c r="F632" s="45">
        <v>-87.0802001953125</v>
      </c>
      <c r="G632" s="22">
        <v>205.10000610351563</v>
      </c>
      <c r="I632" s="4">
        <v>2.6023621559143066</v>
      </c>
    </row>
    <row r="633" spans="2:9" x14ac:dyDescent="0.25">
      <c r="B633" t="s">
        <v>1253</v>
      </c>
      <c r="C633" s="55" t="s">
        <v>4124</v>
      </c>
      <c r="D633" s="3" t="s">
        <v>6025</v>
      </c>
      <c r="E633" s="45">
        <v>30.394699096679688</v>
      </c>
      <c r="F633" s="45">
        <v>-89.37640380859375</v>
      </c>
      <c r="G633" s="22">
        <v>7</v>
      </c>
      <c r="I633" s="4">
        <v>2.6023621559143066</v>
      </c>
    </row>
    <row r="634" spans="2:9" x14ac:dyDescent="0.25">
      <c r="B634" t="s">
        <v>1854</v>
      </c>
      <c r="C634" s="55" t="s">
        <v>4732</v>
      </c>
      <c r="D634" s="3" t="s">
        <v>6013</v>
      </c>
      <c r="E634" s="45">
        <v>43.403598785400391</v>
      </c>
      <c r="F634" s="45">
        <v>-94.747200012207031</v>
      </c>
      <c r="G634" s="22">
        <v>402.29998779296875</v>
      </c>
      <c r="I634" s="4">
        <v>2.6023621559143066</v>
      </c>
    </row>
    <row r="635" spans="2:9" x14ac:dyDescent="0.25">
      <c r="B635" t="s">
        <v>2833</v>
      </c>
      <c r="C635" s="55" t="s">
        <v>5562</v>
      </c>
      <c r="D635" s="3" t="s">
        <v>385</v>
      </c>
      <c r="E635" s="45">
        <v>59.700000762939453</v>
      </c>
      <c r="F635" s="45">
        <v>-150.71000671386719</v>
      </c>
      <c r="G635" s="22">
        <v>381</v>
      </c>
      <c r="I635" s="4">
        <v>2.5984253883361816</v>
      </c>
    </row>
    <row r="636" spans="2:9" x14ac:dyDescent="0.25">
      <c r="B636" t="s">
        <v>1047</v>
      </c>
      <c r="C636" s="55" t="s">
        <v>3918</v>
      </c>
      <c r="D636" s="3" t="s">
        <v>6010</v>
      </c>
      <c r="E636" s="45">
        <v>30.144800186157227</v>
      </c>
      <c r="F636" s="45">
        <v>-81.766799926757813</v>
      </c>
      <c r="G636" s="22">
        <v>24.399999618530273</v>
      </c>
      <c r="I636" s="4">
        <v>2.5984251499176025</v>
      </c>
    </row>
    <row r="637" spans="2:9" x14ac:dyDescent="0.25">
      <c r="B637" t="s">
        <v>1496</v>
      </c>
      <c r="C637" s="55" t="s">
        <v>4367</v>
      </c>
      <c r="D637" s="3" t="s">
        <v>6040</v>
      </c>
      <c r="E637" s="45">
        <v>30.197999954223633</v>
      </c>
      <c r="F637" s="45">
        <v>-97.974700927734375</v>
      </c>
      <c r="G637" s="22">
        <v>338.29998779296875</v>
      </c>
      <c r="I637" s="4">
        <v>2.5984251499176025</v>
      </c>
    </row>
    <row r="638" spans="2:9" x14ac:dyDescent="0.25">
      <c r="B638" t="s">
        <v>2786</v>
      </c>
      <c r="C638" s="55" t="s">
        <v>5526</v>
      </c>
      <c r="D638" s="3" t="s">
        <v>6044</v>
      </c>
      <c r="E638" s="45">
        <v>44.970798492431641</v>
      </c>
      <c r="F638" s="45">
        <v>-92.561996459960938</v>
      </c>
      <c r="G638" s="22">
        <v>298.70001220703125</v>
      </c>
      <c r="I638" s="4">
        <v>2.5905513763427734</v>
      </c>
    </row>
    <row r="639" spans="2:9" x14ac:dyDescent="0.25">
      <c r="B639" t="s">
        <v>1335</v>
      </c>
      <c r="C639" s="55" t="s">
        <v>4206</v>
      </c>
      <c r="D639" s="3" t="s">
        <v>6027</v>
      </c>
      <c r="E639" s="45">
        <v>34.202400207519531</v>
      </c>
      <c r="F639" s="45">
        <v>-78.094802856445313</v>
      </c>
      <c r="G639" s="22">
        <v>21</v>
      </c>
      <c r="I639" s="4">
        <v>2.5905511379241943</v>
      </c>
    </row>
    <row r="640" spans="2:9" x14ac:dyDescent="0.25">
      <c r="B640" t="s">
        <v>1082</v>
      </c>
      <c r="C640" s="55" t="s">
        <v>3953</v>
      </c>
      <c r="D640" s="3" t="s">
        <v>6015</v>
      </c>
      <c r="E640" s="45">
        <v>37.358200073242188</v>
      </c>
      <c r="F640" s="45">
        <v>-89.17669677734375</v>
      </c>
      <c r="G640" s="22">
        <v>128.60000610351563</v>
      </c>
      <c r="I640" s="4">
        <v>2.5866141319274902</v>
      </c>
    </row>
    <row r="641" spans="2:9" x14ac:dyDescent="0.25">
      <c r="B641" t="s">
        <v>1957</v>
      </c>
      <c r="C641" s="55" t="s">
        <v>4820</v>
      </c>
      <c r="D641" s="3" t="s">
        <v>6018</v>
      </c>
      <c r="E641" s="45">
        <v>37.399700164794922</v>
      </c>
      <c r="F641" s="45">
        <v>-87.762199401855469</v>
      </c>
      <c r="G641" s="22">
        <v>124.69999694824219</v>
      </c>
      <c r="I641" s="4">
        <v>2.5866141319274902</v>
      </c>
    </row>
    <row r="642" spans="2:9" x14ac:dyDescent="0.25">
      <c r="B642" t="s">
        <v>2552</v>
      </c>
      <c r="C642" s="55" t="s">
        <v>5345</v>
      </c>
      <c r="D642" s="3" t="s">
        <v>6007</v>
      </c>
      <c r="E642" s="45">
        <v>35.202800750732422</v>
      </c>
      <c r="F642" s="45">
        <v>-85.917198181152344</v>
      </c>
      <c r="G642" s="22">
        <v>587.70001220703125</v>
      </c>
      <c r="I642" s="4">
        <v>2.5866141319274902</v>
      </c>
    </row>
    <row r="643" spans="2:9" x14ac:dyDescent="0.25">
      <c r="B643" t="s">
        <v>1824</v>
      </c>
      <c r="C643" s="55" t="s">
        <v>4709</v>
      </c>
      <c r="D643" s="3" t="s">
        <v>6016</v>
      </c>
      <c r="E643" s="45">
        <v>40.255298614501953</v>
      </c>
      <c r="F643" s="45">
        <v>-84.995796203613281</v>
      </c>
      <c r="G643" s="22">
        <v>315.5</v>
      </c>
      <c r="I643" s="4">
        <v>2.5826771259307861</v>
      </c>
    </row>
    <row r="644" spans="2:9" x14ac:dyDescent="0.25">
      <c r="B644" t="s">
        <v>907</v>
      </c>
      <c r="C644" s="55" t="s">
        <v>3775</v>
      </c>
      <c r="D644" s="3" t="s">
        <v>6002</v>
      </c>
      <c r="E644" s="45">
        <v>41.466300964355469</v>
      </c>
      <c r="F644" s="45">
        <v>-98.627197265625</v>
      </c>
      <c r="G644" s="22">
        <v>609</v>
      </c>
      <c r="I644" s="4">
        <v>2.578740119934082</v>
      </c>
    </row>
    <row r="645" spans="2:9" x14ac:dyDescent="0.25">
      <c r="B645" t="s">
        <v>983</v>
      </c>
      <c r="C645" s="55" t="s">
        <v>3851</v>
      </c>
      <c r="D645" s="3" t="s">
        <v>6004</v>
      </c>
      <c r="E645" s="45">
        <v>34.464900970458984</v>
      </c>
      <c r="F645" s="45">
        <v>-93.100502014160156</v>
      </c>
      <c r="G645" s="22">
        <v>134.39999389648438</v>
      </c>
      <c r="I645" s="4">
        <v>2.578740119934082</v>
      </c>
    </row>
    <row r="646" spans="2:9" x14ac:dyDescent="0.25">
      <c r="B646" t="s">
        <v>986</v>
      </c>
      <c r="C646" s="55" t="s">
        <v>3854</v>
      </c>
      <c r="D646" s="3" t="s">
        <v>6004</v>
      </c>
      <c r="E646" s="45">
        <v>36.095199584960938</v>
      </c>
      <c r="F646" s="45">
        <v>-90.492599487304688</v>
      </c>
      <c r="G646" s="22">
        <v>97.5</v>
      </c>
      <c r="I646" s="4">
        <v>2.578740119934082</v>
      </c>
    </row>
    <row r="647" spans="2:9" x14ac:dyDescent="0.25">
      <c r="B647" t="s">
        <v>1060</v>
      </c>
      <c r="C647" s="55" t="s">
        <v>3931</v>
      </c>
      <c r="D647" s="3" t="s">
        <v>6010</v>
      </c>
      <c r="E647" s="45">
        <v>28.960899353027344</v>
      </c>
      <c r="F647" s="45">
        <v>-81.997901916503906</v>
      </c>
      <c r="G647" s="22">
        <v>28</v>
      </c>
      <c r="I647" s="4">
        <v>2.578740119934082</v>
      </c>
    </row>
    <row r="648" spans="2:9" x14ac:dyDescent="0.25">
      <c r="B648" t="s">
        <v>1360</v>
      </c>
      <c r="C648" s="55" t="s">
        <v>4231</v>
      </c>
      <c r="D648" s="3" t="s">
        <v>6039</v>
      </c>
      <c r="E648" s="45">
        <v>32.926200866699219</v>
      </c>
      <c r="F648" s="45">
        <v>-80.083999633789063</v>
      </c>
      <c r="G648" s="22">
        <v>10.399999618530273</v>
      </c>
      <c r="I648" s="4">
        <v>2.578740119934082</v>
      </c>
    </row>
    <row r="649" spans="2:9" x14ac:dyDescent="0.25">
      <c r="B649" t="s">
        <v>1489</v>
      </c>
      <c r="C649" s="55" t="s">
        <v>4360</v>
      </c>
      <c r="D649" s="3" t="s">
        <v>6007</v>
      </c>
      <c r="E649" s="45">
        <v>36.023601531982422</v>
      </c>
      <c r="F649" s="45">
        <v>-85.5802001953125</v>
      </c>
      <c r="G649" s="22">
        <v>316.10000610351563</v>
      </c>
      <c r="I649" s="4">
        <v>2.5748031139373779</v>
      </c>
    </row>
    <row r="650" spans="2:9" x14ac:dyDescent="0.25">
      <c r="B650" t="s">
        <v>1080</v>
      </c>
      <c r="C650" s="55" t="s">
        <v>3951</v>
      </c>
      <c r="D650" s="3" t="s">
        <v>6015</v>
      </c>
      <c r="E650" s="45">
        <v>37.806800842285156</v>
      </c>
      <c r="F650" s="45">
        <v>-89.324501037597656</v>
      </c>
      <c r="G650" s="22">
        <v>121.90000152587891</v>
      </c>
      <c r="I650" s="4">
        <v>2.5708661079406738</v>
      </c>
    </row>
    <row r="651" spans="2:9" x14ac:dyDescent="0.25">
      <c r="B651" t="s">
        <v>1029</v>
      </c>
      <c r="C651" s="55" t="s">
        <v>3897</v>
      </c>
      <c r="D651" s="3" t="s">
        <v>6004</v>
      </c>
      <c r="E651" s="45">
        <v>36.208400726318359</v>
      </c>
      <c r="F651" s="45">
        <v>-91.511497497558594</v>
      </c>
      <c r="G651" s="22">
        <v>175</v>
      </c>
      <c r="I651" s="4">
        <v>2.5669293403625488</v>
      </c>
    </row>
    <row r="652" spans="2:9" x14ac:dyDescent="0.25">
      <c r="B652" t="s">
        <v>997</v>
      </c>
      <c r="C652" s="55" t="s">
        <v>3865</v>
      </c>
      <c r="D652" s="3" t="s">
        <v>6004</v>
      </c>
      <c r="E652" s="45">
        <v>36.022300720214844</v>
      </c>
      <c r="F652" s="45">
        <v>-91.271202087402344</v>
      </c>
      <c r="G652" s="22">
        <v>123.69999694824219</v>
      </c>
      <c r="I652" s="4">
        <v>2.5669291019439697</v>
      </c>
    </row>
    <row r="653" spans="2:9" x14ac:dyDescent="0.25">
      <c r="B653" t="s">
        <v>1222</v>
      </c>
      <c r="C653" s="55" t="s">
        <v>4093</v>
      </c>
      <c r="D653" s="3" t="s">
        <v>3747</v>
      </c>
      <c r="E653" s="45">
        <v>37.493801116943359</v>
      </c>
      <c r="F653" s="45">
        <v>-89.756698608398438</v>
      </c>
      <c r="G653" s="22">
        <v>184.10000610351563</v>
      </c>
      <c r="I653" s="4">
        <v>2.5669291019439697</v>
      </c>
    </row>
    <row r="654" spans="2:9" x14ac:dyDescent="0.25">
      <c r="B654" t="s">
        <v>542</v>
      </c>
      <c r="C654" s="55" t="s">
        <v>3364</v>
      </c>
      <c r="D654" s="3" t="s">
        <v>6004</v>
      </c>
      <c r="E654" s="45">
        <v>35.583599090576172</v>
      </c>
      <c r="F654" s="45">
        <v>-92.451103210449219</v>
      </c>
      <c r="G654" s="22">
        <v>173.69999694824219</v>
      </c>
      <c r="I654" s="4">
        <v>2.5629920959472656</v>
      </c>
    </row>
    <row r="655" spans="2:9" x14ac:dyDescent="0.25">
      <c r="B655" t="s">
        <v>982</v>
      </c>
      <c r="C655" s="55" t="s">
        <v>3850</v>
      </c>
      <c r="D655" s="3" t="s">
        <v>6004</v>
      </c>
      <c r="E655" s="45">
        <v>34.460098266601563</v>
      </c>
      <c r="F655" s="45">
        <v>-93.049598693847656</v>
      </c>
      <c r="G655" s="22">
        <v>158.80000305175781</v>
      </c>
      <c r="I655" s="4">
        <v>2.5511810779571533</v>
      </c>
    </row>
    <row r="656" spans="2:9" x14ac:dyDescent="0.25">
      <c r="B656" t="s">
        <v>1059</v>
      </c>
      <c r="C656" s="55" t="s">
        <v>3930</v>
      </c>
      <c r="D656" s="3" t="s">
        <v>6010</v>
      </c>
      <c r="E656" s="45">
        <v>28.977399826049805</v>
      </c>
      <c r="F656" s="45">
        <v>-82.024497985839844</v>
      </c>
      <c r="G656" s="22">
        <v>28</v>
      </c>
      <c r="I656" s="4">
        <v>2.5511810779571533</v>
      </c>
    </row>
    <row r="657" spans="2:9" x14ac:dyDescent="0.25">
      <c r="B657" t="s">
        <v>1183</v>
      </c>
      <c r="C657" s="55" t="s">
        <v>4054</v>
      </c>
      <c r="D657" s="3" t="s">
        <v>6023</v>
      </c>
      <c r="E657" s="45">
        <v>42.506599426269531</v>
      </c>
      <c r="F657" s="45">
        <v>-83.379096984863281</v>
      </c>
      <c r="G657" s="22">
        <v>267.60000610351563</v>
      </c>
      <c r="I657" s="4">
        <v>2.5511810779571533</v>
      </c>
    </row>
    <row r="658" spans="2:9" x14ac:dyDescent="0.25">
      <c r="B658" t="s">
        <v>1235</v>
      </c>
      <c r="C658" s="55" t="s">
        <v>4106</v>
      </c>
      <c r="D658" s="3" t="s">
        <v>3747</v>
      </c>
      <c r="E658" s="45">
        <v>37.898300170898438</v>
      </c>
      <c r="F658" s="45">
        <v>-90.213401794433594</v>
      </c>
      <c r="G658" s="22">
        <v>249</v>
      </c>
      <c r="I658" s="4">
        <v>2.5511810779571533</v>
      </c>
    </row>
    <row r="659" spans="2:9" x14ac:dyDescent="0.25">
      <c r="B659" t="s">
        <v>1308</v>
      </c>
      <c r="C659" s="55" t="s">
        <v>4179</v>
      </c>
      <c r="D659" s="3" t="s">
        <v>6025</v>
      </c>
      <c r="E659" s="45">
        <v>32.270599365234375</v>
      </c>
      <c r="F659" s="45">
        <v>-90.138900756835938</v>
      </c>
      <c r="G659" s="22">
        <v>82.599998474121094</v>
      </c>
      <c r="I659" s="4">
        <v>2.5511810779571533</v>
      </c>
    </row>
    <row r="660" spans="2:9" x14ac:dyDescent="0.25">
      <c r="B660" t="s">
        <v>1318</v>
      </c>
      <c r="C660" s="55" t="s">
        <v>4189</v>
      </c>
      <c r="D660" s="3" t="s">
        <v>6025</v>
      </c>
      <c r="E660" s="45">
        <v>30.796699523925781</v>
      </c>
      <c r="F660" s="45">
        <v>-89.114997863769531</v>
      </c>
      <c r="G660" s="22">
        <v>43</v>
      </c>
      <c r="I660" s="4">
        <v>2.5511810779571533</v>
      </c>
    </row>
    <row r="661" spans="2:9" x14ac:dyDescent="0.25">
      <c r="B661" t="s">
        <v>1476</v>
      </c>
      <c r="C661" s="55" t="s">
        <v>4347</v>
      </c>
      <c r="D661" s="3" t="s">
        <v>6007</v>
      </c>
      <c r="E661" s="45">
        <v>35.721401214599609</v>
      </c>
      <c r="F661" s="45">
        <v>-87.880699157714844</v>
      </c>
      <c r="G661" s="22">
        <v>165.5</v>
      </c>
      <c r="I661" s="4">
        <v>2.5511810779571533</v>
      </c>
    </row>
    <row r="662" spans="2:9" x14ac:dyDescent="0.25">
      <c r="B662" t="s">
        <v>1020</v>
      </c>
      <c r="C662" s="55" t="s">
        <v>3888</v>
      </c>
      <c r="D662" s="3" t="s">
        <v>6004</v>
      </c>
      <c r="E662" s="45">
        <v>34.824001312255859</v>
      </c>
      <c r="F662" s="45">
        <v>-92.253097534179688</v>
      </c>
      <c r="G662" s="22">
        <v>155.39999389648438</v>
      </c>
      <c r="I662" s="4">
        <v>2.5472440719604492</v>
      </c>
    </row>
    <row r="663" spans="2:9" x14ac:dyDescent="0.25">
      <c r="B663" t="s">
        <v>1030</v>
      </c>
      <c r="C663" s="55" t="s">
        <v>3898</v>
      </c>
      <c r="D663" s="3" t="s">
        <v>6004</v>
      </c>
      <c r="E663" s="45">
        <v>36.168201446533203</v>
      </c>
      <c r="F663" s="45">
        <v>-91.511001586914063</v>
      </c>
      <c r="G663" s="22">
        <v>132.30000305175781</v>
      </c>
      <c r="I663" s="4">
        <v>2.5472440719604492</v>
      </c>
    </row>
    <row r="664" spans="2:9" x14ac:dyDescent="0.25">
      <c r="B664" t="s">
        <v>1051</v>
      </c>
      <c r="C664" s="55" t="s">
        <v>3922</v>
      </c>
      <c r="D664" s="3" t="s">
        <v>6010</v>
      </c>
      <c r="E664" s="45">
        <v>30.235000610351563</v>
      </c>
      <c r="F664" s="45">
        <v>-81.786903381347656</v>
      </c>
      <c r="G664" s="22">
        <v>21</v>
      </c>
      <c r="I664" s="4">
        <v>2.539370059967041</v>
      </c>
    </row>
    <row r="665" spans="2:9" x14ac:dyDescent="0.25">
      <c r="B665" t="s">
        <v>1289</v>
      </c>
      <c r="C665" s="55" t="s">
        <v>4160</v>
      </c>
      <c r="D665" s="3" t="s">
        <v>6025</v>
      </c>
      <c r="E665" s="45">
        <v>33.873600006103516</v>
      </c>
      <c r="F665" s="45">
        <v>-88.469497680664063</v>
      </c>
      <c r="G665" s="22">
        <v>73.5</v>
      </c>
      <c r="I665" s="4">
        <v>2.539370059967041</v>
      </c>
    </row>
    <row r="666" spans="2:9" x14ac:dyDescent="0.25">
      <c r="B666" t="s">
        <v>1351</v>
      </c>
      <c r="C666" s="55" t="s">
        <v>4222</v>
      </c>
      <c r="D666" s="3" t="s">
        <v>6002</v>
      </c>
      <c r="E666" s="45">
        <v>41.9010009765625</v>
      </c>
      <c r="F666" s="45">
        <v>-100.30390167236328</v>
      </c>
      <c r="G666" s="22">
        <v>829.0999755859375</v>
      </c>
      <c r="I666" s="4">
        <v>2.539370059967041</v>
      </c>
    </row>
    <row r="667" spans="2:9" x14ac:dyDescent="0.25">
      <c r="B667" t="s">
        <v>561</v>
      </c>
      <c r="C667" s="55" t="s">
        <v>3384</v>
      </c>
      <c r="D667" s="3" t="s">
        <v>6004</v>
      </c>
      <c r="E667" s="45">
        <v>36.274700164794922</v>
      </c>
      <c r="F667" s="45">
        <v>-91.505599975585938</v>
      </c>
      <c r="G667" s="22">
        <v>121.90000152587891</v>
      </c>
      <c r="I667" s="4">
        <v>2.539370059967041</v>
      </c>
    </row>
    <row r="668" spans="2:9" x14ac:dyDescent="0.25">
      <c r="B668" t="s">
        <v>1869</v>
      </c>
      <c r="C668" s="55" t="s">
        <v>4746</v>
      </c>
      <c r="D668" s="3" t="s">
        <v>6007</v>
      </c>
      <c r="E668" s="45">
        <v>35.515800476074219</v>
      </c>
      <c r="F668" s="45">
        <v>-86.087501525878906</v>
      </c>
      <c r="G668" s="22">
        <v>326.10000610351563</v>
      </c>
      <c r="I668" s="4">
        <v>2.539370059967041</v>
      </c>
    </row>
    <row r="669" spans="2:9" x14ac:dyDescent="0.25">
      <c r="B669" t="s">
        <v>1124</v>
      </c>
      <c r="C669" s="55" t="s">
        <v>3995</v>
      </c>
      <c r="D669" s="3" t="s">
        <v>6018</v>
      </c>
      <c r="E669" s="45">
        <v>36.758598327636719</v>
      </c>
      <c r="F669" s="45">
        <v>-85.899200439453125</v>
      </c>
      <c r="G669" s="22">
        <v>280.10000610351563</v>
      </c>
      <c r="I669" s="4">
        <v>2.5314960479736328</v>
      </c>
    </row>
    <row r="670" spans="2:9" x14ac:dyDescent="0.25">
      <c r="B670" t="s">
        <v>1182</v>
      </c>
      <c r="C670" s="55" t="s">
        <v>4053</v>
      </c>
      <c r="D670" s="3" t="s">
        <v>6023</v>
      </c>
      <c r="E670" s="45">
        <v>45.161300659179688</v>
      </c>
      <c r="F670" s="45">
        <v>-87.686203002929688</v>
      </c>
      <c r="G670" s="22">
        <v>198.69999694824219</v>
      </c>
      <c r="I670" s="4">
        <v>2.5314960479736328</v>
      </c>
    </row>
    <row r="671" spans="2:9" x14ac:dyDescent="0.25">
      <c r="B671" t="s">
        <v>1206</v>
      </c>
      <c r="C671" s="55" t="s">
        <v>4077</v>
      </c>
      <c r="D671" s="3" t="s">
        <v>6024</v>
      </c>
      <c r="E671" s="45">
        <v>45.018001556396484</v>
      </c>
      <c r="F671" s="45">
        <v>-93.329498291015625</v>
      </c>
      <c r="G671" s="22">
        <v>274.60000610351563</v>
      </c>
      <c r="I671" s="4">
        <v>2.5314960479736328</v>
      </c>
    </row>
    <row r="672" spans="2:9" x14ac:dyDescent="0.25">
      <c r="B672" t="s">
        <v>1475</v>
      </c>
      <c r="C672" s="55" t="s">
        <v>4346</v>
      </c>
      <c r="D672" s="3" t="s">
        <v>6007</v>
      </c>
      <c r="E672" s="45">
        <v>36.145301818847656</v>
      </c>
      <c r="F672" s="45">
        <v>-85.516403198242188</v>
      </c>
      <c r="G672" s="22">
        <v>339.20001220703125</v>
      </c>
      <c r="I672" s="4">
        <v>2.5314960479736328</v>
      </c>
    </row>
    <row r="673" spans="2:9" x14ac:dyDescent="0.25">
      <c r="B673" t="s">
        <v>1508</v>
      </c>
      <c r="C673" s="55" t="s">
        <v>4379</v>
      </c>
      <c r="D673" s="3" t="s">
        <v>6044</v>
      </c>
      <c r="E673" s="45">
        <v>45.172401428222656</v>
      </c>
      <c r="F673" s="45">
        <v>-88.489898681640625</v>
      </c>
      <c r="G673" s="22">
        <v>294.39999389648438</v>
      </c>
      <c r="I673" s="4">
        <v>2.5314960479736328</v>
      </c>
    </row>
    <row r="674" spans="2:9" x14ac:dyDescent="0.25">
      <c r="B674" t="s">
        <v>1205</v>
      </c>
      <c r="C674" s="55" t="s">
        <v>4076</v>
      </c>
      <c r="D674" s="3" t="s">
        <v>6024</v>
      </c>
      <c r="E674" s="45">
        <v>44.868698120117188</v>
      </c>
      <c r="F674" s="45">
        <v>-93.339401245117188</v>
      </c>
      <c r="G674" s="22">
        <v>253.89999389648438</v>
      </c>
      <c r="I674" s="4">
        <v>2.5196850299835205</v>
      </c>
    </row>
    <row r="675" spans="2:9" x14ac:dyDescent="0.25">
      <c r="B675" t="s">
        <v>1427</v>
      </c>
      <c r="C675" s="55" t="s">
        <v>4298</v>
      </c>
      <c r="D675" s="3" t="s">
        <v>6007</v>
      </c>
      <c r="E675" s="45">
        <v>35.882499694824219</v>
      </c>
      <c r="F675" s="45">
        <v>-88.29010009765625</v>
      </c>
      <c r="G675" s="22">
        <v>175</v>
      </c>
      <c r="I675" s="4">
        <v>2.5196850299835205</v>
      </c>
    </row>
    <row r="676" spans="2:9" x14ac:dyDescent="0.25">
      <c r="B676" t="s">
        <v>1586</v>
      </c>
      <c r="C676" s="55" t="s">
        <v>4463</v>
      </c>
      <c r="D676" s="3" t="s">
        <v>6004</v>
      </c>
      <c r="E676" s="45">
        <v>34.253101348876953</v>
      </c>
      <c r="F676" s="45">
        <v>-93.148597717285156</v>
      </c>
      <c r="G676" s="22">
        <v>149.39999389648438</v>
      </c>
      <c r="I676" s="4">
        <v>2.5196850299835205</v>
      </c>
    </row>
    <row r="677" spans="2:9" x14ac:dyDescent="0.25">
      <c r="B677" t="s">
        <v>1110</v>
      </c>
      <c r="C677" s="55" t="s">
        <v>3981</v>
      </c>
      <c r="D677" s="3" t="s">
        <v>6016</v>
      </c>
      <c r="E677" s="45">
        <v>41.332199096679688</v>
      </c>
      <c r="F677" s="45">
        <v>-87.215499877929688</v>
      </c>
      <c r="G677" s="22">
        <v>213.10000610351563</v>
      </c>
      <c r="I677" s="4">
        <v>2.5118110179901123</v>
      </c>
    </row>
    <row r="678" spans="2:9" x14ac:dyDescent="0.25">
      <c r="B678" t="s">
        <v>1174</v>
      </c>
      <c r="C678" s="55" t="s">
        <v>4045</v>
      </c>
      <c r="D678" s="3" t="s">
        <v>6019</v>
      </c>
      <c r="E678" s="45">
        <v>29.679100036621094</v>
      </c>
      <c r="F678" s="45">
        <v>-90.772796630859375</v>
      </c>
      <c r="G678" s="22">
        <v>2.0999999046325684</v>
      </c>
      <c r="I678" s="4">
        <v>2.5118110179901123</v>
      </c>
    </row>
    <row r="679" spans="2:9" x14ac:dyDescent="0.25">
      <c r="B679" t="s">
        <v>1584</v>
      </c>
      <c r="C679" s="55" t="s">
        <v>4461</v>
      </c>
      <c r="D679" s="3" t="s">
        <v>6004</v>
      </c>
      <c r="E679" s="45">
        <v>34.6885986328125</v>
      </c>
      <c r="F679" s="45">
        <v>-92.449996948242188</v>
      </c>
      <c r="G679" s="22">
        <v>108.19999694824219</v>
      </c>
      <c r="I679" s="4">
        <v>2.5118110179901123</v>
      </c>
    </row>
    <row r="680" spans="2:9" x14ac:dyDescent="0.25">
      <c r="B680" t="s">
        <v>1086</v>
      </c>
      <c r="C680" s="55" t="s">
        <v>3957</v>
      </c>
      <c r="D680" s="3" t="s">
        <v>6016</v>
      </c>
      <c r="E680" s="45">
        <v>40.603900909423828</v>
      </c>
      <c r="F680" s="45">
        <v>-85.589302062988281</v>
      </c>
      <c r="G680" s="22">
        <v>267</v>
      </c>
      <c r="I680" s="4">
        <v>2.5078740119934082</v>
      </c>
    </row>
    <row r="681" spans="2:9" x14ac:dyDescent="0.25">
      <c r="B681" t="s">
        <v>2548</v>
      </c>
      <c r="C681" s="55" t="s">
        <v>5341</v>
      </c>
      <c r="D681" s="3" t="s">
        <v>6007</v>
      </c>
      <c r="E681" s="45">
        <v>35.184200286865234</v>
      </c>
      <c r="F681" s="45">
        <v>-87.042198181152344</v>
      </c>
      <c r="G681" s="22">
        <v>196.30000305175781</v>
      </c>
      <c r="I681" s="4">
        <v>2.5078740119934082</v>
      </c>
    </row>
    <row r="682" spans="2:9" x14ac:dyDescent="0.25">
      <c r="B682" t="s">
        <v>3026</v>
      </c>
      <c r="C682" s="55" t="s">
        <v>5736</v>
      </c>
      <c r="D682" s="3" t="s">
        <v>6024</v>
      </c>
      <c r="E682" s="45">
        <v>48.5614013671875</v>
      </c>
      <c r="F682" s="45">
        <v>-93.398101806640625</v>
      </c>
      <c r="G682" s="22">
        <v>360.60000610351563</v>
      </c>
      <c r="I682" s="4">
        <v>2.5078740119934082</v>
      </c>
    </row>
    <row r="683" spans="2:9" x14ac:dyDescent="0.25">
      <c r="B683" t="s">
        <v>957</v>
      </c>
      <c r="C683" s="55" t="s">
        <v>3825</v>
      </c>
      <c r="D683" s="3" t="s">
        <v>6003</v>
      </c>
      <c r="E683" s="45">
        <v>34.670600891113281</v>
      </c>
      <c r="F683" s="45">
        <v>-86.514999389648438</v>
      </c>
      <c r="G683" s="22">
        <v>429.20001220703125</v>
      </c>
      <c r="I683" s="4">
        <v>2.5078737735748291</v>
      </c>
    </row>
    <row r="684" spans="2:9" x14ac:dyDescent="0.25">
      <c r="B684" t="s">
        <v>1025</v>
      </c>
      <c r="C684" s="55" t="s">
        <v>3893</v>
      </c>
      <c r="D684" s="3" t="s">
        <v>6004</v>
      </c>
      <c r="E684" s="45">
        <v>36.156898498535156</v>
      </c>
      <c r="F684" s="45">
        <v>-91.056198120117188</v>
      </c>
      <c r="G684" s="22">
        <v>91.699996948242188</v>
      </c>
      <c r="I684" s="4">
        <v>2.5</v>
      </c>
    </row>
    <row r="685" spans="2:9" x14ac:dyDescent="0.25">
      <c r="B685" t="s">
        <v>1070</v>
      </c>
      <c r="C685" s="55" t="s">
        <v>3941</v>
      </c>
      <c r="D685" s="3" t="s">
        <v>6010</v>
      </c>
      <c r="E685" s="45">
        <v>28.86870002746582</v>
      </c>
      <c r="F685" s="45">
        <v>-81.984199523925781</v>
      </c>
      <c r="G685" s="22">
        <v>23.5</v>
      </c>
      <c r="I685" s="4">
        <v>2.5</v>
      </c>
    </row>
    <row r="686" spans="2:9" x14ac:dyDescent="0.25">
      <c r="B686" t="s">
        <v>1197</v>
      </c>
      <c r="C686" s="55" t="s">
        <v>4068</v>
      </c>
      <c r="D686" s="3" t="s">
        <v>6024</v>
      </c>
      <c r="E686" s="45">
        <v>44.589298248291016</v>
      </c>
      <c r="F686" s="45">
        <v>-92.864898681640625</v>
      </c>
      <c r="G686" s="22">
        <v>289.89999389648438</v>
      </c>
      <c r="I686" s="4">
        <v>2.5</v>
      </c>
    </row>
    <row r="687" spans="2:9" x14ac:dyDescent="0.25">
      <c r="B687" t="s">
        <v>1415</v>
      </c>
      <c r="C687" s="55" t="s">
        <v>4286</v>
      </c>
      <c r="D687" s="3" t="s">
        <v>6007</v>
      </c>
      <c r="E687" s="45">
        <v>35.419300079345703</v>
      </c>
      <c r="F687" s="45">
        <v>-86.579696655273438</v>
      </c>
      <c r="G687" s="22">
        <v>260.89999389648438</v>
      </c>
      <c r="I687" s="4">
        <v>2.5</v>
      </c>
    </row>
    <row r="688" spans="2:9" x14ac:dyDescent="0.25">
      <c r="B688" t="s">
        <v>1435</v>
      </c>
      <c r="C688" s="55" t="s">
        <v>4306</v>
      </c>
      <c r="D688" s="3" t="s">
        <v>6007</v>
      </c>
      <c r="E688" s="45">
        <v>35.470298767089844</v>
      </c>
      <c r="F688" s="45">
        <v>-85.637100219726563</v>
      </c>
      <c r="G688" s="22">
        <v>294.10000610351563</v>
      </c>
      <c r="I688" s="4">
        <v>2.5</v>
      </c>
    </row>
    <row r="689" spans="2:9" x14ac:dyDescent="0.25">
      <c r="B689" t="s">
        <v>1574</v>
      </c>
      <c r="C689" s="55" t="s">
        <v>4452</v>
      </c>
      <c r="D689" s="3" t="s">
        <v>6004</v>
      </c>
      <c r="E689" s="45">
        <v>36.109199523925781</v>
      </c>
      <c r="F689" s="45">
        <v>-92.163597106933594</v>
      </c>
      <c r="G689" s="22">
        <v>106.69999694824219</v>
      </c>
      <c r="I689" s="4">
        <v>2.5</v>
      </c>
    </row>
    <row r="690" spans="2:9" x14ac:dyDescent="0.25">
      <c r="B690" t="s">
        <v>2049</v>
      </c>
      <c r="C690" s="55" t="s">
        <v>4912</v>
      </c>
      <c r="D690" s="3" t="s">
        <v>6023</v>
      </c>
      <c r="E690" s="45">
        <v>45.111099243164063</v>
      </c>
      <c r="F690" s="45">
        <v>-87.611701965332031</v>
      </c>
      <c r="G690" s="22">
        <v>180.10000610351563</v>
      </c>
      <c r="I690" s="4">
        <v>2.5</v>
      </c>
    </row>
    <row r="691" spans="2:9" x14ac:dyDescent="0.25">
      <c r="B691" t="s">
        <v>817</v>
      </c>
      <c r="C691" s="55" t="s">
        <v>3679</v>
      </c>
      <c r="D691" s="3" t="s">
        <v>6024</v>
      </c>
      <c r="E691" s="45">
        <v>45.089698791503906</v>
      </c>
      <c r="F691" s="45">
        <v>-93.739997863769531</v>
      </c>
      <c r="G691" s="22">
        <v>289.60000610351563</v>
      </c>
      <c r="I691" s="4">
        <v>2.5</v>
      </c>
    </row>
    <row r="692" spans="2:9" x14ac:dyDescent="0.25">
      <c r="B692" t="s">
        <v>2629</v>
      </c>
      <c r="C692" s="55" t="s">
        <v>5400</v>
      </c>
      <c r="D692" s="3" t="s">
        <v>6040</v>
      </c>
      <c r="E692" s="45">
        <v>29.551900863647461</v>
      </c>
      <c r="F692" s="45">
        <v>-97.970298767089844</v>
      </c>
      <c r="G692" s="22">
        <v>153.89999389648438</v>
      </c>
      <c r="I692" s="4">
        <v>2.5</v>
      </c>
    </row>
    <row r="693" spans="2:9" x14ac:dyDescent="0.25">
      <c r="B693" t="s">
        <v>3043</v>
      </c>
      <c r="C693" s="55" t="s">
        <v>5752</v>
      </c>
      <c r="D693" s="3" t="s">
        <v>6013</v>
      </c>
      <c r="E693" s="45">
        <v>42.391399383544922</v>
      </c>
      <c r="F693" s="45">
        <v>-96.379203796386719</v>
      </c>
      <c r="G693" s="22">
        <v>333.79998779296875</v>
      </c>
      <c r="I693" s="4">
        <v>2.5</v>
      </c>
    </row>
    <row r="694" spans="2:9" x14ac:dyDescent="0.25">
      <c r="B694" t="s">
        <v>3044</v>
      </c>
      <c r="C694" s="55" t="s">
        <v>5753</v>
      </c>
      <c r="D694" s="3" t="s">
        <v>6000</v>
      </c>
      <c r="E694" s="45">
        <v>43.587799072265625</v>
      </c>
      <c r="F694" s="45">
        <v>-96.728897094726563</v>
      </c>
      <c r="G694" s="22">
        <v>435.89999389648438</v>
      </c>
      <c r="I694" s="4">
        <v>2.5</v>
      </c>
    </row>
    <row r="695" spans="2:9" x14ac:dyDescent="0.25">
      <c r="B695" t="s">
        <v>911</v>
      </c>
      <c r="C695" s="55" t="s">
        <v>3779</v>
      </c>
      <c r="D695" s="3" t="s">
        <v>385</v>
      </c>
      <c r="E695" s="45">
        <v>55.955299377441406</v>
      </c>
      <c r="F695" s="45">
        <v>-133.6177978515625</v>
      </c>
      <c r="G695" s="22">
        <v>-999.9000244140625</v>
      </c>
      <c r="I695" s="4">
        <v>2.4921259880065918</v>
      </c>
    </row>
    <row r="696" spans="2:9" x14ac:dyDescent="0.25">
      <c r="B696" t="s">
        <v>2550</v>
      </c>
      <c r="C696" s="55" t="s">
        <v>5343</v>
      </c>
      <c r="D696" s="3" t="s">
        <v>6007</v>
      </c>
      <c r="E696" s="45">
        <v>35.152500152587891</v>
      </c>
      <c r="F696" s="45">
        <v>-88.321403503417969</v>
      </c>
      <c r="G696" s="22">
        <v>128</v>
      </c>
      <c r="I696" s="4">
        <v>2.4921259880065918</v>
      </c>
    </row>
    <row r="697" spans="2:9" x14ac:dyDescent="0.25">
      <c r="B697" t="s">
        <v>1012</v>
      </c>
      <c r="C697" s="55" t="s">
        <v>3880</v>
      </c>
      <c r="D697" s="3" t="s">
        <v>6004</v>
      </c>
      <c r="E697" s="45">
        <v>34.857200622558594</v>
      </c>
      <c r="F697" s="45">
        <v>-92.215499877929688</v>
      </c>
      <c r="G697" s="22">
        <v>135.30000305175781</v>
      </c>
      <c r="I697" s="4">
        <v>2.4921257495880127</v>
      </c>
    </row>
    <row r="698" spans="2:9" x14ac:dyDescent="0.25">
      <c r="B698" t="s">
        <v>1273</v>
      </c>
      <c r="C698" s="55" t="s">
        <v>4144</v>
      </c>
      <c r="D698" s="3" t="s">
        <v>6025</v>
      </c>
      <c r="E698" s="45">
        <v>32.349098205566406</v>
      </c>
      <c r="F698" s="45">
        <v>-88.744796752929688</v>
      </c>
      <c r="G698" s="22">
        <v>93</v>
      </c>
      <c r="I698" s="4">
        <v>2.4881889820098877</v>
      </c>
    </row>
    <row r="699" spans="2:9" x14ac:dyDescent="0.25">
      <c r="B699" t="s">
        <v>2141</v>
      </c>
      <c r="C699" s="55" t="s">
        <v>4995</v>
      </c>
      <c r="D699" s="3" t="s">
        <v>6025</v>
      </c>
      <c r="E699" s="45">
        <v>31.681900024414063</v>
      </c>
      <c r="F699" s="45">
        <v>-90.783096313476563</v>
      </c>
      <c r="G699" s="22">
        <v>151.80000305175781</v>
      </c>
      <c r="I699" s="4">
        <v>2.4881889820098877</v>
      </c>
    </row>
    <row r="700" spans="2:9" x14ac:dyDescent="0.25">
      <c r="B700" t="s">
        <v>2847</v>
      </c>
      <c r="C700" s="55" t="s">
        <v>5575</v>
      </c>
      <c r="D700" s="3" t="s">
        <v>6010</v>
      </c>
      <c r="E700" s="45">
        <v>30.399999618530273</v>
      </c>
      <c r="F700" s="45">
        <v>-81.416702270507813</v>
      </c>
      <c r="G700" s="22">
        <v>4.9000000953674316</v>
      </c>
      <c r="I700" s="4">
        <v>2.4881889820098877</v>
      </c>
    </row>
    <row r="701" spans="2:9" x14ac:dyDescent="0.25">
      <c r="B701" t="s">
        <v>2056</v>
      </c>
      <c r="C701" s="55" t="s">
        <v>4921</v>
      </c>
      <c r="D701" s="3" t="s">
        <v>6023</v>
      </c>
      <c r="E701" s="45">
        <v>46.223098754882813</v>
      </c>
      <c r="F701" s="45">
        <v>-89.408599853515625</v>
      </c>
      <c r="G701" s="22">
        <v>515.0999755859375</v>
      </c>
      <c r="I701" s="4">
        <v>2.4803152084350586</v>
      </c>
    </row>
    <row r="702" spans="2:9" x14ac:dyDescent="0.25">
      <c r="B702" t="s">
        <v>1956</v>
      </c>
      <c r="C702" s="55" t="s">
        <v>4819</v>
      </c>
      <c r="D702" s="3" t="s">
        <v>6007</v>
      </c>
      <c r="E702" s="45">
        <v>35.598300933837891</v>
      </c>
      <c r="F702" s="45">
        <v>-85.193901062011719</v>
      </c>
      <c r="G702" s="22">
        <v>263.29998779296875</v>
      </c>
      <c r="I702" s="4">
        <v>2.4803149700164795</v>
      </c>
    </row>
    <row r="703" spans="2:9" x14ac:dyDescent="0.25">
      <c r="B703" t="s">
        <v>1986</v>
      </c>
      <c r="C703" s="55" t="s">
        <v>4849</v>
      </c>
      <c r="D703" s="3" t="s">
        <v>6019</v>
      </c>
      <c r="E703" s="45">
        <v>30.214199066162109</v>
      </c>
      <c r="F703" s="45">
        <v>-93.249397277832031</v>
      </c>
      <c r="G703" s="22">
        <v>1.5</v>
      </c>
      <c r="I703" s="4">
        <v>2.4803147315979004</v>
      </c>
    </row>
    <row r="704" spans="2:9" x14ac:dyDescent="0.25">
      <c r="B704" t="s">
        <v>558</v>
      </c>
      <c r="C704" s="55" t="s">
        <v>3378</v>
      </c>
      <c r="D704" s="3" t="s">
        <v>6004</v>
      </c>
      <c r="E704" s="45">
        <v>33.258598327636719</v>
      </c>
      <c r="F704" s="45">
        <v>-93.182197570800781</v>
      </c>
      <c r="G704" s="22">
        <v>113.40000152587891</v>
      </c>
      <c r="I704" s="4">
        <v>2.4724409580230713</v>
      </c>
    </row>
    <row r="705" spans="2:9" x14ac:dyDescent="0.25">
      <c r="B705" t="s">
        <v>1021</v>
      </c>
      <c r="C705" s="55" t="s">
        <v>3889</v>
      </c>
      <c r="D705" s="3" t="s">
        <v>6004</v>
      </c>
      <c r="E705" s="45">
        <v>34.762500762939453</v>
      </c>
      <c r="F705" s="45">
        <v>-92.397003173828125</v>
      </c>
      <c r="G705" s="22">
        <v>146.30000305175781</v>
      </c>
      <c r="I705" s="4">
        <v>2.4685039520263672</v>
      </c>
    </row>
    <row r="706" spans="2:9" x14ac:dyDescent="0.25">
      <c r="B706" t="s">
        <v>1186</v>
      </c>
      <c r="C706" s="55" t="s">
        <v>4057</v>
      </c>
      <c r="D706" s="3" t="s">
        <v>6023</v>
      </c>
      <c r="E706" s="45">
        <v>42.341999053955078</v>
      </c>
      <c r="F706" s="45">
        <v>-83.302101135253906</v>
      </c>
      <c r="G706" s="22">
        <v>185.60000610351563</v>
      </c>
      <c r="I706" s="4">
        <v>2.4685039520263672</v>
      </c>
    </row>
    <row r="707" spans="2:9" x14ac:dyDescent="0.25">
      <c r="B707" t="s">
        <v>1378</v>
      </c>
      <c r="C707" s="55" t="s">
        <v>4249</v>
      </c>
      <c r="D707" s="3" t="s">
        <v>6039</v>
      </c>
      <c r="E707" s="45">
        <v>34.713100433349609</v>
      </c>
      <c r="F707" s="45">
        <v>-82.936500549316406</v>
      </c>
      <c r="G707" s="22">
        <v>258.79998779296875</v>
      </c>
      <c r="I707" s="4">
        <v>2.4685039520263672</v>
      </c>
    </row>
    <row r="708" spans="2:9" x14ac:dyDescent="0.25">
      <c r="B708" t="s">
        <v>904</v>
      </c>
      <c r="C708" s="55" t="s">
        <v>3772</v>
      </c>
      <c r="D708" s="3" t="s">
        <v>6016</v>
      </c>
      <c r="E708" s="45">
        <v>40.855598449707031</v>
      </c>
      <c r="F708" s="45">
        <v>-85.498100280761719</v>
      </c>
      <c r="G708" s="22">
        <v>221</v>
      </c>
      <c r="I708" s="4">
        <v>2.4685039520263672</v>
      </c>
    </row>
    <row r="709" spans="2:9" x14ac:dyDescent="0.25">
      <c r="B709" t="s">
        <v>2022</v>
      </c>
      <c r="C709" s="55" t="s">
        <v>4886</v>
      </c>
      <c r="D709" s="3" t="s">
        <v>6044</v>
      </c>
      <c r="E709" s="45">
        <v>45.13079833984375</v>
      </c>
      <c r="F709" s="45">
        <v>-90.343902587890625</v>
      </c>
      <c r="G709" s="22">
        <v>448.10000610351563</v>
      </c>
      <c r="I709" s="4">
        <v>2.4685039520263672</v>
      </c>
    </row>
    <row r="710" spans="2:9" x14ac:dyDescent="0.25">
      <c r="B710" t="s">
        <v>1089</v>
      </c>
      <c r="C710" s="55" t="s">
        <v>3960</v>
      </c>
      <c r="D710" s="3" t="s">
        <v>6016</v>
      </c>
      <c r="E710" s="45">
        <v>40.468101501464844</v>
      </c>
      <c r="F710" s="45">
        <v>-85.502403259277344</v>
      </c>
      <c r="G710" s="22">
        <v>285.89999389648438</v>
      </c>
      <c r="I710" s="4">
        <v>2.460629940032959</v>
      </c>
    </row>
    <row r="711" spans="2:9" x14ac:dyDescent="0.25">
      <c r="B711" t="s">
        <v>2105</v>
      </c>
      <c r="C711" s="55" t="s">
        <v>4961</v>
      </c>
      <c r="D711" s="3" t="s">
        <v>6025</v>
      </c>
      <c r="E711" s="45">
        <v>33.859199523925781</v>
      </c>
      <c r="F711" s="45">
        <v>-89.3135986328125</v>
      </c>
      <c r="G711" s="22">
        <v>81.699996948242188</v>
      </c>
      <c r="I711" s="4">
        <v>2.4527559280395508</v>
      </c>
    </row>
    <row r="712" spans="2:9" x14ac:dyDescent="0.25">
      <c r="B712" t="s">
        <v>1321</v>
      </c>
      <c r="C712" s="55" t="s">
        <v>4192</v>
      </c>
      <c r="D712" s="3" t="s">
        <v>6025</v>
      </c>
      <c r="E712" s="45">
        <v>34.421600341796875</v>
      </c>
      <c r="F712" s="45">
        <v>-88.981300354003906</v>
      </c>
      <c r="G712" s="22">
        <v>147.19999694824219</v>
      </c>
      <c r="I712" s="4">
        <v>2.4527556896209717</v>
      </c>
    </row>
    <row r="713" spans="2:9" x14ac:dyDescent="0.25">
      <c r="B713" t="s">
        <v>970</v>
      </c>
      <c r="C713" s="55" t="s">
        <v>3838</v>
      </c>
      <c r="D713" s="3" t="s">
        <v>6004</v>
      </c>
      <c r="E713" s="45">
        <v>36.102100372314453</v>
      </c>
      <c r="F713" s="45">
        <v>-92.210800170898438</v>
      </c>
      <c r="G713" s="22">
        <v>159.69999694824219</v>
      </c>
      <c r="I713" s="4">
        <v>2.4488189220428467</v>
      </c>
    </row>
    <row r="714" spans="2:9" x14ac:dyDescent="0.25">
      <c r="B714" t="s">
        <v>1027</v>
      </c>
      <c r="C714" s="55" t="s">
        <v>3895</v>
      </c>
      <c r="D714" s="3" t="s">
        <v>6004</v>
      </c>
      <c r="E714" s="45">
        <v>36.22760009765625</v>
      </c>
      <c r="F714" s="45">
        <v>-91.605796813964844</v>
      </c>
      <c r="G714" s="22">
        <v>205.69999694824219</v>
      </c>
      <c r="I714" s="4">
        <v>2.4488189220428467</v>
      </c>
    </row>
    <row r="715" spans="2:9" x14ac:dyDescent="0.25">
      <c r="B715" t="s">
        <v>1049</v>
      </c>
      <c r="C715" s="55" t="s">
        <v>3920</v>
      </c>
      <c r="D715" s="3" t="s">
        <v>6010</v>
      </c>
      <c r="E715" s="45">
        <v>30.260799407958984</v>
      </c>
      <c r="F715" s="45">
        <v>-81.744400024414063</v>
      </c>
      <c r="G715" s="22">
        <v>4.9000000953674316</v>
      </c>
      <c r="I715" s="4">
        <v>2.4488189220428467</v>
      </c>
    </row>
    <row r="716" spans="2:9" x14ac:dyDescent="0.25">
      <c r="B716" t="s">
        <v>1213</v>
      </c>
      <c r="C716" s="55" t="s">
        <v>4084</v>
      </c>
      <c r="D716" s="3" t="s">
        <v>6024</v>
      </c>
      <c r="E716" s="45">
        <v>46.285301208496094</v>
      </c>
      <c r="F716" s="45">
        <v>-96.066299438476563</v>
      </c>
      <c r="G716" s="22">
        <v>366.70001220703125</v>
      </c>
      <c r="I716" s="4">
        <v>2.4488189220428467</v>
      </c>
    </row>
    <row r="717" spans="2:9" x14ac:dyDescent="0.25">
      <c r="B717" t="s">
        <v>460</v>
      </c>
      <c r="C717" s="55" t="s">
        <v>436</v>
      </c>
      <c r="D717" s="3" t="s">
        <v>385</v>
      </c>
      <c r="E717" s="45">
        <v>57.7510986328125</v>
      </c>
      <c r="F717" s="45">
        <v>-152.485595703125</v>
      </c>
      <c r="G717" s="22">
        <v>24.399999618530273</v>
      </c>
      <c r="I717" s="4">
        <v>2.4448819160461426</v>
      </c>
    </row>
    <row r="718" spans="2:9" x14ac:dyDescent="0.25">
      <c r="B718" t="s">
        <v>899</v>
      </c>
      <c r="C718" s="55" t="s">
        <v>3767</v>
      </c>
      <c r="D718" s="3" t="s">
        <v>6004</v>
      </c>
      <c r="E718" s="45">
        <v>34.394699096679688</v>
      </c>
      <c r="F718" s="45">
        <v>-92.836402893066406</v>
      </c>
      <c r="G718" s="22">
        <v>91.400001525878906</v>
      </c>
      <c r="I718" s="4">
        <v>2.4409451484680176</v>
      </c>
    </row>
    <row r="719" spans="2:9" x14ac:dyDescent="0.25">
      <c r="B719" t="s">
        <v>1001</v>
      </c>
      <c r="C719" s="55" t="s">
        <v>3869</v>
      </c>
      <c r="D719" s="3" t="s">
        <v>6004</v>
      </c>
      <c r="E719" s="45">
        <v>34.533100128173828</v>
      </c>
      <c r="F719" s="45">
        <v>-93.559501647949219</v>
      </c>
      <c r="G719" s="22">
        <v>205.69999694824219</v>
      </c>
      <c r="I719" s="4">
        <v>2.4409449100494385</v>
      </c>
    </row>
    <row r="720" spans="2:9" x14ac:dyDescent="0.25">
      <c r="B720" t="s">
        <v>1299</v>
      </c>
      <c r="C720" s="55" t="s">
        <v>4170</v>
      </c>
      <c r="D720" s="3" t="s">
        <v>6025</v>
      </c>
      <c r="E720" s="45">
        <v>31.300600051879883</v>
      </c>
      <c r="F720" s="45">
        <v>-90.2615966796875</v>
      </c>
      <c r="G720" s="22">
        <v>131.39999389648438</v>
      </c>
      <c r="I720" s="4">
        <v>2.4409449100494385</v>
      </c>
    </row>
    <row r="721" spans="2:9" x14ac:dyDescent="0.25">
      <c r="B721" t="s">
        <v>1506</v>
      </c>
      <c r="C721" s="55" t="s">
        <v>4377</v>
      </c>
      <c r="D721" s="3" t="s">
        <v>6044</v>
      </c>
      <c r="E721" s="45">
        <v>44.964000701904297</v>
      </c>
      <c r="F721" s="45">
        <v>-87.339599609375</v>
      </c>
      <c r="G721" s="22">
        <v>240.5</v>
      </c>
      <c r="I721" s="4">
        <v>2.4409449100494385</v>
      </c>
    </row>
    <row r="722" spans="2:9" x14ac:dyDescent="0.25">
      <c r="B722" t="s">
        <v>1959</v>
      </c>
      <c r="C722" s="55" t="s">
        <v>4822</v>
      </c>
      <c r="D722" s="3" t="s">
        <v>6018</v>
      </c>
      <c r="E722" s="45">
        <v>37.860298156738281</v>
      </c>
      <c r="F722" s="45">
        <v>-83.896896362304688</v>
      </c>
      <c r="G722" s="22">
        <v>219.5</v>
      </c>
      <c r="I722" s="4">
        <v>2.4409449100494385</v>
      </c>
    </row>
    <row r="723" spans="2:9" x14ac:dyDescent="0.25">
      <c r="B723" t="s">
        <v>1402</v>
      </c>
      <c r="C723" s="55" t="s">
        <v>4273</v>
      </c>
      <c r="D723" s="3" t="s">
        <v>6000</v>
      </c>
      <c r="E723" s="45">
        <v>43.904800415039063</v>
      </c>
      <c r="F723" s="45">
        <v>-99.254898071289063</v>
      </c>
      <c r="G723" s="22">
        <v>529.0999755859375</v>
      </c>
      <c r="I723" s="4">
        <v>2.4370079040527344</v>
      </c>
    </row>
    <row r="724" spans="2:9" x14ac:dyDescent="0.25">
      <c r="B724" t="s">
        <v>965</v>
      </c>
      <c r="C724" s="55" t="s">
        <v>3833</v>
      </c>
      <c r="D724" s="3" t="s">
        <v>6003</v>
      </c>
      <c r="E724" s="45">
        <v>32.167800903320313</v>
      </c>
      <c r="F724" s="45">
        <v>-86.293296813964844</v>
      </c>
      <c r="G724" s="22">
        <v>89</v>
      </c>
      <c r="I724" s="4">
        <v>2.4370076656341553</v>
      </c>
    </row>
    <row r="725" spans="2:9" x14ac:dyDescent="0.25">
      <c r="B725" t="s">
        <v>1383</v>
      </c>
      <c r="C725" s="55" t="s">
        <v>4254</v>
      </c>
      <c r="D725" s="3" t="s">
        <v>6039</v>
      </c>
      <c r="E725" s="45">
        <v>34.700698852539063</v>
      </c>
      <c r="F725" s="45">
        <v>-83.014602661132813</v>
      </c>
      <c r="G725" s="22">
        <v>260.89999389648438</v>
      </c>
      <c r="I725" s="4">
        <v>2.4330708980560303</v>
      </c>
    </row>
    <row r="726" spans="2:9" x14ac:dyDescent="0.25">
      <c r="B726" t="s">
        <v>2036</v>
      </c>
      <c r="C726" s="55" t="s">
        <v>4900</v>
      </c>
      <c r="D726" s="3" t="s">
        <v>6023</v>
      </c>
      <c r="E726" s="45">
        <v>42.319400787353516</v>
      </c>
      <c r="F726" s="45">
        <v>-83.237800598144531</v>
      </c>
      <c r="G726" s="22">
        <v>184.39999389648438</v>
      </c>
      <c r="I726" s="4">
        <v>2.4330708980560303</v>
      </c>
    </row>
    <row r="727" spans="2:9" x14ac:dyDescent="0.25">
      <c r="B727" t="s">
        <v>1238</v>
      </c>
      <c r="C727" s="55" t="s">
        <v>4109</v>
      </c>
      <c r="D727" s="3" t="s">
        <v>3747</v>
      </c>
      <c r="E727" s="45">
        <v>38.69580078125</v>
      </c>
      <c r="F727" s="45">
        <v>-91.053001403808594</v>
      </c>
      <c r="G727" s="22">
        <v>255.69999694824219</v>
      </c>
      <c r="I727" s="4">
        <v>2.4291338920593262</v>
      </c>
    </row>
    <row r="728" spans="2:9" x14ac:dyDescent="0.25">
      <c r="B728" t="s">
        <v>2397</v>
      </c>
      <c r="C728" s="55" t="s">
        <v>5215</v>
      </c>
      <c r="D728" s="3" t="s">
        <v>6034</v>
      </c>
      <c r="E728" s="45">
        <v>40.270599365234375</v>
      </c>
      <c r="F728" s="45">
        <v>-84.150802612304688</v>
      </c>
      <c r="G728" s="22">
        <v>286.5</v>
      </c>
      <c r="I728" s="4">
        <v>2.4291338920593262</v>
      </c>
    </row>
    <row r="729" spans="2:9" x14ac:dyDescent="0.25">
      <c r="B729" t="s">
        <v>1271</v>
      </c>
      <c r="C729" s="55" t="s">
        <v>4142</v>
      </c>
      <c r="D729" s="3" t="s">
        <v>6025</v>
      </c>
      <c r="E729" s="45">
        <v>32.486801147460938</v>
      </c>
      <c r="F729" s="45">
        <v>-88.743598937988281</v>
      </c>
      <c r="G729" s="22">
        <v>110</v>
      </c>
      <c r="I729" s="4">
        <v>2.4291336536407471</v>
      </c>
    </row>
    <row r="730" spans="2:9" x14ac:dyDescent="0.25">
      <c r="B730" t="s">
        <v>3235</v>
      </c>
      <c r="C730" s="55" t="s">
        <v>5939</v>
      </c>
      <c r="D730" s="3" t="s">
        <v>6004</v>
      </c>
      <c r="E730" s="45">
        <v>33.220798492431641</v>
      </c>
      <c r="F730" s="45">
        <v>-92.814201354980469</v>
      </c>
      <c r="G730" s="22">
        <v>76.800003051757813</v>
      </c>
      <c r="I730" s="4">
        <v>2.4291336536407471</v>
      </c>
    </row>
    <row r="731" spans="2:9" x14ac:dyDescent="0.25">
      <c r="B731" t="s">
        <v>3211</v>
      </c>
      <c r="C731" s="55" t="s">
        <v>5915</v>
      </c>
      <c r="D731" s="3" t="s">
        <v>6034</v>
      </c>
      <c r="E731" s="45">
        <v>39.103298187255859</v>
      </c>
      <c r="F731" s="45">
        <v>-84.418899536132813</v>
      </c>
      <c r="G731" s="22">
        <v>149.39999389648438</v>
      </c>
      <c r="I731" s="4">
        <v>2.421259880065918</v>
      </c>
    </row>
    <row r="732" spans="2:9" x14ac:dyDescent="0.25">
      <c r="B732" t="s">
        <v>1868</v>
      </c>
      <c r="C732" s="55" t="s">
        <v>4744</v>
      </c>
      <c r="D732" s="3" t="s">
        <v>6004</v>
      </c>
      <c r="E732" s="45">
        <v>34.836399078369141</v>
      </c>
      <c r="F732" s="45">
        <v>-92.26190185546875</v>
      </c>
      <c r="G732" s="22">
        <v>173.10000610351563</v>
      </c>
      <c r="I732" s="4">
        <v>2.4212596416473389</v>
      </c>
    </row>
    <row r="733" spans="2:9" x14ac:dyDescent="0.25">
      <c r="B733" t="s">
        <v>1016</v>
      </c>
      <c r="C733" s="55" t="s">
        <v>3884</v>
      </c>
      <c r="D733" s="3" t="s">
        <v>6004</v>
      </c>
      <c r="E733" s="45">
        <v>34.822200775146484</v>
      </c>
      <c r="F733" s="45">
        <v>-92.233802795410156</v>
      </c>
      <c r="G733" s="22">
        <v>112.80000305175781</v>
      </c>
      <c r="I733" s="4">
        <v>2.4173226356506348</v>
      </c>
    </row>
    <row r="734" spans="2:9" x14ac:dyDescent="0.25">
      <c r="B734" t="s">
        <v>1361</v>
      </c>
      <c r="C734" s="55" t="s">
        <v>4232</v>
      </c>
      <c r="D734" s="3" t="s">
        <v>6039</v>
      </c>
      <c r="E734" s="45">
        <v>33.031299591064453</v>
      </c>
      <c r="F734" s="45">
        <v>-80.174003601074219</v>
      </c>
      <c r="G734" s="22">
        <v>24.399999618530273</v>
      </c>
      <c r="I734" s="4">
        <v>2.4133858680725098</v>
      </c>
    </row>
    <row r="735" spans="2:9" x14ac:dyDescent="0.25">
      <c r="B735" t="s">
        <v>1970</v>
      </c>
      <c r="C735" s="55" t="s">
        <v>4833</v>
      </c>
      <c r="D735" s="3" t="s">
        <v>6019</v>
      </c>
      <c r="E735" s="45">
        <v>29.99530029296875</v>
      </c>
      <c r="F735" s="45">
        <v>-90.817802429199219</v>
      </c>
      <c r="G735" s="22">
        <v>7.5999999046325684</v>
      </c>
      <c r="I735" s="4">
        <v>2.4133858680725098</v>
      </c>
    </row>
    <row r="736" spans="2:9" x14ac:dyDescent="0.25">
      <c r="B736" t="s">
        <v>2108</v>
      </c>
      <c r="C736" s="55" t="s">
        <v>4964</v>
      </c>
      <c r="D736" s="3" t="s">
        <v>6025</v>
      </c>
      <c r="E736" s="45">
        <v>32.419998168945313</v>
      </c>
      <c r="F736" s="45">
        <v>-88.760299682617188</v>
      </c>
      <c r="G736" s="22">
        <v>94.5</v>
      </c>
      <c r="I736" s="4">
        <v>2.4094488620758057</v>
      </c>
    </row>
    <row r="737" spans="2:9" x14ac:dyDescent="0.25">
      <c r="B737" t="s">
        <v>1088</v>
      </c>
      <c r="C737" s="55" t="s">
        <v>3959</v>
      </c>
      <c r="D737" s="3" t="s">
        <v>6016</v>
      </c>
      <c r="E737" s="45">
        <v>40.494098663330078</v>
      </c>
      <c r="F737" s="45">
        <v>-85.606498718261719</v>
      </c>
      <c r="G737" s="22">
        <v>259.70001220703125</v>
      </c>
      <c r="I737" s="4">
        <v>2.4015748500823975</v>
      </c>
    </row>
    <row r="738" spans="2:9" x14ac:dyDescent="0.25">
      <c r="B738" t="s">
        <v>3269</v>
      </c>
      <c r="C738" s="55" t="s">
        <v>5971</v>
      </c>
      <c r="D738" s="3" t="s">
        <v>6024</v>
      </c>
      <c r="E738" s="45">
        <v>46.404701232910156</v>
      </c>
      <c r="F738" s="45">
        <v>-94.13079833984375</v>
      </c>
      <c r="G738" s="22">
        <v>372.20001220703125</v>
      </c>
      <c r="I738" s="4">
        <v>2.4015748500823975</v>
      </c>
    </row>
    <row r="739" spans="2:9" x14ac:dyDescent="0.25">
      <c r="B739" t="s">
        <v>2128</v>
      </c>
      <c r="C739" s="55" t="s">
        <v>4982</v>
      </c>
      <c r="D739" s="3" t="s">
        <v>6025</v>
      </c>
      <c r="E739" s="45">
        <v>32.228599548339844</v>
      </c>
      <c r="F739" s="45">
        <v>-88.820602416992188</v>
      </c>
      <c r="G739" s="22">
        <v>86.300003051757813</v>
      </c>
      <c r="I739" s="4">
        <v>2.3976378440856934</v>
      </c>
    </row>
    <row r="740" spans="2:9" x14ac:dyDescent="0.25">
      <c r="B740" t="s">
        <v>2828</v>
      </c>
      <c r="C740" s="55" t="s">
        <v>5555</v>
      </c>
      <c r="D740" s="3" t="s">
        <v>6031</v>
      </c>
      <c r="E740" s="45">
        <v>36.470001220703125</v>
      </c>
      <c r="F740" s="45">
        <v>-105.19000244140625</v>
      </c>
      <c r="G740" s="22">
        <v>3102.89990234375</v>
      </c>
      <c r="I740" s="4">
        <v>2.3976378440856934</v>
      </c>
    </row>
    <row r="741" spans="2:9" x14ac:dyDescent="0.25">
      <c r="B741" t="s">
        <v>3228</v>
      </c>
      <c r="C741" s="55" t="s">
        <v>5932</v>
      </c>
      <c r="D741" s="3" t="s">
        <v>6025</v>
      </c>
      <c r="E741" s="45">
        <v>31.18280029296875</v>
      </c>
      <c r="F741" s="45">
        <v>-90.470802307128906</v>
      </c>
      <c r="G741" s="22">
        <v>125.90000152587891</v>
      </c>
      <c r="I741" s="4">
        <v>2.3976378440856934</v>
      </c>
    </row>
    <row r="742" spans="2:9" x14ac:dyDescent="0.25">
      <c r="B742" t="s">
        <v>533</v>
      </c>
      <c r="C742" s="55" t="s">
        <v>5556</v>
      </c>
      <c r="D742" s="3" t="s">
        <v>3563</v>
      </c>
      <c r="E742" s="45">
        <v>48.689998626708984</v>
      </c>
      <c r="F742" s="45">
        <v>-121.91000366210938</v>
      </c>
      <c r="G742" s="22">
        <v>926.5999755859375</v>
      </c>
      <c r="I742" s="4">
        <v>2.3976376056671143</v>
      </c>
    </row>
    <row r="743" spans="2:9" x14ac:dyDescent="0.25">
      <c r="B743" t="s">
        <v>3177</v>
      </c>
      <c r="C743" s="55" t="s">
        <v>5883</v>
      </c>
      <c r="D743" s="3" t="s">
        <v>6007</v>
      </c>
      <c r="E743" s="45">
        <v>36.013900756835938</v>
      </c>
      <c r="F743" s="45">
        <v>-85.1343994140625</v>
      </c>
      <c r="G743" s="22">
        <v>583.0999755859375</v>
      </c>
      <c r="I743" s="4">
        <v>2.3976376056671143</v>
      </c>
    </row>
    <row r="744" spans="2:9" x14ac:dyDescent="0.25">
      <c r="B744" t="s">
        <v>966</v>
      </c>
      <c r="C744" s="55" t="s">
        <v>3834</v>
      </c>
      <c r="D744" s="3" t="s">
        <v>6003</v>
      </c>
      <c r="E744" s="45">
        <v>34.193901062011719</v>
      </c>
      <c r="F744" s="45">
        <v>-87.389503479003906</v>
      </c>
      <c r="G744" s="22">
        <v>248.10000610351563</v>
      </c>
      <c r="I744" s="4">
        <v>2.3937008380889893</v>
      </c>
    </row>
    <row r="745" spans="2:9" x14ac:dyDescent="0.25">
      <c r="B745" t="s">
        <v>1398</v>
      </c>
      <c r="C745" s="55" t="s">
        <v>4269</v>
      </c>
      <c r="D745" s="3" t="s">
        <v>6000</v>
      </c>
      <c r="E745" s="45">
        <v>44.582199096679688</v>
      </c>
      <c r="F745" s="45">
        <v>-98.544403076171875</v>
      </c>
      <c r="G745" s="22">
        <v>408.10000610351563</v>
      </c>
      <c r="I745" s="4">
        <v>2.3937008380889893</v>
      </c>
    </row>
    <row r="746" spans="2:9" x14ac:dyDescent="0.25">
      <c r="B746" t="s">
        <v>1011</v>
      </c>
      <c r="C746" s="55" t="s">
        <v>3879</v>
      </c>
      <c r="D746" s="3" t="s">
        <v>6004</v>
      </c>
      <c r="E746" s="45">
        <v>35.397800445556641</v>
      </c>
      <c r="F746" s="45">
        <v>-92.9906005859375</v>
      </c>
      <c r="G746" s="22">
        <v>327.10000610351563</v>
      </c>
      <c r="I746" s="4">
        <v>2.3897638320922852</v>
      </c>
    </row>
    <row r="747" spans="2:9" x14ac:dyDescent="0.25">
      <c r="B747" t="s">
        <v>1280</v>
      </c>
      <c r="C747" s="55" t="s">
        <v>4151</v>
      </c>
      <c r="D747" s="3" t="s">
        <v>6025</v>
      </c>
      <c r="E747" s="45">
        <v>33.581798553466797</v>
      </c>
      <c r="F747" s="45">
        <v>-88.403602600097656</v>
      </c>
      <c r="G747" s="22">
        <v>60.700000762939453</v>
      </c>
      <c r="I747" s="4">
        <v>2.3897638320922852</v>
      </c>
    </row>
    <row r="748" spans="2:9" x14ac:dyDescent="0.25">
      <c r="B748" t="s">
        <v>2797</v>
      </c>
      <c r="C748" s="55" t="s">
        <v>5534</v>
      </c>
      <c r="D748" s="3" t="s">
        <v>6044</v>
      </c>
      <c r="E748" s="45">
        <v>45.145301818847656</v>
      </c>
      <c r="F748" s="45">
        <v>-88.74169921875</v>
      </c>
      <c r="G748" s="22">
        <v>392.89999389648438</v>
      </c>
      <c r="I748" s="4">
        <v>2.3897635936737061</v>
      </c>
    </row>
    <row r="749" spans="2:9" x14ac:dyDescent="0.25">
      <c r="B749" t="s">
        <v>1329</v>
      </c>
      <c r="C749" s="55" t="s">
        <v>4200</v>
      </c>
      <c r="D749" s="3" t="s">
        <v>6027</v>
      </c>
      <c r="E749" s="45">
        <v>35.653400421142578</v>
      </c>
      <c r="F749" s="45">
        <v>-82.570899963378906</v>
      </c>
      <c r="G749" s="22">
        <v>777.20001220703125</v>
      </c>
      <c r="I749" s="4">
        <v>2.381889820098877</v>
      </c>
    </row>
    <row r="750" spans="2:9" x14ac:dyDescent="0.25">
      <c r="B750" t="s">
        <v>1372</v>
      </c>
      <c r="C750" s="55" t="s">
        <v>4243</v>
      </c>
      <c r="D750" s="3" t="s">
        <v>6039</v>
      </c>
      <c r="E750" s="45">
        <v>34.725799560546875</v>
      </c>
      <c r="F750" s="45">
        <v>-82.869499206542969</v>
      </c>
      <c r="G750" s="22">
        <v>264.60000610351563</v>
      </c>
      <c r="I750" s="4">
        <v>2.3779528141021729</v>
      </c>
    </row>
    <row r="751" spans="2:9" x14ac:dyDescent="0.25">
      <c r="B751" t="s">
        <v>932</v>
      </c>
      <c r="C751" s="55" t="s">
        <v>3800</v>
      </c>
      <c r="D751" s="3" t="s">
        <v>6003</v>
      </c>
      <c r="E751" s="45">
        <v>33.775600433349609</v>
      </c>
      <c r="F751" s="45">
        <v>-87.826698303222656</v>
      </c>
      <c r="G751" s="22">
        <v>167.30000305175781</v>
      </c>
      <c r="I751" s="4">
        <v>2.3700788021087646</v>
      </c>
    </row>
    <row r="752" spans="2:9" x14ac:dyDescent="0.25">
      <c r="B752" t="s">
        <v>1105</v>
      </c>
      <c r="C752" s="55" t="s">
        <v>3976</v>
      </c>
      <c r="D752" s="3" t="s">
        <v>6016</v>
      </c>
      <c r="E752" s="45">
        <v>39.907699584960938</v>
      </c>
      <c r="F752" s="45">
        <v>-86.311599731445313</v>
      </c>
      <c r="G752" s="22">
        <v>271.89999389648438</v>
      </c>
      <c r="I752" s="4">
        <v>2.3700788021087646</v>
      </c>
    </row>
    <row r="753" spans="2:9" x14ac:dyDescent="0.25">
      <c r="B753" t="s">
        <v>1341</v>
      </c>
      <c r="C753" s="55" t="s">
        <v>4212</v>
      </c>
      <c r="D753" s="3" t="s">
        <v>6027</v>
      </c>
      <c r="E753" s="45">
        <v>35.336299896240234</v>
      </c>
      <c r="F753" s="45">
        <v>-82.615699768066406</v>
      </c>
      <c r="G753" s="22">
        <v>719.9000244140625</v>
      </c>
      <c r="I753" s="4">
        <v>2.3700788021087646</v>
      </c>
    </row>
    <row r="754" spans="2:9" x14ac:dyDescent="0.25">
      <c r="B754" t="s">
        <v>1973</v>
      </c>
      <c r="C754" s="55" t="s">
        <v>4836</v>
      </c>
      <c r="D754" s="3" t="s">
        <v>6019</v>
      </c>
      <c r="E754" s="45">
        <v>29.433599472045898</v>
      </c>
      <c r="F754" s="45">
        <v>-90.701103210449219</v>
      </c>
      <c r="G754" s="22">
        <v>0.89999997615814209</v>
      </c>
      <c r="I754" s="4">
        <v>2.3661417961120605</v>
      </c>
    </row>
    <row r="755" spans="2:9" x14ac:dyDescent="0.25">
      <c r="B755" t="s">
        <v>1816</v>
      </c>
      <c r="C755" s="55" t="s">
        <v>4700</v>
      </c>
      <c r="D755" s="3" t="s">
        <v>6016</v>
      </c>
      <c r="E755" s="45">
        <v>39.403900146484375</v>
      </c>
      <c r="F755" s="45">
        <v>-86.4530029296875</v>
      </c>
      <c r="G755" s="22">
        <v>180.39999389648438</v>
      </c>
      <c r="I755" s="4">
        <v>2.3622047901153564</v>
      </c>
    </row>
    <row r="756" spans="2:9" x14ac:dyDescent="0.25">
      <c r="B756" t="s">
        <v>1071</v>
      </c>
      <c r="C756" s="55" t="s">
        <v>3942</v>
      </c>
      <c r="D756" s="3" t="s">
        <v>6010</v>
      </c>
      <c r="E756" s="45">
        <v>28.936300277709961</v>
      </c>
      <c r="F756" s="45">
        <v>-82.021003723144531</v>
      </c>
      <c r="G756" s="22">
        <v>27.700000762939453</v>
      </c>
      <c r="I756" s="4">
        <v>2.3582677841186523</v>
      </c>
    </row>
    <row r="757" spans="2:9" x14ac:dyDescent="0.25">
      <c r="B757" t="s">
        <v>1204</v>
      </c>
      <c r="C757" s="55" t="s">
        <v>4075</v>
      </c>
      <c r="D757" s="3" t="s">
        <v>6024</v>
      </c>
      <c r="E757" s="45">
        <v>44.828300476074219</v>
      </c>
      <c r="F757" s="45">
        <v>-93.403999328613281</v>
      </c>
      <c r="G757" s="22">
        <v>264</v>
      </c>
      <c r="I757" s="4">
        <v>2.3582677841186523</v>
      </c>
    </row>
    <row r="758" spans="2:9" x14ac:dyDescent="0.25">
      <c r="B758" t="s">
        <v>1312</v>
      </c>
      <c r="C758" s="55" t="s">
        <v>4183</v>
      </c>
      <c r="D758" s="3" t="s">
        <v>6025</v>
      </c>
      <c r="E758" s="45">
        <v>33.659999847412109</v>
      </c>
      <c r="F758" s="45">
        <v>-90.594001770019531</v>
      </c>
      <c r="G758" s="22">
        <v>40.799999237060547</v>
      </c>
      <c r="I758" s="4">
        <v>2.3582677841186523</v>
      </c>
    </row>
    <row r="759" spans="2:9" x14ac:dyDescent="0.25">
      <c r="B759" t="s">
        <v>1393</v>
      </c>
      <c r="C759" s="55" t="s">
        <v>4264</v>
      </c>
      <c r="D759" s="3" t="s">
        <v>6039</v>
      </c>
      <c r="E759" s="45">
        <v>34.964000701904297</v>
      </c>
      <c r="F759" s="45">
        <v>-82.194000244140625</v>
      </c>
      <c r="G759" s="22">
        <v>285</v>
      </c>
      <c r="I759" s="4">
        <v>2.3582677841186523</v>
      </c>
    </row>
    <row r="760" spans="2:9" x14ac:dyDescent="0.25">
      <c r="B760" t="s">
        <v>1395</v>
      </c>
      <c r="C760" s="55" t="s">
        <v>4266</v>
      </c>
      <c r="D760" s="3" t="s">
        <v>6039</v>
      </c>
      <c r="E760" s="45">
        <v>34.979198455810547</v>
      </c>
      <c r="F760" s="45">
        <v>-82.211898803710938</v>
      </c>
      <c r="G760" s="22">
        <v>281.29998779296875</v>
      </c>
      <c r="I760" s="4">
        <v>2.3582677841186523</v>
      </c>
    </row>
    <row r="761" spans="2:9" x14ac:dyDescent="0.25">
      <c r="B761" t="s">
        <v>550</v>
      </c>
      <c r="C761" s="55" t="s">
        <v>3370</v>
      </c>
      <c r="D761" s="3" t="s">
        <v>6019</v>
      </c>
      <c r="E761" s="45">
        <v>29.481700897216797</v>
      </c>
      <c r="F761" s="45">
        <v>-90.581398010253906</v>
      </c>
      <c r="G761" s="22">
        <v>1.5</v>
      </c>
      <c r="I761" s="4">
        <v>2.3503937721252441</v>
      </c>
    </row>
    <row r="762" spans="2:9" x14ac:dyDescent="0.25">
      <c r="B762" t="s">
        <v>1343</v>
      </c>
      <c r="C762" s="55" t="s">
        <v>4214</v>
      </c>
      <c r="D762" s="3" t="s">
        <v>6027</v>
      </c>
      <c r="E762" s="45">
        <v>35.558300018310547</v>
      </c>
      <c r="F762" s="45">
        <v>-83.034400939941406</v>
      </c>
      <c r="G762" s="22">
        <v>827.79998779296875</v>
      </c>
      <c r="I762" s="4">
        <v>2.350393533706665</v>
      </c>
    </row>
    <row r="763" spans="2:9" x14ac:dyDescent="0.25">
      <c r="B763" t="s">
        <v>3227</v>
      </c>
      <c r="C763" s="55" t="s">
        <v>5931</v>
      </c>
      <c r="D763" s="3" t="s">
        <v>6019</v>
      </c>
      <c r="E763" s="45">
        <v>31.334699630737305</v>
      </c>
      <c r="F763" s="45">
        <v>-92.558601379394531</v>
      </c>
      <c r="G763" s="22">
        <v>25.600000381469727</v>
      </c>
      <c r="I763" s="4">
        <v>2.350393533706665</v>
      </c>
    </row>
    <row r="764" spans="2:9" x14ac:dyDescent="0.25">
      <c r="B764" t="s">
        <v>1779</v>
      </c>
      <c r="C764" s="55" t="s">
        <v>4658</v>
      </c>
      <c r="D764" s="3" t="s">
        <v>6015</v>
      </c>
      <c r="E764" s="45">
        <v>37.203601837158203</v>
      </c>
      <c r="F764" s="45">
        <v>-89.042198181152344</v>
      </c>
      <c r="G764" s="22">
        <v>117.30000305175781</v>
      </c>
      <c r="I764" s="4">
        <v>2.3425195217132568</v>
      </c>
    </row>
    <row r="765" spans="2:9" x14ac:dyDescent="0.25">
      <c r="B765" t="s">
        <v>3035</v>
      </c>
      <c r="C765" s="55" t="s">
        <v>5744</v>
      </c>
      <c r="D765" s="3" t="s">
        <v>6013</v>
      </c>
      <c r="E765" s="45">
        <v>41.450000762939453</v>
      </c>
      <c r="F765" s="45">
        <v>-95.066703796386719</v>
      </c>
      <c r="G765" s="22">
        <v>353</v>
      </c>
      <c r="I765" s="4">
        <v>2.3385827541351318</v>
      </c>
    </row>
    <row r="766" spans="2:9" x14ac:dyDescent="0.25">
      <c r="B766" t="s">
        <v>3174</v>
      </c>
      <c r="C766" s="55" t="s">
        <v>5880</v>
      </c>
      <c r="D766" s="3" t="s">
        <v>6033</v>
      </c>
      <c r="E766" s="45">
        <v>43.349700927734375</v>
      </c>
      <c r="F766" s="45">
        <v>-76.384696960449219</v>
      </c>
      <c r="G766" s="22">
        <v>144.80000305175781</v>
      </c>
      <c r="I766" s="4">
        <v>2.3385827541351318</v>
      </c>
    </row>
    <row r="767" spans="2:9" x14ac:dyDescent="0.25">
      <c r="B767" t="s">
        <v>1346</v>
      </c>
      <c r="C767" s="55" t="s">
        <v>4217</v>
      </c>
      <c r="D767" s="3" t="s">
        <v>6027</v>
      </c>
      <c r="E767" s="45">
        <v>35.783401489257813</v>
      </c>
      <c r="F767" s="45">
        <v>-82.894699096679688</v>
      </c>
      <c r="G767" s="22">
        <v>975.4000244140625</v>
      </c>
      <c r="I767" s="4">
        <v>2.3385825157165527</v>
      </c>
    </row>
    <row r="768" spans="2:9" x14ac:dyDescent="0.25">
      <c r="B768" t="s">
        <v>1104</v>
      </c>
      <c r="C768" s="55" t="s">
        <v>3975</v>
      </c>
      <c r="D768" s="3" t="s">
        <v>6016</v>
      </c>
      <c r="E768" s="45">
        <v>39.772899627685547</v>
      </c>
      <c r="F768" s="45">
        <v>-86.279899597167969</v>
      </c>
      <c r="G768" s="22">
        <v>240.5</v>
      </c>
      <c r="I768" s="4">
        <v>2.3307087421417236</v>
      </c>
    </row>
    <row r="769" spans="2:9" x14ac:dyDescent="0.25">
      <c r="B769" t="s">
        <v>1187</v>
      </c>
      <c r="C769" s="55" t="s">
        <v>4058</v>
      </c>
      <c r="D769" s="3" t="s">
        <v>6023</v>
      </c>
      <c r="E769" s="45">
        <v>42.30780029296875</v>
      </c>
      <c r="F769" s="45">
        <v>-83.508102416992188</v>
      </c>
      <c r="G769" s="22">
        <v>214.30000305175781</v>
      </c>
      <c r="I769" s="4">
        <v>2.3307087421417236</v>
      </c>
    </row>
    <row r="770" spans="2:9" x14ac:dyDescent="0.25">
      <c r="B770" t="s">
        <v>2796</v>
      </c>
      <c r="C770" s="55" t="s">
        <v>5533</v>
      </c>
      <c r="D770" s="3" t="s">
        <v>6044</v>
      </c>
      <c r="E770" s="45">
        <v>45.380298614501953</v>
      </c>
      <c r="F770" s="45">
        <v>-87.956703186035156</v>
      </c>
      <c r="G770" s="22">
        <v>227.10000610351563</v>
      </c>
      <c r="I770" s="4">
        <v>2.3267717361450195</v>
      </c>
    </row>
    <row r="771" spans="2:9" x14ac:dyDescent="0.25">
      <c r="B771" t="s">
        <v>1424</v>
      </c>
      <c r="C771" s="55" t="s">
        <v>4295</v>
      </c>
      <c r="D771" s="3" t="s">
        <v>6007</v>
      </c>
      <c r="E771" s="45">
        <v>35.498500823974609</v>
      </c>
      <c r="F771" s="45">
        <v>-86.1011962890625</v>
      </c>
      <c r="G771" s="22">
        <v>306.89999389648438</v>
      </c>
      <c r="I771" s="4">
        <v>2.3228347301483154</v>
      </c>
    </row>
    <row r="772" spans="2:9" x14ac:dyDescent="0.25">
      <c r="B772" t="s">
        <v>1112</v>
      </c>
      <c r="C772" s="55" t="s">
        <v>3983</v>
      </c>
      <c r="D772" s="3" t="s">
        <v>6016</v>
      </c>
      <c r="E772" s="45">
        <v>40.049598693847656</v>
      </c>
      <c r="F772" s="45">
        <v>-84.947402954101563</v>
      </c>
      <c r="G772" s="22">
        <v>356.29998779296875</v>
      </c>
      <c r="I772" s="4">
        <v>2.3228344917297363</v>
      </c>
    </row>
    <row r="773" spans="2:9" x14ac:dyDescent="0.25">
      <c r="B773" t="s">
        <v>1247</v>
      </c>
      <c r="C773" s="55" t="s">
        <v>4118</v>
      </c>
      <c r="D773" s="3" t="s">
        <v>6025</v>
      </c>
      <c r="E773" s="45">
        <v>33.592399597167969</v>
      </c>
      <c r="F773" s="45">
        <v>-88.640998840332031</v>
      </c>
      <c r="G773" s="22">
        <v>64</v>
      </c>
      <c r="I773" s="4">
        <v>2.3228344917297363</v>
      </c>
    </row>
    <row r="774" spans="2:9" x14ac:dyDescent="0.25">
      <c r="B774" t="s">
        <v>976</v>
      </c>
      <c r="C774" s="55" t="s">
        <v>3844</v>
      </c>
      <c r="D774" s="3" t="s">
        <v>6004</v>
      </c>
      <c r="E774" s="45">
        <v>35.123600006103516</v>
      </c>
      <c r="F774" s="45">
        <v>-92.902496337890625</v>
      </c>
      <c r="G774" s="22">
        <v>285.89999389648438</v>
      </c>
      <c r="I774" s="4">
        <v>2.3188977241516113</v>
      </c>
    </row>
    <row r="775" spans="2:9" x14ac:dyDescent="0.25">
      <c r="B775" t="s">
        <v>1516</v>
      </c>
      <c r="C775" s="55" t="s">
        <v>4387</v>
      </c>
      <c r="D775" s="3" t="s">
        <v>6003</v>
      </c>
      <c r="E775" s="45">
        <v>34.689201354980469</v>
      </c>
      <c r="F775" s="45">
        <v>-86.88189697265625</v>
      </c>
      <c r="G775" s="22">
        <v>183.80000305175781</v>
      </c>
      <c r="I775" s="4">
        <v>2.3188977241516113</v>
      </c>
    </row>
    <row r="776" spans="2:9" x14ac:dyDescent="0.25">
      <c r="B776" t="s">
        <v>2848</v>
      </c>
      <c r="C776" s="55" t="s">
        <v>5576</v>
      </c>
      <c r="D776" s="3" t="s">
        <v>6003</v>
      </c>
      <c r="E776" s="45">
        <v>34.643901824951172</v>
      </c>
      <c r="F776" s="45">
        <v>-86.786102294921875</v>
      </c>
      <c r="G776" s="22">
        <v>190.19999694824219</v>
      </c>
      <c r="I776" s="4">
        <v>2.3188977241516113</v>
      </c>
    </row>
    <row r="777" spans="2:9" x14ac:dyDescent="0.25">
      <c r="B777" t="s">
        <v>1083</v>
      </c>
      <c r="C777" s="55" t="s">
        <v>3954</v>
      </c>
      <c r="D777" s="3" t="s">
        <v>6016</v>
      </c>
      <c r="E777" s="45">
        <v>40.506900787353516</v>
      </c>
      <c r="F777" s="45">
        <v>-85.427497863769531</v>
      </c>
      <c r="G777" s="22">
        <v>270.10000610351563</v>
      </c>
      <c r="I777" s="4">
        <v>2.3188974857330322</v>
      </c>
    </row>
    <row r="778" spans="2:9" x14ac:dyDescent="0.25">
      <c r="B778" t="s">
        <v>2948</v>
      </c>
      <c r="C778" s="55" t="s">
        <v>5666</v>
      </c>
      <c r="D778" s="3" t="s">
        <v>6004</v>
      </c>
      <c r="E778" s="45">
        <v>34.727199554443359</v>
      </c>
      <c r="F778" s="45">
        <v>-92.238899230957031</v>
      </c>
      <c r="G778" s="22">
        <v>78.599998474121094</v>
      </c>
      <c r="I778" s="4">
        <v>2.3149604797363281</v>
      </c>
    </row>
    <row r="779" spans="2:9" x14ac:dyDescent="0.25">
      <c r="B779" t="s">
        <v>1091</v>
      </c>
      <c r="C779" s="55" t="s">
        <v>3962</v>
      </c>
      <c r="D779" s="3" t="s">
        <v>6016</v>
      </c>
      <c r="E779" s="45">
        <v>39.774898529052734</v>
      </c>
      <c r="F779" s="45">
        <v>-86.402198791503906</v>
      </c>
      <c r="G779" s="22">
        <v>259.10000610351563</v>
      </c>
      <c r="I779" s="4">
        <v>2.3110237121582031</v>
      </c>
    </row>
    <row r="780" spans="2:9" x14ac:dyDescent="0.25">
      <c r="B780" t="s">
        <v>1330</v>
      </c>
      <c r="C780" s="55" t="s">
        <v>4201</v>
      </c>
      <c r="D780" s="3" t="s">
        <v>6027</v>
      </c>
      <c r="E780" s="45">
        <v>35.626300811767578</v>
      </c>
      <c r="F780" s="45">
        <v>-82.676300048828125</v>
      </c>
      <c r="G780" s="22">
        <v>672.0999755859375</v>
      </c>
      <c r="I780" s="4">
        <v>2.3110237121582031</v>
      </c>
    </row>
    <row r="781" spans="2:9" x14ac:dyDescent="0.25">
      <c r="B781" t="s">
        <v>1498</v>
      </c>
      <c r="C781" s="55" t="s">
        <v>4369</v>
      </c>
      <c r="D781" s="3" t="s">
        <v>6040</v>
      </c>
      <c r="E781" s="45">
        <v>30.16670036315918</v>
      </c>
      <c r="F781" s="45">
        <v>-95.510299682617188</v>
      </c>
      <c r="G781" s="22">
        <v>50.599998474121094</v>
      </c>
      <c r="I781" s="4">
        <v>2.3110237121582031</v>
      </c>
    </row>
    <row r="782" spans="2:9" x14ac:dyDescent="0.25">
      <c r="B782" t="s">
        <v>1151</v>
      </c>
      <c r="C782" s="55" t="s">
        <v>4022</v>
      </c>
      <c r="D782" s="3" t="s">
        <v>6019</v>
      </c>
      <c r="E782" s="45">
        <v>30.014200210571289</v>
      </c>
      <c r="F782" s="45">
        <v>-90.134300231933594</v>
      </c>
      <c r="G782" s="22">
        <v>0</v>
      </c>
      <c r="I782" s="4">
        <v>2.3070864677429199</v>
      </c>
    </row>
    <row r="783" spans="2:9" x14ac:dyDescent="0.25">
      <c r="B783" t="s">
        <v>1349</v>
      </c>
      <c r="C783" s="55" t="s">
        <v>4220</v>
      </c>
      <c r="D783" s="3" t="s">
        <v>6027</v>
      </c>
      <c r="E783" s="45">
        <v>34.705699920654297</v>
      </c>
      <c r="F783" s="45">
        <v>-77.576400756835938</v>
      </c>
      <c r="G783" s="22">
        <v>19.200000762939453</v>
      </c>
      <c r="I783" s="4">
        <v>2.3070864677429199</v>
      </c>
    </row>
    <row r="784" spans="2:9" x14ac:dyDescent="0.25">
      <c r="B784" t="s">
        <v>1509</v>
      </c>
      <c r="C784" s="55" t="s">
        <v>4380</v>
      </c>
      <c r="D784" s="3" t="s">
        <v>6044</v>
      </c>
      <c r="E784" s="45">
        <v>44.517898559570313</v>
      </c>
      <c r="F784" s="45">
        <v>-92.223701477050781</v>
      </c>
      <c r="G784" s="22">
        <v>348.39999389648438</v>
      </c>
      <c r="I784" s="4">
        <v>2.3070864677429199</v>
      </c>
    </row>
    <row r="785" spans="2:9" x14ac:dyDescent="0.25">
      <c r="B785" t="s">
        <v>1382</v>
      </c>
      <c r="C785" s="55" t="s">
        <v>4253</v>
      </c>
      <c r="D785" s="3" t="s">
        <v>6039</v>
      </c>
      <c r="E785" s="45">
        <v>34.709598541259766</v>
      </c>
      <c r="F785" s="45">
        <v>-82.999801635742188</v>
      </c>
      <c r="G785" s="22">
        <v>271.29998779296875</v>
      </c>
      <c r="I785" s="4">
        <v>2.3031497001647949</v>
      </c>
    </row>
    <row r="786" spans="2:9" x14ac:dyDescent="0.25">
      <c r="B786" t="s">
        <v>2751</v>
      </c>
      <c r="C786" s="55" t="s">
        <v>5498</v>
      </c>
      <c r="D786" s="3" t="s">
        <v>6044</v>
      </c>
      <c r="E786" s="45">
        <v>45.358100891113281</v>
      </c>
      <c r="F786" s="45">
        <v>-88.19219970703125</v>
      </c>
      <c r="G786" s="22">
        <v>289.60000610351563</v>
      </c>
      <c r="I786" s="4">
        <v>2.3031497001647949</v>
      </c>
    </row>
    <row r="787" spans="2:9" x14ac:dyDescent="0.25">
      <c r="B787" t="s">
        <v>1009</v>
      </c>
      <c r="C787" s="55" t="s">
        <v>3877</v>
      </c>
      <c r="D787" s="3" t="s">
        <v>6004</v>
      </c>
      <c r="E787" s="45">
        <v>35.305500030517578</v>
      </c>
      <c r="F787" s="45">
        <v>-93.017196655273438</v>
      </c>
      <c r="G787" s="22">
        <v>277.10000610351563</v>
      </c>
      <c r="I787" s="4">
        <v>2.2992126941680908</v>
      </c>
    </row>
    <row r="788" spans="2:9" x14ac:dyDescent="0.25">
      <c r="B788" t="s">
        <v>1073</v>
      </c>
      <c r="C788" s="55" t="s">
        <v>3944</v>
      </c>
      <c r="D788" s="3" t="s">
        <v>6010</v>
      </c>
      <c r="E788" s="45">
        <v>29.147300720214844</v>
      </c>
      <c r="F788" s="45">
        <v>-81.0072021484375</v>
      </c>
      <c r="G788" s="22">
        <v>2.7000000476837158</v>
      </c>
      <c r="I788" s="4">
        <v>2.2992126941680908</v>
      </c>
    </row>
    <row r="789" spans="2:9" x14ac:dyDescent="0.25">
      <c r="B789" t="s">
        <v>1115</v>
      </c>
      <c r="C789" s="55" t="s">
        <v>3986</v>
      </c>
      <c r="D789" s="3" t="s">
        <v>6018</v>
      </c>
      <c r="E789" s="45">
        <v>36.880500793457031</v>
      </c>
      <c r="F789" s="45">
        <v>-86.171699523925781</v>
      </c>
      <c r="G789" s="22">
        <v>217</v>
      </c>
      <c r="I789" s="4">
        <v>2.2992126941680908</v>
      </c>
    </row>
    <row r="790" spans="2:9" x14ac:dyDescent="0.25">
      <c r="B790" t="s">
        <v>2519</v>
      </c>
      <c r="C790" s="55" t="s">
        <v>5315</v>
      </c>
      <c r="D790" s="3" t="s">
        <v>6007</v>
      </c>
      <c r="E790" s="45">
        <v>36.497501373291016</v>
      </c>
      <c r="F790" s="45">
        <v>-87.335601806640625</v>
      </c>
      <c r="G790" s="22">
        <v>151.19999694824219</v>
      </c>
      <c r="I790" s="4">
        <v>2.2992126941680908</v>
      </c>
    </row>
    <row r="791" spans="2:9" x14ac:dyDescent="0.25">
      <c r="B791" t="s">
        <v>1031</v>
      </c>
      <c r="C791" s="55" t="s">
        <v>3899</v>
      </c>
      <c r="D791" s="3" t="s">
        <v>6004</v>
      </c>
      <c r="E791" s="45">
        <v>36.240699768066406</v>
      </c>
      <c r="F791" s="45">
        <v>-91.592201232910156</v>
      </c>
      <c r="G791" s="22">
        <v>172.80000305175781</v>
      </c>
      <c r="I791" s="4">
        <v>2.2992124557495117</v>
      </c>
    </row>
    <row r="792" spans="2:9" x14ac:dyDescent="0.25">
      <c r="B792" t="s">
        <v>1044</v>
      </c>
      <c r="C792" s="55" t="s">
        <v>3915</v>
      </c>
      <c r="D792" s="3" t="s">
        <v>6010</v>
      </c>
      <c r="E792" s="45">
        <v>30.081199645996094</v>
      </c>
      <c r="F792" s="45">
        <v>-82.670997619628906</v>
      </c>
      <c r="G792" s="22">
        <v>25.299999237060547</v>
      </c>
      <c r="I792" s="4">
        <v>2.2992124557495117</v>
      </c>
    </row>
    <row r="793" spans="2:9" x14ac:dyDescent="0.25">
      <c r="B793" t="s">
        <v>1194</v>
      </c>
      <c r="C793" s="55" t="s">
        <v>4065</v>
      </c>
      <c r="D793" s="3" t="s">
        <v>6024</v>
      </c>
      <c r="E793" s="45">
        <v>44.791400909423828</v>
      </c>
      <c r="F793" s="45">
        <v>-93.230400085449219</v>
      </c>
      <c r="G793" s="22">
        <v>289.60000610351563</v>
      </c>
      <c r="I793" s="4">
        <v>2.2992124557495117</v>
      </c>
    </row>
    <row r="794" spans="2:9" x14ac:dyDescent="0.25">
      <c r="B794" t="s">
        <v>1488</v>
      </c>
      <c r="C794" s="55" t="s">
        <v>4359</v>
      </c>
      <c r="D794" s="3" t="s">
        <v>6007</v>
      </c>
      <c r="E794" s="45">
        <v>36.299301147460938</v>
      </c>
      <c r="F794" s="45">
        <v>-86.423797607421875</v>
      </c>
      <c r="G794" s="22">
        <v>162.80000305175781</v>
      </c>
      <c r="I794" s="4">
        <v>2.2992124557495117</v>
      </c>
    </row>
    <row r="795" spans="2:9" x14ac:dyDescent="0.25">
      <c r="B795" t="s">
        <v>2394</v>
      </c>
      <c r="C795" s="55" t="s">
        <v>5213</v>
      </c>
      <c r="D795" s="3" t="s">
        <v>6034</v>
      </c>
      <c r="E795" s="45">
        <v>39.215801239013672</v>
      </c>
      <c r="F795" s="45">
        <v>-84.6947021484375</v>
      </c>
      <c r="G795" s="22">
        <v>146.89999389648438</v>
      </c>
      <c r="I795" s="4">
        <v>2.2992124557495117</v>
      </c>
    </row>
    <row r="796" spans="2:9" x14ac:dyDescent="0.25">
      <c r="B796" t="s">
        <v>2538</v>
      </c>
      <c r="C796" s="55" t="s">
        <v>5332</v>
      </c>
      <c r="D796" s="3" t="s">
        <v>6007</v>
      </c>
      <c r="E796" s="45">
        <v>35.298301696777344</v>
      </c>
      <c r="F796" s="45">
        <v>-86.36309814453125</v>
      </c>
      <c r="G796" s="22">
        <v>246.89999389648438</v>
      </c>
      <c r="I796" s="4">
        <v>2.2992124557495117</v>
      </c>
    </row>
    <row r="797" spans="2:9" x14ac:dyDescent="0.25">
      <c r="B797" t="s">
        <v>1103</v>
      </c>
      <c r="C797" s="55" t="s">
        <v>3974</v>
      </c>
      <c r="D797" s="3" t="s">
        <v>6016</v>
      </c>
      <c r="E797" s="45">
        <v>39.899398803710938</v>
      </c>
      <c r="F797" s="45">
        <v>-86.128303527832031</v>
      </c>
      <c r="G797" s="22">
        <v>228.60000610351563</v>
      </c>
      <c r="I797" s="4">
        <v>2.2913386821746826</v>
      </c>
    </row>
    <row r="798" spans="2:9" x14ac:dyDescent="0.25">
      <c r="B798" t="s">
        <v>1079</v>
      </c>
      <c r="C798" s="55" t="s">
        <v>3950</v>
      </c>
      <c r="D798" s="3" t="s">
        <v>6015</v>
      </c>
      <c r="E798" s="45">
        <v>37.814098358154297</v>
      </c>
      <c r="F798" s="45">
        <v>-89.223098754882813</v>
      </c>
      <c r="G798" s="22">
        <v>122.80000305175781</v>
      </c>
      <c r="I798" s="4">
        <v>2.2913384437561035</v>
      </c>
    </row>
    <row r="799" spans="2:9" x14ac:dyDescent="0.25">
      <c r="B799" t="s">
        <v>1585</v>
      </c>
      <c r="C799" s="55" t="s">
        <v>4462</v>
      </c>
      <c r="D799" s="3" t="s">
        <v>6004</v>
      </c>
      <c r="E799" s="45">
        <v>35.403301239013672</v>
      </c>
      <c r="F799" s="45">
        <v>-92.382797241210938</v>
      </c>
      <c r="G799" s="22">
        <v>207.30000305175781</v>
      </c>
      <c r="I799" s="4">
        <v>2.2913384437561035</v>
      </c>
    </row>
    <row r="800" spans="2:9" x14ac:dyDescent="0.25">
      <c r="B800" t="s">
        <v>497</v>
      </c>
      <c r="C800" s="55" t="s">
        <v>3321</v>
      </c>
      <c r="D800" s="3" t="s">
        <v>6004</v>
      </c>
      <c r="E800" s="45">
        <v>36.136699676513672</v>
      </c>
      <c r="F800" s="45">
        <v>-91.117202758789063</v>
      </c>
      <c r="G800" s="22">
        <v>101.80000305175781</v>
      </c>
      <c r="I800" s="4">
        <v>2.2874016761779785</v>
      </c>
    </row>
    <row r="801" spans="2:9" x14ac:dyDescent="0.25">
      <c r="B801" t="s">
        <v>1339</v>
      </c>
      <c r="C801" s="55" t="s">
        <v>4210</v>
      </c>
      <c r="D801" s="3" t="s">
        <v>6027</v>
      </c>
      <c r="E801" s="45">
        <v>35.926300048828125</v>
      </c>
      <c r="F801" s="45">
        <v>-75.704498291015625</v>
      </c>
      <c r="G801" s="22">
        <v>4</v>
      </c>
      <c r="I801" s="4">
        <v>2.2874014377593994</v>
      </c>
    </row>
    <row r="802" spans="2:9" x14ac:dyDescent="0.25">
      <c r="B802" t="s">
        <v>1224</v>
      </c>
      <c r="C802" s="55" t="s">
        <v>4095</v>
      </c>
      <c r="D802" s="3" t="s">
        <v>3747</v>
      </c>
      <c r="E802" s="45">
        <v>37.305698394775391</v>
      </c>
      <c r="F802" s="45">
        <v>-89.974403381347656</v>
      </c>
      <c r="G802" s="22">
        <v>141.10000610351563</v>
      </c>
      <c r="I802" s="4">
        <v>2.2795276641845703</v>
      </c>
    </row>
    <row r="803" spans="2:9" x14ac:dyDescent="0.25">
      <c r="B803" t="s">
        <v>1581</v>
      </c>
      <c r="C803" s="55" t="s">
        <v>4459</v>
      </c>
      <c r="D803" s="3" t="s">
        <v>6004</v>
      </c>
      <c r="E803" s="45">
        <v>35.103298187255859</v>
      </c>
      <c r="F803" s="45">
        <v>-92.490303039550781</v>
      </c>
      <c r="G803" s="22">
        <v>95.099998474121094</v>
      </c>
      <c r="I803" s="4">
        <v>2.2795276641845703</v>
      </c>
    </row>
    <row r="804" spans="2:9" x14ac:dyDescent="0.25">
      <c r="B804" t="s">
        <v>501</v>
      </c>
      <c r="C804" s="55" t="s">
        <v>3338</v>
      </c>
      <c r="D804" s="3" t="s">
        <v>6015</v>
      </c>
      <c r="E804" s="45">
        <v>37.901901245117188</v>
      </c>
      <c r="F804" s="45">
        <v>-89.830802917480469</v>
      </c>
      <c r="G804" s="22">
        <v>130.5</v>
      </c>
      <c r="I804" s="4">
        <v>2.2795276641845703</v>
      </c>
    </row>
    <row r="805" spans="2:9" x14ac:dyDescent="0.25">
      <c r="B805" t="s">
        <v>2872</v>
      </c>
      <c r="C805" s="55" t="s">
        <v>5597</v>
      </c>
      <c r="D805" s="3" t="s">
        <v>6034</v>
      </c>
      <c r="E805" s="45">
        <v>40.873100280761719</v>
      </c>
      <c r="F805" s="45">
        <v>-81.886703491210938</v>
      </c>
      <c r="G805" s="22">
        <v>346.60000610351563</v>
      </c>
      <c r="I805" s="4">
        <v>2.2795276641845703</v>
      </c>
    </row>
    <row r="806" spans="2:9" x14ac:dyDescent="0.25">
      <c r="B806" t="s">
        <v>1019</v>
      </c>
      <c r="C806" s="55" t="s">
        <v>3887</v>
      </c>
      <c r="D806" s="3" t="s">
        <v>6004</v>
      </c>
      <c r="E806" s="45">
        <v>34.778598785400391</v>
      </c>
      <c r="F806" s="45">
        <v>-92.339302062988281</v>
      </c>
      <c r="G806" s="22">
        <v>186.5</v>
      </c>
      <c r="I806" s="4">
        <v>2.2795274257659912</v>
      </c>
    </row>
    <row r="807" spans="2:9" x14ac:dyDescent="0.25">
      <c r="B807" t="s">
        <v>1033</v>
      </c>
      <c r="C807" s="55" t="s">
        <v>3901</v>
      </c>
      <c r="D807" s="3" t="s">
        <v>6004</v>
      </c>
      <c r="E807" s="45">
        <v>34.535999298095703</v>
      </c>
      <c r="F807" s="45">
        <v>-92.765098571777344</v>
      </c>
      <c r="G807" s="22">
        <v>130.10000610351563</v>
      </c>
      <c r="I807" s="4">
        <v>2.2795274257659912</v>
      </c>
    </row>
    <row r="808" spans="2:9" x14ac:dyDescent="0.25">
      <c r="B808" t="s">
        <v>1106</v>
      </c>
      <c r="C808" s="55" t="s">
        <v>3977</v>
      </c>
      <c r="D808" s="3" t="s">
        <v>6016</v>
      </c>
      <c r="E808" s="45">
        <v>39.893901824951172</v>
      </c>
      <c r="F808" s="45">
        <v>-86.280601501464844</v>
      </c>
      <c r="G808" s="22">
        <v>264</v>
      </c>
      <c r="I808" s="4">
        <v>2.2795274257659912</v>
      </c>
    </row>
    <row r="809" spans="2:9" x14ac:dyDescent="0.25">
      <c r="B809" t="s">
        <v>1118</v>
      </c>
      <c r="C809" s="55" t="s">
        <v>3989</v>
      </c>
      <c r="D809" s="3" t="s">
        <v>6018</v>
      </c>
      <c r="E809" s="45">
        <v>38.221000671386719</v>
      </c>
      <c r="F809" s="45">
        <v>-84.817497253417969</v>
      </c>
      <c r="G809" s="22">
        <v>224</v>
      </c>
      <c r="I809" s="4">
        <v>2.2795274257659912</v>
      </c>
    </row>
    <row r="810" spans="2:9" x14ac:dyDescent="0.25">
      <c r="B810" t="s">
        <v>1223</v>
      </c>
      <c r="C810" s="55" t="s">
        <v>4094</v>
      </c>
      <c r="D810" s="3" t="s">
        <v>3747</v>
      </c>
      <c r="E810" s="45">
        <v>36.966300964355469</v>
      </c>
      <c r="F810" s="45">
        <v>-90.82330322265625</v>
      </c>
      <c r="G810" s="22">
        <v>268.5</v>
      </c>
      <c r="I810" s="4">
        <v>2.2677164077758789</v>
      </c>
    </row>
    <row r="811" spans="2:9" x14ac:dyDescent="0.25">
      <c r="B811" t="s">
        <v>928</v>
      </c>
      <c r="C811" s="55" t="s">
        <v>3796</v>
      </c>
      <c r="D811" s="3" t="s">
        <v>6003</v>
      </c>
      <c r="E811" s="45">
        <v>34.729301452636719</v>
      </c>
      <c r="F811" s="45">
        <v>-87.647201538085938</v>
      </c>
      <c r="G811" s="22">
        <v>154.80000305175781</v>
      </c>
      <c r="I811" s="4">
        <v>2.2637794017791748</v>
      </c>
    </row>
    <row r="812" spans="2:9" x14ac:dyDescent="0.25">
      <c r="B812" t="s">
        <v>1380</v>
      </c>
      <c r="C812" s="55" t="s">
        <v>4251</v>
      </c>
      <c r="D812" s="3" t="s">
        <v>6039</v>
      </c>
      <c r="E812" s="45">
        <v>34.7156982421875</v>
      </c>
      <c r="F812" s="45">
        <v>-82.93170166015625</v>
      </c>
      <c r="G812" s="22">
        <v>257.60000610351563</v>
      </c>
      <c r="I812" s="4">
        <v>2.2598426342010498</v>
      </c>
    </row>
    <row r="813" spans="2:9" x14ac:dyDescent="0.25">
      <c r="B813" t="s">
        <v>2062</v>
      </c>
      <c r="C813" s="55" t="s">
        <v>4926</v>
      </c>
      <c r="D813" s="3" t="s">
        <v>6024</v>
      </c>
      <c r="E813" s="45">
        <v>46.343299865722656</v>
      </c>
      <c r="F813" s="45">
        <v>-94.208602905273438</v>
      </c>
      <c r="G813" s="22">
        <v>359.70001220703125</v>
      </c>
      <c r="I813" s="4">
        <v>2.2598426342010498</v>
      </c>
    </row>
    <row r="814" spans="2:9" x14ac:dyDescent="0.25">
      <c r="B814" t="s">
        <v>2728</v>
      </c>
      <c r="C814" s="55" t="s">
        <v>5482</v>
      </c>
      <c r="D814" s="3" t="s">
        <v>6045</v>
      </c>
      <c r="E814" s="45">
        <v>37.255599975585938</v>
      </c>
      <c r="F814" s="45">
        <v>-81.226402282714844</v>
      </c>
      <c r="G814" s="22">
        <v>874.79998779296875</v>
      </c>
      <c r="I814" s="4">
        <v>2.2598426342010498</v>
      </c>
    </row>
    <row r="815" spans="2:9" x14ac:dyDescent="0.25">
      <c r="B815" t="s">
        <v>2157</v>
      </c>
      <c r="C815" s="55" t="s">
        <v>5010</v>
      </c>
      <c r="D815" s="3" t="s">
        <v>3747</v>
      </c>
      <c r="E815" s="45">
        <v>37.574199676513672</v>
      </c>
      <c r="F815" s="45">
        <v>-90.307502746582031</v>
      </c>
      <c r="G815" s="22">
        <v>219.19999694824219</v>
      </c>
      <c r="I815" s="4">
        <v>2.2598423957824707</v>
      </c>
    </row>
    <row r="816" spans="2:9" x14ac:dyDescent="0.25">
      <c r="B816" t="s">
        <v>2401</v>
      </c>
      <c r="C816" s="55" t="s">
        <v>5219</v>
      </c>
      <c r="D816" s="3" t="s">
        <v>6034</v>
      </c>
      <c r="E816" s="45">
        <v>41.518299102783203</v>
      </c>
      <c r="F816" s="45">
        <v>-84.145301818847656</v>
      </c>
      <c r="G816" s="22">
        <v>228.60000610351563</v>
      </c>
      <c r="I816" s="4">
        <v>2.2598423957824707</v>
      </c>
    </row>
    <row r="817" spans="2:9" x14ac:dyDescent="0.25">
      <c r="B817" t="s">
        <v>3101</v>
      </c>
      <c r="C817" s="55" t="s">
        <v>5807</v>
      </c>
      <c r="D817" s="3" t="s">
        <v>6003</v>
      </c>
      <c r="E817" s="45">
        <v>31.881399154663086</v>
      </c>
      <c r="F817" s="45">
        <v>-87.736701965332031</v>
      </c>
      <c r="G817" s="22">
        <v>106.69999694824219</v>
      </c>
      <c r="I817" s="4">
        <v>2.2559056282043457</v>
      </c>
    </row>
    <row r="818" spans="2:9" x14ac:dyDescent="0.25">
      <c r="B818" t="s">
        <v>1350</v>
      </c>
      <c r="C818" s="55" t="s">
        <v>4221</v>
      </c>
      <c r="D818" s="3" t="s">
        <v>6027</v>
      </c>
      <c r="E818" s="45">
        <v>34.370800018310547</v>
      </c>
      <c r="F818" s="45">
        <v>-77.713897705078125</v>
      </c>
      <c r="G818" s="22">
        <v>15.5</v>
      </c>
      <c r="I818" s="4">
        <v>2.2519686222076416</v>
      </c>
    </row>
    <row r="819" spans="2:9" x14ac:dyDescent="0.25">
      <c r="B819" t="s">
        <v>1718</v>
      </c>
      <c r="C819" s="55" t="s">
        <v>4591</v>
      </c>
      <c r="D819" s="3" t="s">
        <v>6010</v>
      </c>
      <c r="E819" s="45">
        <v>27.572799682617188</v>
      </c>
      <c r="F819" s="45">
        <v>-82.139198303222656</v>
      </c>
      <c r="G819" s="22">
        <v>34.099998474121094</v>
      </c>
      <c r="I819" s="4">
        <v>2.2519686222076416</v>
      </c>
    </row>
    <row r="820" spans="2:9" x14ac:dyDescent="0.25">
      <c r="B820" t="s">
        <v>2126</v>
      </c>
      <c r="C820" s="55" t="s">
        <v>4980</v>
      </c>
      <c r="D820" s="3" t="s">
        <v>6025</v>
      </c>
      <c r="E820" s="45">
        <v>32.033901214599609</v>
      </c>
      <c r="F820" s="45">
        <v>-88.709999084472656</v>
      </c>
      <c r="G820" s="22">
        <v>65.800003051757813</v>
      </c>
      <c r="I820" s="4">
        <v>2.2519683837890625</v>
      </c>
    </row>
    <row r="821" spans="2:9" x14ac:dyDescent="0.25">
      <c r="B821" t="s">
        <v>2761</v>
      </c>
      <c r="C821" s="55" t="s">
        <v>5506</v>
      </c>
      <c r="D821" s="3" t="s">
        <v>6044</v>
      </c>
      <c r="E821" s="45">
        <v>46.121101379394531</v>
      </c>
      <c r="F821" s="45">
        <v>-89.075798034667969</v>
      </c>
      <c r="G821" s="22">
        <v>536.4000244140625</v>
      </c>
      <c r="I821" s="4">
        <v>2.2519683837890625</v>
      </c>
    </row>
    <row r="822" spans="2:9" x14ac:dyDescent="0.25">
      <c r="B822" t="s">
        <v>2825</v>
      </c>
      <c r="C822" s="55" t="s">
        <v>5553</v>
      </c>
      <c r="D822" s="3" t="s">
        <v>385</v>
      </c>
      <c r="E822" s="45">
        <v>70.328903198242188</v>
      </c>
      <c r="F822" s="45">
        <v>-149.61140441894531</v>
      </c>
      <c r="G822" s="22">
        <v>19.5</v>
      </c>
      <c r="I822" s="4">
        <v>2.2519683837890625</v>
      </c>
    </row>
    <row r="823" spans="2:9" x14ac:dyDescent="0.25">
      <c r="B823" t="s">
        <v>1609</v>
      </c>
      <c r="C823" s="55" t="s">
        <v>4483</v>
      </c>
      <c r="D823" s="3" t="s">
        <v>6004</v>
      </c>
      <c r="E823" s="45">
        <v>33.301399230957031</v>
      </c>
      <c r="F823" s="45">
        <v>-92.365798950195313</v>
      </c>
      <c r="G823" s="22">
        <v>27.399999618530273</v>
      </c>
      <c r="I823" s="4">
        <v>2.2480313777923584</v>
      </c>
    </row>
    <row r="824" spans="2:9" x14ac:dyDescent="0.25">
      <c r="B824" t="s">
        <v>496</v>
      </c>
      <c r="C824" s="55" t="s">
        <v>3320</v>
      </c>
      <c r="D824" s="3" t="s">
        <v>6019</v>
      </c>
      <c r="E824" s="45">
        <v>30.519699096679688</v>
      </c>
      <c r="F824" s="45">
        <v>-90.754402160644531</v>
      </c>
      <c r="G824" s="22">
        <v>13.100000381469727</v>
      </c>
      <c r="I824" s="4">
        <v>2.2480313777923584</v>
      </c>
    </row>
    <row r="825" spans="2:9" x14ac:dyDescent="0.25">
      <c r="B825" t="s">
        <v>3160</v>
      </c>
      <c r="C825" s="55" t="s">
        <v>397</v>
      </c>
      <c r="D825" s="3" t="s">
        <v>385</v>
      </c>
      <c r="E825" s="45">
        <v>55.356700897216797</v>
      </c>
      <c r="F825" s="45">
        <v>-131.71170043945313</v>
      </c>
      <c r="G825" s="22">
        <v>23.200000762939453</v>
      </c>
      <c r="I825" s="4">
        <v>2.2480313777923584</v>
      </c>
    </row>
    <row r="826" spans="2:9" x14ac:dyDescent="0.25">
      <c r="B826" t="s">
        <v>1052</v>
      </c>
      <c r="C826" s="55" t="s">
        <v>3923</v>
      </c>
      <c r="D826" s="3" t="s">
        <v>6010</v>
      </c>
      <c r="E826" s="45">
        <v>30.258699417114258</v>
      </c>
      <c r="F826" s="45">
        <v>-81.754798889160156</v>
      </c>
      <c r="G826" s="22">
        <v>9.8000001907348633</v>
      </c>
      <c r="I826" s="4">
        <v>2.2401573657989502</v>
      </c>
    </row>
    <row r="827" spans="2:9" x14ac:dyDescent="0.25">
      <c r="B827" t="s">
        <v>1391</v>
      </c>
      <c r="C827" s="55" t="s">
        <v>4262</v>
      </c>
      <c r="D827" s="3" t="s">
        <v>6039</v>
      </c>
      <c r="E827" s="45">
        <v>34.033699035644531</v>
      </c>
      <c r="F827" s="45">
        <v>-80.967697143554688</v>
      </c>
      <c r="G827" s="22">
        <v>73.199996948242188</v>
      </c>
      <c r="I827" s="4">
        <v>2.2401573657989502</v>
      </c>
    </row>
    <row r="828" spans="2:9" x14ac:dyDescent="0.25">
      <c r="B828" t="s">
        <v>1404</v>
      </c>
      <c r="C828" s="55" t="s">
        <v>4275</v>
      </c>
      <c r="D828" s="3" t="s">
        <v>6000</v>
      </c>
      <c r="E828" s="45">
        <v>43.297599792480469</v>
      </c>
      <c r="F828" s="45">
        <v>-97.987602233886719</v>
      </c>
      <c r="G828" s="22">
        <v>445</v>
      </c>
      <c r="I828" s="4">
        <v>2.2401573657989502</v>
      </c>
    </row>
    <row r="829" spans="2:9" x14ac:dyDescent="0.25">
      <c r="B829" t="s">
        <v>1432</v>
      </c>
      <c r="C829" s="55" t="s">
        <v>4303</v>
      </c>
      <c r="D829" s="3" t="s">
        <v>6007</v>
      </c>
      <c r="E829" s="45">
        <v>36.232498168945313</v>
      </c>
      <c r="F829" s="45">
        <v>-84.940696716308594</v>
      </c>
      <c r="G829" s="22">
        <v>522.0999755859375</v>
      </c>
      <c r="I829" s="4">
        <v>2.2401573657989502</v>
      </c>
    </row>
    <row r="830" spans="2:9" x14ac:dyDescent="0.25">
      <c r="B830" t="s">
        <v>1588</v>
      </c>
      <c r="C830" s="55" t="s">
        <v>4465</v>
      </c>
      <c r="D830" s="3" t="s">
        <v>6004</v>
      </c>
      <c r="E830" s="45">
        <v>34.977199554443359</v>
      </c>
      <c r="F830" s="45">
        <v>-91.497802734375</v>
      </c>
      <c r="G830" s="22">
        <v>61</v>
      </c>
      <c r="I830" s="4">
        <v>2.2401573657989502</v>
      </c>
    </row>
    <row r="831" spans="2:9" x14ac:dyDescent="0.25">
      <c r="B831" t="s">
        <v>2475</v>
      </c>
      <c r="C831" s="55" t="s">
        <v>5285</v>
      </c>
      <c r="D831" s="3" t="s">
        <v>6039</v>
      </c>
      <c r="E831" s="45">
        <v>35.020301818847656</v>
      </c>
      <c r="F831" s="45">
        <v>-82.692802429199219</v>
      </c>
      <c r="G831" s="22">
        <v>335.29998779296875</v>
      </c>
      <c r="I831" s="4">
        <v>2.2401573657989502</v>
      </c>
    </row>
    <row r="832" spans="2:9" x14ac:dyDescent="0.25">
      <c r="B832" t="s">
        <v>1397</v>
      </c>
      <c r="C832" s="55" t="s">
        <v>4268</v>
      </c>
      <c r="D832" s="3" t="s">
        <v>6039</v>
      </c>
      <c r="E832" s="45">
        <v>35.039100646972656</v>
      </c>
      <c r="F832" s="45">
        <v>-81.012298583984375</v>
      </c>
      <c r="G832" s="22">
        <v>192</v>
      </c>
      <c r="I832" s="4">
        <v>2.232283353805542</v>
      </c>
    </row>
    <row r="833" spans="2:9" x14ac:dyDescent="0.25">
      <c r="B833" t="s">
        <v>2777</v>
      </c>
      <c r="C833" s="55" t="s">
        <v>5519</v>
      </c>
      <c r="D833" s="3" t="s">
        <v>6044</v>
      </c>
      <c r="E833" s="45">
        <v>44.891899108886719</v>
      </c>
      <c r="F833" s="45">
        <v>-87.955001831054688</v>
      </c>
      <c r="G833" s="22">
        <v>201.19999694824219</v>
      </c>
      <c r="I833" s="4">
        <v>2.228346586227417</v>
      </c>
    </row>
    <row r="834" spans="2:9" x14ac:dyDescent="0.25">
      <c r="B834" t="s">
        <v>1342</v>
      </c>
      <c r="C834" s="55" t="s">
        <v>4213</v>
      </c>
      <c r="D834" s="3" t="s">
        <v>6027</v>
      </c>
      <c r="E834" s="45">
        <v>35.321701049804688</v>
      </c>
      <c r="F834" s="45">
        <v>-82.612602233886719</v>
      </c>
      <c r="G834" s="22">
        <v>675.70001220703125</v>
      </c>
      <c r="I834" s="4">
        <v>2.2283463478088379</v>
      </c>
    </row>
    <row r="835" spans="2:9" x14ac:dyDescent="0.25">
      <c r="B835" t="s">
        <v>1466</v>
      </c>
      <c r="C835" s="55" t="s">
        <v>4337</v>
      </c>
      <c r="D835" s="3" t="s">
        <v>6007</v>
      </c>
      <c r="E835" s="45">
        <v>36.459598541259766</v>
      </c>
      <c r="F835" s="45">
        <v>-87.572998046875</v>
      </c>
      <c r="G835" s="22">
        <v>177.39999389648438</v>
      </c>
      <c r="I835" s="4">
        <v>2.2283463478088379</v>
      </c>
    </row>
    <row r="836" spans="2:9" x14ac:dyDescent="0.25">
      <c r="B836" t="s">
        <v>2399</v>
      </c>
      <c r="C836" s="55" t="s">
        <v>5217</v>
      </c>
      <c r="D836" s="3" t="s">
        <v>6034</v>
      </c>
      <c r="E836" s="45">
        <v>40.849399566650391</v>
      </c>
      <c r="F836" s="45">
        <v>-84.580802917480469</v>
      </c>
      <c r="G836" s="22">
        <v>240.80000305175781</v>
      </c>
      <c r="I836" s="4">
        <v>2.2283463478088379</v>
      </c>
    </row>
    <row r="837" spans="2:9" x14ac:dyDescent="0.25">
      <c r="B837" t="s">
        <v>1408</v>
      </c>
      <c r="C837" s="55" t="s">
        <v>4279</v>
      </c>
      <c r="D837" s="3" t="s">
        <v>6000</v>
      </c>
      <c r="E837" s="45">
        <v>43.907199859619141</v>
      </c>
      <c r="F837" s="45">
        <v>-99.525596618652344</v>
      </c>
      <c r="G837" s="22">
        <v>547.4000244140625</v>
      </c>
      <c r="I837" s="4">
        <v>2.2204723358154297</v>
      </c>
    </row>
    <row r="838" spans="2:9" x14ac:dyDescent="0.25">
      <c r="B838" t="s">
        <v>1621</v>
      </c>
      <c r="C838" s="55" t="s">
        <v>4496</v>
      </c>
      <c r="D838" s="3" t="s">
        <v>6004</v>
      </c>
      <c r="E838" s="45">
        <v>36.454700469970703</v>
      </c>
      <c r="F838" s="45">
        <v>-90.145797729492188</v>
      </c>
      <c r="G838" s="22">
        <v>91.400001525878906</v>
      </c>
      <c r="I838" s="4">
        <v>2.2204723358154297</v>
      </c>
    </row>
    <row r="839" spans="2:9" x14ac:dyDescent="0.25">
      <c r="B839" t="s">
        <v>1969</v>
      </c>
      <c r="C839" s="55" t="s">
        <v>4832</v>
      </c>
      <c r="D839" s="3" t="s">
        <v>6019</v>
      </c>
      <c r="E839" s="45">
        <v>32.167198181152344</v>
      </c>
      <c r="F839" s="45">
        <v>-92.107803344726563</v>
      </c>
      <c r="G839" s="22">
        <v>25</v>
      </c>
      <c r="I839" s="4">
        <v>2.2204723358154297</v>
      </c>
    </row>
    <row r="840" spans="2:9" x14ac:dyDescent="0.25">
      <c r="B840" t="s">
        <v>1057</v>
      </c>
      <c r="C840" s="55" t="s">
        <v>3928</v>
      </c>
      <c r="D840" s="3" t="s">
        <v>6010</v>
      </c>
      <c r="E840" s="45">
        <v>28.522800445556641</v>
      </c>
      <c r="F840" s="45">
        <v>-82.339401245117188</v>
      </c>
      <c r="G840" s="22">
        <v>0</v>
      </c>
      <c r="I840" s="4">
        <v>2.2125983238220215</v>
      </c>
    </row>
    <row r="841" spans="2:9" x14ac:dyDescent="0.25">
      <c r="B841" t="s">
        <v>1123</v>
      </c>
      <c r="C841" s="55" t="s">
        <v>3994</v>
      </c>
      <c r="D841" s="3" t="s">
        <v>6018</v>
      </c>
      <c r="E841" s="45">
        <v>37.663898468017578</v>
      </c>
      <c r="F841" s="45">
        <v>-84.260398864746094</v>
      </c>
      <c r="G841" s="22">
        <v>303.29998779296875</v>
      </c>
      <c r="I841" s="4">
        <v>2.2125983238220215</v>
      </c>
    </row>
    <row r="842" spans="2:9" x14ac:dyDescent="0.25">
      <c r="B842" t="s">
        <v>1388</v>
      </c>
      <c r="C842" s="55" t="s">
        <v>4259</v>
      </c>
      <c r="D842" s="3" t="s">
        <v>6039</v>
      </c>
      <c r="E842" s="45">
        <v>34.812801361083984</v>
      </c>
      <c r="F842" s="45">
        <v>-82.567802429199219</v>
      </c>
      <c r="G842" s="22">
        <v>303</v>
      </c>
      <c r="I842" s="4">
        <v>2.2125983238220215</v>
      </c>
    </row>
    <row r="843" spans="2:9" x14ac:dyDescent="0.25">
      <c r="B843" t="s">
        <v>2527</v>
      </c>
      <c r="C843" s="55" t="s">
        <v>5322</v>
      </c>
      <c r="D843" s="3" t="s">
        <v>6007</v>
      </c>
      <c r="E843" s="45">
        <v>35.639198303222656</v>
      </c>
      <c r="F843" s="45">
        <v>-85.358596801757813</v>
      </c>
      <c r="G843" s="22">
        <v>545.5999755859375</v>
      </c>
      <c r="I843" s="4">
        <v>2.2125983238220215</v>
      </c>
    </row>
    <row r="844" spans="2:9" x14ac:dyDescent="0.25">
      <c r="B844" t="s">
        <v>958</v>
      </c>
      <c r="C844" s="55" t="s">
        <v>3826</v>
      </c>
      <c r="D844" s="3" t="s">
        <v>6003</v>
      </c>
      <c r="E844" s="45">
        <v>34.668899536132813</v>
      </c>
      <c r="F844" s="45">
        <v>-86.494598388671875</v>
      </c>
      <c r="G844" s="22">
        <v>193.89999389648438</v>
      </c>
      <c r="I844" s="4">
        <v>2.2086613178253174</v>
      </c>
    </row>
    <row r="845" spans="2:9" x14ac:dyDescent="0.25">
      <c r="B845" t="s">
        <v>981</v>
      </c>
      <c r="C845" s="55" t="s">
        <v>3849</v>
      </c>
      <c r="D845" s="3" t="s">
        <v>6004</v>
      </c>
      <c r="E845" s="45">
        <v>35.259601593017578</v>
      </c>
      <c r="F845" s="45">
        <v>-92.405403137207031</v>
      </c>
      <c r="G845" s="22">
        <v>131.39999389648438</v>
      </c>
      <c r="I845" s="4">
        <v>2.2086613178253174</v>
      </c>
    </row>
    <row r="846" spans="2:9" x14ac:dyDescent="0.25">
      <c r="B846" t="s">
        <v>1087</v>
      </c>
      <c r="C846" s="55" t="s">
        <v>3958</v>
      </c>
      <c r="D846" s="3" t="s">
        <v>6016</v>
      </c>
      <c r="E846" s="45">
        <v>40.448898315429688</v>
      </c>
      <c r="F846" s="45">
        <v>-85.454299926757813</v>
      </c>
      <c r="G846" s="22">
        <v>274.60000610351563</v>
      </c>
      <c r="I846" s="4">
        <v>2.2086613178253174</v>
      </c>
    </row>
    <row r="847" spans="2:9" x14ac:dyDescent="0.25">
      <c r="B847" t="s">
        <v>1960</v>
      </c>
      <c r="C847" s="55" t="s">
        <v>4823</v>
      </c>
      <c r="D847" s="3" t="s">
        <v>6018</v>
      </c>
      <c r="E847" s="45">
        <v>37.06829833984375</v>
      </c>
      <c r="F847" s="45">
        <v>-88.772499084472656</v>
      </c>
      <c r="G847" s="22">
        <v>125.90000152587891</v>
      </c>
      <c r="I847" s="4">
        <v>2.2086613178253174</v>
      </c>
    </row>
    <row r="848" spans="2:9" x14ac:dyDescent="0.25">
      <c r="B848" t="s">
        <v>3271</v>
      </c>
      <c r="C848" s="55" t="s">
        <v>5973</v>
      </c>
      <c r="D848" s="3" t="s">
        <v>6024</v>
      </c>
      <c r="E848" s="45">
        <v>45.061901092529297</v>
      </c>
      <c r="F848" s="45">
        <v>-93.350799560546875</v>
      </c>
      <c r="G848" s="22">
        <v>262.39999389648438</v>
      </c>
      <c r="I848" s="4">
        <v>2.2086613178253174</v>
      </c>
    </row>
    <row r="849" spans="2:9" x14ac:dyDescent="0.25">
      <c r="B849" t="s">
        <v>1369</v>
      </c>
      <c r="C849" s="55" t="s">
        <v>4240</v>
      </c>
      <c r="D849" s="3" t="s">
        <v>6039</v>
      </c>
      <c r="E849" s="45">
        <v>34.905498504638672</v>
      </c>
      <c r="F849" s="45">
        <v>-83.030197143554688</v>
      </c>
      <c r="G849" s="22">
        <v>342.29998779296875</v>
      </c>
      <c r="I849" s="4">
        <v>2.2047245502471924</v>
      </c>
    </row>
    <row r="850" spans="2:9" x14ac:dyDescent="0.25">
      <c r="B850" t="s">
        <v>1023</v>
      </c>
      <c r="C850" s="55" t="s">
        <v>3891</v>
      </c>
      <c r="D850" s="3" t="s">
        <v>6004</v>
      </c>
      <c r="E850" s="45">
        <v>34.801601409912109</v>
      </c>
      <c r="F850" s="45">
        <v>-92.223197937011719</v>
      </c>
      <c r="G850" s="22">
        <v>87.199996948242188</v>
      </c>
      <c r="I850" s="4">
        <v>2.2047243118286133</v>
      </c>
    </row>
    <row r="851" spans="2:9" x14ac:dyDescent="0.25">
      <c r="B851" t="s">
        <v>1094</v>
      </c>
      <c r="C851" s="55" t="s">
        <v>3965</v>
      </c>
      <c r="D851" s="3" t="s">
        <v>6016</v>
      </c>
      <c r="E851" s="45">
        <v>40.838100433349609</v>
      </c>
      <c r="F851" s="45">
        <v>-85.547203063964844</v>
      </c>
      <c r="G851" s="22">
        <v>246</v>
      </c>
      <c r="I851" s="4">
        <v>2.2007875442504883</v>
      </c>
    </row>
    <row r="852" spans="2:9" x14ac:dyDescent="0.25">
      <c r="B852" t="s">
        <v>1067</v>
      </c>
      <c r="C852" s="55" t="s">
        <v>3938</v>
      </c>
      <c r="D852" s="3" t="s">
        <v>6010</v>
      </c>
      <c r="E852" s="45">
        <v>28.638700485229492</v>
      </c>
      <c r="F852" s="45">
        <v>-81.165199279785156</v>
      </c>
      <c r="G852" s="22">
        <v>15.199999809265137</v>
      </c>
      <c r="I852" s="4">
        <v>2.2007873058319092</v>
      </c>
    </row>
    <row r="853" spans="2:9" x14ac:dyDescent="0.25">
      <c r="B853" t="s">
        <v>1200</v>
      </c>
      <c r="C853" s="55" t="s">
        <v>4071</v>
      </c>
      <c r="D853" s="3" t="s">
        <v>6024</v>
      </c>
      <c r="E853" s="45">
        <v>45.003898620605469</v>
      </c>
      <c r="F853" s="45">
        <v>-93.289497375488281</v>
      </c>
      <c r="G853" s="22">
        <v>272.20001220703125</v>
      </c>
      <c r="I853" s="4">
        <v>2.2007873058319092</v>
      </c>
    </row>
    <row r="854" spans="2:9" x14ac:dyDescent="0.25">
      <c r="B854" t="s">
        <v>1364</v>
      </c>
      <c r="C854" s="55" t="s">
        <v>4235</v>
      </c>
      <c r="D854" s="3" t="s">
        <v>6039</v>
      </c>
      <c r="E854" s="45">
        <v>33.745201110839844</v>
      </c>
      <c r="F854" s="45">
        <v>-79.017303466796875</v>
      </c>
      <c r="G854" s="22">
        <v>4.9000000953674316</v>
      </c>
      <c r="I854" s="4">
        <v>2.2007873058319092</v>
      </c>
    </row>
    <row r="855" spans="2:9" x14ac:dyDescent="0.25">
      <c r="B855" t="s">
        <v>1347</v>
      </c>
      <c r="C855" s="55" t="s">
        <v>4218</v>
      </c>
      <c r="D855" s="3" t="s">
        <v>6027</v>
      </c>
      <c r="E855" s="45">
        <v>35.811599731445313</v>
      </c>
      <c r="F855" s="45">
        <v>-82.852996826171875</v>
      </c>
      <c r="G855" s="22">
        <v>638.29998779296875</v>
      </c>
      <c r="I855" s="4">
        <v>2.1968502998352051</v>
      </c>
    </row>
    <row r="856" spans="2:9" x14ac:dyDescent="0.25">
      <c r="B856" t="s">
        <v>1356</v>
      </c>
      <c r="C856" s="55" t="s">
        <v>4227</v>
      </c>
      <c r="D856" s="3" t="s">
        <v>6039</v>
      </c>
      <c r="E856" s="45">
        <v>33.756500244140625</v>
      </c>
      <c r="F856" s="45">
        <v>-81.042800903320313</v>
      </c>
      <c r="G856" s="22">
        <v>92.699996948242188</v>
      </c>
      <c r="I856" s="4">
        <v>2.1968502998352051</v>
      </c>
    </row>
    <row r="857" spans="2:9" x14ac:dyDescent="0.25">
      <c r="B857" t="s">
        <v>763</v>
      </c>
      <c r="C857" s="55" t="s">
        <v>3618</v>
      </c>
      <c r="D857" s="3" t="s">
        <v>6010</v>
      </c>
      <c r="E857" s="45">
        <v>26.165300369262695</v>
      </c>
      <c r="F857" s="45">
        <v>-81.684196472167969</v>
      </c>
      <c r="G857" s="22">
        <v>12.199999809265137</v>
      </c>
      <c r="I857" s="4">
        <v>2.1929135322570801</v>
      </c>
    </row>
    <row r="858" spans="2:9" x14ac:dyDescent="0.25">
      <c r="B858" t="s">
        <v>960</v>
      </c>
      <c r="C858" s="55" t="s">
        <v>3828</v>
      </c>
      <c r="D858" s="3" t="s">
        <v>6003</v>
      </c>
      <c r="E858" s="45">
        <v>34.785598754882813</v>
      </c>
      <c r="F858" s="45">
        <v>-86.711402893066406</v>
      </c>
      <c r="G858" s="22">
        <v>221</v>
      </c>
      <c r="I858" s="4">
        <v>2.1889762878417969</v>
      </c>
    </row>
    <row r="859" spans="2:9" x14ac:dyDescent="0.25">
      <c r="B859" t="s">
        <v>1042</v>
      </c>
      <c r="C859" s="55" t="s">
        <v>3913</v>
      </c>
      <c r="D859" s="3" t="s">
        <v>6010</v>
      </c>
      <c r="E859" s="45">
        <v>30.20680046081543</v>
      </c>
      <c r="F859" s="45">
        <v>-85.855400085449219</v>
      </c>
      <c r="G859" s="22">
        <v>9.1000003814697266</v>
      </c>
      <c r="I859" s="4">
        <v>2.1889762878417969</v>
      </c>
    </row>
    <row r="860" spans="2:9" x14ac:dyDescent="0.25">
      <c r="B860" t="s">
        <v>1421</v>
      </c>
      <c r="C860" s="55" t="s">
        <v>4292</v>
      </c>
      <c r="D860" s="3" t="s">
        <v>6007</v>
      </c>
      <c r="E860" s="45">
        <v>35.811298370361328</v>
      </c>
      <c r="F860" s="45">
        <v>-84.083900451660156</v>
      </c>
      <c r="G860" s="22">
        <v>282.89999389648438</v>
      </c>
      <c r="I860" s="4">
        <v>2.1889762878417969</v>
      </c>
    </row>
    <row r="861" spans="2:9" x14ac:dyDescent="0.25">
      <c r="B861" t="s">
        <v>2875</v>
      </c>
      <c r="C861" s="55" t="s">
        <v>5600</v>
      </c>
      <c r="D861" s="3" t="s">
        <v>6010</v>
      </c>
      <c r="E861" s="45">
        <v>28.473600387573242</v>
      </c>
      <c r="F861" s="45">
        <v>-82.454399108886719</v>
      </c>
      <c r="G861" s="22">
        <v>23.5</v>
      </c>
      <c r="I861" s="4">
        <v>2.1889762878417969</v>
      </c>
    </row>
    <row r="862" spans="2:9" x14ac:dyDescent="0.25">
      <c r="B862" t="s">
        <v>3272</v>
      </c>
      <c r="C862" s="55" t="s">
        <v>5974</v>
      </c>
      <c r="D862" s="3" t="s">
        <v>6024</v>
      </c>
      <c r="E862" s="45">
        <v>44.832199096679688</v>
      </c>
      <c r="F862" s="45">
        <v>-93.470596313476563</v>
      </c>
      <c r="G862" s="22">
        <v>276.5</v>
      </c>
      <c r="I862" s="4">
        <v>2.1889762878417969</v>
      </c>
    </row>
    <row r="863" spans="2:9" x14ac:dyDescent="0.25">
      <c r="B863" t="s">
        <v>1422</v>
      </c>
      <c r="C863" s="55" t="s">
        <v>4293</v>
      </c>
      <c r="D863" s="3" t="s">
        <v>6007</v>
      </c>
      <c r="E863" s="45">
        <v>35.373199462890625</v>
      </c>
      <c r="F863" s="45">
        <v>-85.946197509765625</v>
      </c>
      <c r="G863" s="22">
        <v>324.89999389648438</v>
      </c>
      <c r="I863" s="4">
        <v>2.1850392818450928</v>
      </c>
    </row>
    <row r="864" spans="2:9" x14ac:dyDescent="0.25">
      <c r="B864" t="s">
        <v>1505</v>
      </c>
      <c r="C864" s="55" t="s">
        <v>4376</v>
      </c>
      <c r="D864" s="3" t="s">
        <v>6044</v>
      </c>
      <c r="E864" s="45">
        <v>45.257499694824219</v>
      </c>
      <c r="F864" s="45">
        <v>-87.026702880859375</v>
      </c>
      <c r="G864" s="22">
        <v>198.39999389648438</v>
      </c>
      <c r="I864" s="4">
        <v>2.1811025142669678</v>
      </c>
    </row>
    <row r="865" spans="2:9" x14ac:dyDescent="0.25">
      <c r="B865" t="s">
        <v>962</v>
      </c>
      <c r="C865" s="55" t="s">
        <v>3830</v>
      </c>
      <c r="D865" s="3" t="s">
        <v>6003</v>
      </c>
      <c r="E865" s="45">
        <v>34.490699768066406</v>
      </c>
      <c r="F865" s="45">
        <v>-86.632797241210938</v>
      </c>
      <c r="G865" s="22">
        <v>394.10000610351563</v>
      </c>
      <c r="I865" s="4">
        <v>2.1811022758483887</v>
      </c>
    </row>
    <row r="866" spans="2:9" x14ac:dyDescent="0.25">
      <c r="B866" t="s">
        <v>980</v>
      </c>
      <c r="C866" s="55" t="s">
        <v>3848</v>
      </c>
      <c r="D866" s="3" t="s">
        <v>6004</v>
      </c>
      <c r="E866" s="45">
        <v>35.048900604248047</v>
      </c>
      <c r="F866" s="45">
        <v>-92.441497802734375</v>
      </c>
      <c r="G866" s="22">
        <v>120.40000152587891</v>
      </c>
      <c r="I866" s="4">
        <v>2.1811022758483887</v>
      </c>
    </row>
    <row r="867" spans="2:9" x14ac:dyDescent="0.25">
      <c r="B867" t="s">
        <v>1075</v>
      </c>
      <c r="C867" s="55" t="s">
        <v>3946</v>
      </c>
      <c r="D867" s="3" t="s">
        <v>6010</v>
      </c>
      <c r="E867" s="45">
        <v>30.179800033569336</v>
      </c>
      <c r="F867" s="45">
        <v>-84.3677978515625</v>
      </c>
      <c r="G867" s="22">
        <v>6.4000000953674316</v>
      </c>
      <c r="I867" s="4">
        <v>2.1811022758483887</v>
      </c>
    </row>
    <row r="868" spans="2:9" x14ac:dyDescent="0.25">
      <c r="B868" t="s">
        <v>1723</v>
      </c>
      <c r="C868" s="55" t="s">
        <v>4595</v>
      </c>
      <c r="D868" s="3" t="s">
        <v>6010</v>
      </c>
      <c r="E868" s="45">
        <v>30.185300827026367</v>
      </c>
      <c r="F868" s="45">
        <v>-82.594200134277344</v>
      </c>
      <c r="G868" s="22">
        <v>59.400001525878906</v>
      </c>
      <c r="I868" s="4">
        <v>2.1811022758483887</v>
      </c>
    </row>
    <row r="869" spans="2:9" x14ac:dyDescent="0.25">
      <c r="B869" t="s">
        <v>2556</v>
      </c>
      <c r="C869" s="55" t="s">
        <v>5349</v>
      </c>
      <c r="D869" s="3" t="s">
        <v>6007</v>
      </c>
      <c r="E869" s="45">
        <v>35.345298767089844</v>
      </c>
      <c r="F869" s="45">
        <v>-86.208900451660156</v>
      </c>
      <c r="G869" s="22">
        <v>311.5</v>
      </c>
      <c r="I869" s="4">
        <v>2.1811022758483887</v>
      </c>
    </row>
    <row r="870" spans="2:9" x14ac:dyDescent="0.25">
      <c r="B870" t="s">
        <v>1063</v>
      </c>
      <c r="C870" s="55" t="s">
        <v>3934</v>
      </c>
      <c r="D870" s="3" t="s">
        <v>6010</v>
      </c>
      <c r="E870" s="45">
        <v>29.041999816894531</v>
      </c>
      <c r="F870" s="45">
        <v>-81.998298645019531</v>
      </c>
      <c r="G870" s="22">
        <v>28.299999237060547</v>
      </c>
      <c r="I870" s="4">
        <v>2.1732282638549805</v>
      </c>
    </row>
    <row r="871" spans="2:9" x14ac:dyDescent="0.25">
      <c r="B871" t="s">
        <v>1000</v>
      </c>
      <c r="C871" s="55" t="s">
        <v>3868</v>
      </c>
      <c r="D871" s="3" t="s">
        <v>6004</v>
      </c>
      <c r="E871" s="45">
        <v>34.526599884033203</v>
      </c>
      <c r="F871" s="45">
        <v>-93.419296264648438</v>
      </c>
      <c r="G871" s="22">
        <v>269.70001220703125</v>
      </c>
      <c r="I871" s="4">
        <v>2.1692912578582764</v>
      </c>
    </row>
    <row r="872" spans="2:9" x14ac:dyDescent="0.25">
      <c r="B872" t="s">
        <v>1097</v>
      </c>
      <c r="C872" s="55" t="s">
        <v>3968</v>
      </c>
      <c r="D872" s="3" t="s">
        <v>6016</v>
      </c>
      <c r="E872" s="45">
        <v>40.120201110839844</v>
      </c>
      <c r="F872" s="45">
        <v>-85.666999816894531</v>
      </c>
      <c r="G872" s="22">
        <v>266.10000610351563</v>
      </c>
      <c r="I872" s="4">
        <v>2.1653542518615723</v>
      </c>
    </row>
    <row r="873" spans="2:9" x14ac:dyDescent="0.25">
      <c r="B873" t="s">
        <v>908</v>
      </c>
      <c r="C873" s="55" t="s">
        <v>3776</v>
      </c>
      <c r="D873" s="3" t="s">
        <v>6002</v>
      </c>
      <c r="E873" s="45">
        <v>41.375</v>
      </c>
      <c r="F873" s="45">
        <v>-98.936203002929688</v>
      </c>
      <c r="G873" s="22">
        <v>0</v>
      </c>
      <c r="I873" s="4">
        <v>2.1614172458648682</v>
      </c>
    </row>
    <row r="874" spans="2:9" x14ac:dyDescent="0.25">
      <c r="B874" t="s">
        <v>1010</v>
      </c>
      <c r="C874" s="55" t="s">
        <v>3878</v>
      </c>
      <c r="D874" s="3" t="s">
        <v>6004</v>
      </c>
      <c r="E874" s="45">
        <v>35.252799987792969</v>
      </c>
      <c r="F874" s="45">
        <v>-92.998298645019531</v>
      </c>
      <c r="G874" s="22">
        <v>247.5</v>
      </c>
      <c r="I874" s="4">
        <v>2.1614172458648682</v>
      </c>
    </row>
    <row r="875" spans="2:9" x14ac:dyDescent="0.25">
      <c r="B875" t="s">
        <v>1046</v>
      </c>
      <c r="C875" s="55" t="s">
        <v>3917</v>
      </c>
      <c r="D875" s="3" t="s">
        <v>6010</v>
      </c>
      <c r="E875" s="45">
        <v>28.929800033569336</v>
      </c>
      <c r="F875" s="45">
        <v>-82.370399475097656</v>
      </c>
      <c r="G875" s="22">
        <v>23.200000762939453</v>
      </c>
      <c r="I875" s="4">
        <v>2.1614172458648682</v>
      </c>
    </row>
    <row r="876" spans="2:9" x14ac:dyDescent="0.25">
      <c r="B876" t="s">
        <v>1100</v>
      </c>
      <c r="C876" s="55" t="s">
        <v>3971</v>
      </c>
      <c r="D876" s="3" t="s">
        <v>6016</v>
      </c>
      <c r="E876" s="45">
        <v>39.208301544189453</v>
      </c>
      <c r="F876" s="45">
        <v>-86.630500793457031</v>
      </c>
      <c r="G876" s="22">
        <v>253.89999389648438</v>
      </c>
      <c r="I876" s="4">
        <v>2.1614172458648682</v>
      </c>
    </row>
    <row r="877" spans="2:9" x14ac:dyDescent="0.25">
      <c r="B877" t="s">
        <v>1403</v>
      </c>
      <c r="C877" s="55" t="s">
        <v>4274</v>
      </c>
      <c r="D877" s="3" t="s">
        <v>6000</v>
      </c>
      <c r="E877" s="45">
        <v>43.497501373291016</v>
      </c>
      <c r="F877" s="45">
        <v>-98.188796997070313</v>
      </c>
      <c r="G877" s="22">
        <v>468.20001220703125</v>
      </c>
      <c r="I877" s="4">
        <v>2.1614172458648682</v>
      </c>
    </row>
    <row r="878" spans="2:9" x14ac:dyDescent="0.25">
      <c r="B878" t="s">
        <v>2035</v>
      </c>
      <c r="C878" s="55" t="s">
        <v>4899</v>
      </c>
      <c r="D878" s="3" t="s">
        <v>6023</v>
      </c>
      <c r="E878" s="45">
        <v>41.962200164794922</v>
      </c>
      <c r="F878" s="45">
        <v>-84.992500305175781</v>
      </c>
      <c r="G878" s="22">
        <v>299.89999389648438</v>
      </c>
      <c r="I878" s="4">
        <v>2.1614172458648682</v>
      </c>
    </row>
    <row r="879" spans="2:9" x14ac:dyDescent="0.25">
      <c r="B879" t="s">
        <v>2505</v>
      </c>
      <c r="C879" s="55" t="s">
        <v>5305</v>
      </c>
      <c r="D879" s="3" t="s">
        <v>6000</v>
      </c>
      <c r="E879" s="45">
        <v>45.509998321533203</v>
      </c>
      <c r="F879" s="45">
        <v>-100.03559875488281</v>
      </c>
      <c r="G879" s="22">
        <v>579.70001220703125</v>
      </c>
      <c r="I879" s="4">
        <v>2.1614172458648682</v>
      </c>
    </row>
    <row r="880" spans="2:9" x14ac:dyDescent="0.25">
      <c r="B880" t="s">
        <v>2883</v>
      </c>
      <c r="C880" s="55" t="s">
        <v>5608</v>
      </c>
      <c r="D880" s="3" t="s">
        <v>6010</v>
      </c>
      <c r="E880" s="45">
        <v>26.152200698852539</v>
      </c>
      <c r="F880" s="45">
        <v>-81.775299072265625</v>
      </c>
      <c r="G880" s="22">
        <v>2.7000000476837158</v>
      </c>
      <c r="I880" s="4">
        <v>2.1614172458648682</v>
      </c>
    </row>
    <row r="881" spans="2:9" x14ac:dyDescent="0.25">
      <c r="B881" t="s">
        <v>1090</v>
      </c>
      <c r="C881" s="55" t="s">
        <v>3961</v>
      </c>
      <c r="D881" s="3" t="s">
        <v>6016</v>
      </c>
      <c r="E881" s="45">
        <v>39.966598510742188</v>
      </c>
      <c r="F881" s="45">
        <v>-85.943099975585938</v>
      </c>
      <c r="G881" s="22">
        <v>249</v>
      </c>
      <c r="I881" s="4">
        <v>2.1574802398681641</v>
      </c>
    </row>
    <row r="882" spans="2:9" x14ac:dyDescent="0.25">
      <c r="B882" t="s">
        <v>1458</v>
      </c>
      <c r="C882" s="55" t="s">
        <v>4329</v>
      </c>
      <c r="D882" s="3" t="s">
        <v>6007</v>
      </c>
      <c r="E882" s="45">
        <v>35.635700225830078</v>
      </c>
      <c r="F882" s="45">
        <v>-84.619796752929688</v>
      </c>
      <c r="G882" s="22">
        <v>256</v>
      </c>
      <c r="I882" s="4">
        <v>2.1574802398681641</v>
      </c>
    </row>
    <row r="883" spans="2:9" x14ac:dyDescent="0.25">
      <c r="B883" t="s">
        <v>955</v>
      </c>
      <c r="C883" s="55" t="s">
        <v>3823</v>
      </c>
      <c r="D883" s="3" t="s">
        <v>6003</v>
      </c>
      <c r="E883" s="45">
        <v>34.699600219726563</v>
      </c>
      <c r="F883" s="45">
        <v>-86.557403564453125</v>
      </c>
      <c r="G883" s="22">
        <v>235</v>
      </c>
      <c r="I883" s="4">
        <v>2.15354323387146</v>
      </c>
    </row>
    <row r="884" spans="2:9" x14ac:dyDescent="0.25">
      <c r="B884" t="s">
        <v>1985</v>
      </c>
      <c r="C884" s="55" t="s">
        <v>4848</v>
      </c>
      <c r="D884" s="3" t="s">
        <v>6019</v>
      </c>
      <c r="E884" s="45">
        <v>30.254400253295898</v>
      </c>
      <c r="F884" s="45">
        <v>-93.218597412109375</v>
      </c>
      <c r="G884" s="22">
        <v>1.5</v>
      </c>
      <c r="I884" s="4">
        <v>2.15354323387146</v>
      </c>
    </row>
    <row r="885" spans="2:9" x14ac:dyDescent="0.25">
      <c r="B885" t="s">
        <v>1955</v>
      </c>
      <c r="C885" s="55" t="s">
        <v>4818</v>
      </c>
      <c r="D885" s="3" t="s">
        <v>6018</v>
      </c>
      <c r="E885" s="45">
        <v>37.06829833984375</v>
      </c>
      <c r="F885" s="45">
        <v>-88.771896362304688</v>
      </c>
      <c r="G885" s="22">
        <v>119.5</v>
      </c>
      <c r="I885" s="4">
        <v>2.15354323387146</v>
      </c>
    </row>
    <row r="886" spans="2:9" x14ac:dyDescent="0.25">
      <c r="B886" t="s">
        <v>945</v>
      </c>
      <c r="C886" s="55" t="s">
        <v>3813</v>
      </c>
      <c r="D886" s="3" t="s">
        <v>6003</v>
      </c>
      <c r="E886" s="45">
        <v>34.709800720214844</v>
      </c>
      <c r="F886" s="45">
        <v>-86.805702209472656</v>
      </c>
      <c r="G886" s="22">
        <v>214</v>
      </c>
      <c r="I886" s="4">
        <v>2.149606466293335</v>
      </c>
    </row>
    <row r="887" spans="2:9" x14ac:dyDescent="0.25">
      <c r="B887" t="s">
        <v>1043</v>
      </c>
      <c r="C887" s="55" t="s">
        <v>3914</v>
      </c>
      <c r="D887" s="3" t="s">
        <v>6010</v>
      </c>
      <c r="E887" s="45">
        <v>30.184099197387695</v>
      </c>
      <c r="F887" s="45">
        <v>-85.776496887207031</v>
      </c>
      <c r="G887" s="22">
        <v>4.9000000953674316</v>
      </c>
      <c r="I887" s="4">
        <v>2.1496062278747559</v>
      </c>
    </row>
    <row r="888" spans="2:9" x14ac:dyDescent="0.25">
      <c r="B888" t="s">
        <v>1102</v>
      </c>
      <c r="C888" s="55" t="s">
        <v>3973</v>
      </c>
      <c r="D888" s="3" t="s">
        <v>6016</v>
      </c>
      <c r="E888" s="45">
        <v>39.880298614501953</v>
      </c>
      <c r="F888" s="45">
        <v>-85.953498840332031</v>
      </c>
      <c r="G888" s="22">
        <v>259.10000610351563</v>
      </c>
      <c r="I888" s="4">
        <v>2.1496062278747559</v>
      </c>
    </row>
    <row r="889" spans="2:9" x14ac:dyDescent="0.25">
      <c r="B889" t="s">
        <v>1129</v>
      </c>
      <c r="C889" s="55" t="s">
        <v>4000</v>
      </c>
      <c r="D889" s="3" t="s">
        <v>6019</v>
      </c>
      <c r="E889" s="45">
        <v>30.15839958190918</v>
      </c>
      <c r="F889" s="45">
        <v>-90.920700073242188</v>
      </c>
      <c r="G889" s="22">
        <v>4.9000000953674316</v>
      </c>
      <c r="I889" s="4">
        <v>2.1496062278747559</v>
      </c>
    </row>
    <row r="890" spans="2:9" x14ac:dyDescent="0.25">
      <c r="B890" t="s">
        <v>1190</v>
      </c>
      <c r="C890" s="55" t="s">
        <v>4061</v>
      </c>
      <c r="D890" s="3" t="s">
        <v>6024</v>
      </c>
      <c r="E890" s="45">
        <v>44.846698760986328</v>
      </c>
      <c r="F890" s="45">
        <v>-93.545600891113281</v>
      </c>
      <c r="G890" s="22">
        <v>276.10000610351563</v>
      </c>
      <c r="I890" s="4">
        <v>2.1496062278747559</v>
      </c>
    </row>
    <row r="891" spans="2:9" x14ac:dyDescent="0.25">
      <c r="B891" t="s">
        <v>1218</v>
      </c>
      <c r="C891" s="55" t="s">
        <v>4089</v>
      </c>
      <c r="D891" s="3" t="s">
        <v>6024</v>
      </c>
      <c r="E891" s="45">
        <v>44.781700134277344</v>
      </c>
      <c r="F891" s="45">
        <v>-93.528701782226563</v>
      </c>
      <c r="G891" s="22">
        <v>248.10000610351563</v>
      </c>
      <c r="I891" s="4">
        <v>2.1496062278747559</v>
      </c>
    </row>
    <row r="892" spans="2:9" x14ac:dyDescent="0.25">
      <c r="B892" t="s">
        <v>1234</v>
      </c>
      <c r="C892" s="55" t="s">
        <v>4105</v>
      </c>
      <c r="D892" s="3" t="s">
        <v>3747</v>
      </c>
      <c r="E892" s="45">
        <v>37.748298645019531</v>
      </c>
      <c r="F892" s="45">
        <v>-90.625297546386719</v>
      </c>
      <c r="G892" s="22">
        <v>308.79998779296875</v>
      </c>
      <c r="I892" s="4">
        <v>2.1496062278747559</v>
      </c>
    </row>
    <row r="893" spans="2:9" x14ac:dyDescent="0.25">
      <c r="B893" t="s">
        <v>1237</v>
      </c>
      <c r="C893" s="55" t="s">
        <v>4108</v>
      </c>
      <c r="D893" s="3" t="s">
        <v>3747</v>
      </c>
      <c r="E893" s="45">
        <v>36.786701202392578</v>
      </c>
      <c r="F893" s="45">
        <v>-90.001296997070313</v>
      </c>
      <c r="G893" s="22">
        <v>122.19999694824219</v>
      </c>
      <c r="I893" s="4">
        <v>2.1496062278747559</v>
      </c>
    </row>
    <row r="894" spans="2:9" x14ac:dyDescent="0.25">
      <c r="B894" t="s">
        <v>1362</v>
      </c>
      <c r="C894" s="55" t="s">
        <v>4233</v>
      </c>
      <c r="D894" s="3" t="s">
        <v>6039</v>
      </c>
      <c r="E894" s="45">
        <v>34.135601043701172</v>
      </c>
      <c r="F894" s="45">
        <v>-82.21240234375</v>
      </c>
      <c r="G894" s="22">
        <v>168.89999389648438</v>
      </c>
      <c r="I894" s="4">
        <v>2.1496062278747559</v>
      </c>
    </row>
    <row r="895" spans="2:9" x14ac:dyDescent="0.25">
      <c r="B895" t="s">
        <v>1425</v>
      </c>
      <c r="C895" s="55" t="s">
        <v>4296</v>
      </c>
      <c r="D895" s="3" t="s">
        <v>6007</v>
      </c>
      <c r="E895" s="45">
        <v>36.001399993896484</v>
      </c>
      <c r="F895" s="45">
        <v>-84.900199890136719</v>
      </c>
      <c r="G895" s="22">
        <v>618.0999755859375</v>
      </c>
      <c r="I895" s="4">
        <v>2.1496062278747559</v>
      </c>
    </row>
    <row r="896" spans="2:9" x14ac:dyDescent="0.25">
      <c r="B896" t="s">
        <v>2103</v>
      </c>
      <c r="C896" s="55" t="s">
        <v>4959</v>
      </c>
      <c r="D896" s="3" t="s">
        <v>6025</v>
      </c>
      <c r="E896" s="45">
        <v>30.393100738525391</v>
      </c>
      <c r="F896" s="45">
        <v>-89.000801086425781</v>
      </c>
      <c r="G896" s="22">
        <v>3</v>
      </c>
      <c r="I896" s="4">
        <v>2.1496062278747559</v>
      </c>
    </row>
    <row r="897" spans="2:9" x14ac:dyDescent="0.25">
      <c r="B897" t="s">
        <v>2153</v>
      </c>
      <c r="C897" s="55" t="s">
        <v>5006</v>
      </c>
      <c r="D897" s="3" t="s">
        <v>3747</v>
      </c>
      <c r="E897" s="45">
        <v>37.131900787353516</v>
      </c>
      <c r="F897" s="45">
        <v>-90.775596618652344</v>
      </c>
      <c r="G897" s="22">
        <v>201.19999694824219</v>
      </c>
      <c r="I897" s="4">
        <v>2.1456692218780518</v>
      </c>
    </row>
    <row r="898" spans="2:9" x14ac:dyDescent="0.25">
      <c r="B898" t="s">
        <v>905</v>
      </c>
      <c r="C898" s="55" t="s">
        <v>3773</v>
      </c>
      <c r="D898" s="3" t="s">
        <v>6002</v>
      </c>
      <c r="E898" s="45">
        <v>42.565399169921875</v>
      </c>
      <c r="F898" s="45">
        <v>-97.136299133300781</v>
      </c>
      <c r="G898" s="22">
        <v>474.89999389648438</v>
      </c>
      <c r="I898" s="4">
        <v>2.1417322158813477</v>
      </c>
    </row>
    <row r="899" spans="2:9" x14ac:dyDescent="0.25">
      <c r="B899" t="s">
        <v>977</v>
      </c>
      <c r="C899" s="55" t="s">
        <v>3845</v>
      </c>
      <c r="D899" s="3" t="s">
        <v>6004</v>
      </c>
      <c r="E899" s="45">
        <v>35.157699584960938</v>
      </c>
      <c r="F899" s="45">
        <v>-92.634002685546875</v>
      </c>
      <c r="G899" s="22">
        <v>85.599998474121094</v>
      </c>
      <c r="I899" s="4">
        <v>2.1417322158813477</v>
      </c>
    </row>
    <row r="900" spans="2:9" x14ac:dyDescent="0.25">
      <c r="B900" t="s">
        <v>1617</v>
      </c>
      <c r="C900" s="55" t="s">
        <v>4492</v>
      </c>
      <c r="D900" s="3" t="s">
        <v>6004</v>
      </c>
      <c r="E900" s="45">
        <v>36.033599853515625</v>
      </c>
      <c r="F900" s="45">
        <v>-90.497802734375</v>
      </c>
      <c r="G900" s="22">
        <v>82.300003051757813</v>
      </c>
      <c r="I900" s="4">
        <v>2.1417322158813477</v>
      </c>
    </row>
    <row r="901" spans="2:9" x14ac:dyDescent="0.25">
      <c r="B901" t="s">
        <v>2090</v>
      </c>
      <c r="C901" s="55" t="s">
        <v>4947</v>
      </c>
      <c r="D901" s="3" t="s">
        <v>6024</v>
      </c>
      <c r="E901" s="45">
        <v>44.610298156738281</v>
      </c>
      <c r="F901" s="45">
        <v>-92.610000610351563</v>
      </c>
      <c r="G901" s="22">
        <v>206.30000305175781</v>
      </c>
      <c r="I901" s="4">
        <v>2.1417322158813477</v>
      </c>
    </row>
    <row r="902" spans="2:9" x14ac:dyDescent="0.25">
      <c r="B902" t="s">
        <v>1172</v>
      </c>
      <c r="C902" s="55" t="s">
        <v>4043</v>
      </c>
      <c r="D902" s="3" t="s">
        <v>6019</v>
      </c>
      <c r="E902" s="45">
        <v>30.495599746704102</v>
      </c>
      <c r="F902" s="45">
        <v>-90.496498107910156</v>
      </c>
      <c r="G902" s="22">
        <v>9.1000003814697266</v>
      </c>
      <c r="I902" s="4">
        <v>2.1377952098846436</v>
      </c>
    </row>
    <row r="903" spans="2:9" x14ac:dyDescent="0.25">
      <c r="B903" t="s">
        <v>1464</v>
      </c>
      <c r="C903" s="55" t="s">
        <v>4335</v>
      </c>
      <c r="D903" s="3" t="s">
        <v>6007</v>
      </c>
      <c r="E903" s="45">
        <v>36.517601013183594</v>
      </c>
      <c r="F903" s="45">
        <v>-87.429000854492188</v>
      </c>
      <c r="G903" s="22">
        <v>166.39999389648438</v>
      </c>
      <c r="I903" s="4">
        <v>2.1377952098846436</v>
      </c>
    </row>
    <row r="904" spans="2:9" x14ac:dyDescent="0.25">
      <c r="B904" t="s">
        <v>3242</v>
      </c>
      <c r="C904" s="55" t="s">
        <v>5946</v>
      </c>
      <c r="D904" s="3" t="s">
        <v>6000</v>
      </c>
      <c r="E904" s="45">
        <v>44.019401550292969</v>
      </c>
      <c r="F904" s="45">
        <v>-100.35310363769531</v>
      </c>
      <c r="G904" s="22">
        <v>647.4000244140625</v>
      </c>
      <c r="I904" s="4">
        <v>2.1377952098846436</v>
      </c>
    </row>
    <row r="905" spans="2:9" x14ac:dyDescent="0.25">
      <c r="B905" t="s">
        <v>2118</v>
      </c>
      <c r="C905" s="55" t="s">
        <v>4973</v>
      </c>
      <c r="D905" s="3" t="s">
        <v>6025</v>
      </c>
      <c r="E905" s="45">
        <v>34.204399108886719</v>
      </c>
      <c r="F905" s="45">
        <v>-90.290802001953125</v>
      </c>
      <c r="G905" s="22">
        <v>47.200000762939453</v>
      </c>
      <c r="I905" s="4">
        <v>2.1338582038879395</v>
      </c>
    </row>
    <row r="906" spans="2:9" x14ac:dyDescent="0.25">
      <c r="B906" t="s">
        <v>1056</v>
      </c>
      <c r="C906" s="55" t="s">
        <v>3927</v>
      </c>
      <c r="D906" s="3" t="s">
        <v>6010</v>
      </c>
      <c r="E906" s="45">
        <v>28.030099868774414</v>
      </c>
      <c r="F906" s="45">
        <v>-82.406196594238281</v>
      </c>
      <c r="G906" s="22">
        <v>27.100000381469727</v>
      </c>
      <c r="I906" s="4">
        <v>2.1299214363098145</v>
      </c>
    </row>
    <row r="907" spans="2:9" x14ac:dyDescent="0.25">
      <c r="B907" t="s">
        <v>942</v>
      </c>
      <c r="C907" s="55" t="s">
        <v>3810</v>
      </c>
      <c r="D907" s="3" t="s">
        <v>6003</v>
      </c>
      <c r="E907" s="45">
        <v>34.8489990234375</v>
      </c>
      <c r="F907" s="45">
        <v>-86.998703002929688</v>
      </c>
      <c r="G907" s="22">
        <v>232.89999389648438</v>
      </c>
      <c r="I907" s="4">
        <v>2.1299211978912354</v>
      </c>
    </row>
    <row r="908" spans="2:9" x14ac:dyDescent="0.25">
      <c r="B908" t="s">
        <v>1580</v>
      </c>
      <c r="C908" s="55" t="s">
        <v>4458</v>
      </c>
      <c r="D908" s="3" t="s">
        <v>6004</v>
      </c>
      <c r="E908" s="45">
        <v>35.532798767089844</v>
      </c>
      <c r="F908" s="45">
        <v>-93.403602600097656</v>
      </c>
      <c r="G908" s="22">
        <v>259.10000610351563</v>
      </c>
      <c r="I908" s="4">
        <v>2.1299211978912354</v>
      </c>
    </row>
    <row r="909" spans="2:9" x14ac:dyDescent="0.25">
      <c r="B909" t="s">
        <v>1806</v>
      </c>
      <c r="C909" s="55" t="s">
        <v>4690</v>
      </c>
      <c r="D909" s="3" t="s">
        <v>6025</v>
      </c>
      <c r="E909" s="45">
        <v>33.467800140380859</v>
      </c>
      <c r="F909" s="45">
        <v>-88.384696960449219</v>
      </c>
      <c r="G909" s="22">
        <v>44.200000762939453</v>
      </c>
      <c r="I909" s="4">
        <v>2.1220471858978271</v>
      </c>
    </row>
    <row r="910" spans="2:9" x14ac:dyDescent="0.25">
      <c r="B910" t="s">
        <v>2174</v>
      </c>
      <c r="C910" s="55" t="s">
        <v>5026</v>
      </c>
      <c r="D910" s="3" t="s">
        <v>3747</v>
      </c>
      <c r="E910" s="45">
        <v>37.734199523925781</v>
      </c>
      <c r="F910" s="45">
        <v>-89.919998168945313</v>
      </c>
      <c r="G910" s="22">
        <v>153</v>
      </c>
      <c r="I910" s="4">
        <v>2.1220471858978271</v>
      </c>
    </row>
    <row r="911" spans="2:9" x14ac:dyDescent="0.25">
      <c r="B911" t="s">
        <v>910</v>
      </c>
      <c r="C911" s="55" t="s">
        <v>3778</v>
      </c>
      <c r="D911" s="3" t="s">
        <v>6002</v>
      </c>
      <c r="E911" s="45">
        <v>41.510501861572266</v>
      </c>
      <c r="F911" s="45">
        <v>-98.883003234863281</v>
      </c>
      <c r="G911" s="22">
        <v>624.79998779296875</v>
      </c>
      <c r="I911" s="4">
        <v>2.118110179901123</v>
      </c>
    </row>
    <row r="912" spans="2:9" x14ac:dyDescent="0.25">
      <c r="B912" t="s">
        <v>1002</v>
      </c>
      <c r="C912" s="55" t="s">
        <v>3870</v>
      </c>
      <c r="D912" s="3" t="s">
        <v>6004</v>
      </c>
      <c r="E912" s="45">
        <v>35.928600311279297</v>
      </c>
      <c r="F912" s="45">
        <v>-92.987998962402344</v>
      </c>
      <c r="G912" s="22">
        <v>310.89999389648438</v>
      </c>
      <c r="I912" s="4">
        <v>2.118110179901123</v>
      </c>
    </row>
    <row r="913" spans="2:9" x14ac:dyDescent="0.25">
      <c r="B913" t="s">
        <v>1072</v>
      </c>
      <c r="C913" s="55" t="s">
        <v>3943</v>
      </c>
      <c r="D913" s="3" t="s">
        <v>6010</v>
      </c>
      <c r="E913" s="45">
        <v>28.903299331665039</v>
      </c>
      <c r="F913" s="45">
        <v>-81.965797424316406</v>
      </c>
      <c r="G913" s="22">
        <v>22.299999237060547</v>
      </c>
      <c r="I913" s="4">
        <v>2.118110179901123</v>
      </c>
    </row>
    <row r="914" spans="2:9" x14ac:dyDescent="0.25">
      <c r="B914" t="s">
        <v>1503</v>
      </c>
      <c r="C914" s="55" t="s">
        <v>4374</v>
      </c>
      <c r="D914" s="3" t="s">
        <v>6042</v>
      </c>
      <c r="E914" s="45">
        <v>38.061298370361328</v>
      </c>
      <c r="F914" s="45">
        <v>-78.928199768066406</v>
      </c>
      <c r="G914" s="22">
        <v>413</v>
      </c>
      <c r="I914" s="4">
        <v>2.118110179901123</v>
      </c>
    </row>
    <row r="915" spans="2:9" x14ac:dyDescent="0.25">
      <c r="B915" t="s">
        <v>973</v>
      </c>
      <c r="C915" s="55" t="s">
        <v>3841</v>
      </c>
      <c r="D915" s="3" t="s">
        <v>6004</v>
      </c>
      <c r="E915" s="45">
        <v>33.520801544189453</v>
      </c>
      <c r="F915" s="45">
        <v>-92.522201538085938</v>
      </c>
      <c r="G915" s="22">
        <v>45.099998474121094</v>
      </c>
      <c r="I915" s="4">
        <v>2.1102361679077148</v>
      </c>
    </row>
    <row r="916" spans="2:9" x14ac:dyDescent="0.25">
      <c r="B916" t="s">
        <v>1507</v>
      </c>
      <c r="C916" s="55" t="s">
        <v>4378</v>
      </c>
      <c r="D916" s="3" t="s">
        <v>6044</v>
      </c>
      <c r="E916" s="45">
        <v>42.91400146484375</v>
      </c>
      <c r="F916" s="45">
        <v>-90.056999206542969</v>
      </c>
      <c r="G916" s="22">
        <v>304.5</v>
      </c>
      <c r="I916" s="4">
        <v>2.1102361679077148</v>
      </c>
    </row>
    <row r="917" spans="2:9" x14ac:dyDescent="0.25">
      <c r="B917" t="s">
        <v>2530</v>
      </c>
      <c r="C917" s="55" t="s">
        <v>5325</v>
      </c>
      <c r="D917" s="3" t="s">
        <v>6007</v>
      </c>
      <c r="E917" s="45">
        <v>35.687801361083984</v>
      </c>
      <c r="F917" s="45">
        <v>-83.537200927734375</v>
      </c>
      <c r="G917" s="22">
        <v>443.20001220703125</v>
      </c>
      <c r="I917" s="4">
        <v>2.1102361679077148</v>
      </c>
    </row>
    <row r="918" spans="2:9" x14ac:dyDescent="0.25">
      <c r="B918" t="s">
        <v>1420</v>
      </c>
      <c r="C918" s="55" t="s">
        <v>4291</v>
      </c>
      <c r="D918" s="3" t="s">
        <v>6007</v>
      </c>
      <c r="E918" s="45">
        <v>35.901298522949219</v>
      </c>
      <c r="F918" s="45">
        <v>-88.057899475097656</v>
      </c>
      <c r="G918" s="22">
        <v>162.5</v>
      </c>
      <c r="I918" s="4">
        <v>2.1062991619110107</v>
      </c>
    </row>
    <row r="919" spans="2:9" x14ac:dyDescent="0.25">
      <c r="B919" t="s">
        <v>1530</v>
      </c>
      <c r="C919" s="55" t="s">
        <v>4406</v>
      </c>
      <c r="D919" s="3" t="s">
        <v>6003</v>
      </c>
      <c r="E919" s="45">
        <v>33.722198486328125</v>
      </c>
      <c r="F919" s="45">
        <v>-87.383102416992188</v>
      </c>
      <c r="G919" s="22">
        <v>109.69999694824219</v>
      </c>
      <c r="I919" s="4">
        <v>2.1023621559143066</v>
      </c>
    </row>
    <row r="920" spans="2:9" x14ac:dyDescent="0.25">
      <c r="B920" t="s">
        <v>1074</v>
      </c>
      <c r="C920" s="55" t="s">
        <v>3945</v>
      </c>
      <c r="D920" s="3" t="s">
        <v>6010</v>
      </c>
      <c r="E920" s="45">
        <v>29.120899200439453</v>
      </c>
      <c r="F920" s="45">
        <v>-81.010398864746094</v>
      </c>
      <c r="G920" s="22">
        <v>12.199999809265137</v>
      </c>
      <c r="I920" s="4">
        <v>2.0984251499176025</v>
      </c>
    </row>
    <row r="921" spans="2:9" x14ac:dyDescent="0.25">
      <c r="B921" t="s">
        <v>1114</v>
      </c>
      <c r="C921" s="55" t="s">
        <v>3985</v>
      </c>
      <c r="D921" s="3" t="s">
        <v>6016</v>
      </c>
      <c r="E921" s="45">
        <v>40.873699188232422</v>
      </c>
      <c r="F921" s="45">
        <v>-85.214797973632813</v>
      </c>
      <c r="G921" s="22">
        <v>257.29998779296875</v>
      </c>
      <c r="I921" s="4">
        <v>2.0984251499176025</v>
      </c>
    </row>
    <row r="922" spans="2:9" x14ac:dyDescent="0.25">
      <c r="B922" t="s">
        <v>1337</v>
      </c>
      <c r="C922" s="55" t="s">
        <v>4208</v>
      </c>
      <c r="D922" s="3" t="s">
        <v>6027</v>
      </c>
      <c r="E922" s="45">
        <v>33.985401153564453</v>
      </c>
      <c r="F922" s="45">
        <v>-78.230003356933594</v>
      </c>
      <c r="G922" s="22">
        <v>13.100000381469727</v>
      </c>
      <c r="I922" s="4">
        <v>2.0984251499176025</v>
      </c>
    </row>
    <row r="923" spans="2:9" x14ac:dyDescent="0.25">
      <c r="B923" t="s">
        <v>1429</v>
      </c>
      <c r="C923" s="55" t="s">
        <v>4300</v>
      </c>
      <c r="D923" s="3" t="s">
        <v>6007</v>
      </c>
      <c r="E923" s="45">
        <v>36.034599304199219</v>
      </c>
      <c r="F923" s="45">
        <v>-88.244003295898438</v>
      </c>
      <c r="G923" s="22">
        <v>147.19999694824219</v>
      </c>
      <c r="I923" s="4">
        <v>2.0984251499176025</v>
      </c>
    </row>
    <row r="924" spans="2:9" x14ac:dyDescent="0.25">
      <c r="B924" t="s">
        <v>2829</v>
      </c>
      <c r="C924" s="55" t="s">
        <v>5557</v>
      </c>
      <c r="D924" s="3" t="s">
        <v>3563</v>
      </c>
      <c r="E924" s="45">
        <v>47.779998779296875</v>
      </c>
      <c r="F924" s="45">
        <v>-121.69999694824219</v>
      </c>
      <c r="G924" s="22">
        <v>1066.800048828125</v>
      </c>
      <c r="I924" s="4">
        <v>2.0984251499176025</v>
      </c>
    </row>
    <row r="925" spans="2:9" x14ac:dyDescent="0.25">
      <c r="B925" t="s">
        <v>488</v>
      </c>
      <c r="C925" s="55" t="s">
        <v>5559</v>
      </c>
      <c r="D925" s="3" t="s">
        <v>3563</v>
      </c>
      <c r="E925" s="45">
        <v>46.779998779296875</v>
      </c>
      <c r="F925" s="45">
        <v>-121.75</v>
      </c>
      <c r="G925" s="22">
        <v>1563.5999755859375</v>
      </c>
      <c r="I925" s="4">
        <v>2.0984251499176025</v>
      </c>
    </row>
    <row r="926" spans="2:9" x14ac:dyDescent="0.25">
      <c r="B926" t="s">
        <v>1845</v>
      </c>
      <c r="C926" s="55" t="s">
        <v>4725</v>
      </c>
      <c r="D926" s="3" t="s">
        <v>6013</v>
      </c>
      <c r="E926" s="45">
        <v>42.757198333740234</v>
      </c>
      <c r="F926" s="45">
        <v>-95.537803649902344</v>
      </c>
      <c r="G926" s="22">
        <v>368.79998779296875</v>
      </c>
      <c r="I926" s="4">
        <v>2.0905511379241943</v>
      </c>
    </row>
    <row r="927" spans="2:9" x14ac:dyDescent="0.25">
      <c r="B927" t="s">
        <v>2532</v>
      </c>
      <c r="C927" s="55" t="s">
        <v>5327</v>
      </c>
      <c r="D927" s="3" t="s">
        <v>6007</v>
      </c>
      <c r="E927" s="45">
        <v>36.002799987792969</v>
      </c>
      <c r="F927" s="45">
        <v>-88.425300598144531</v>
      </c>
      <c r="G927" s="22">
        <v>134.10000610351563</v>
      </c>
      <c r="I927" s="4">
        <v>2.0905511379241943</v>
      </c>
    </row>
    <row r="928" spans="2:9" x14ac:dyDescent="0.25">
      <c r="B928" t="s">
        <v>2785</v>
      </c>
      <c r="C928" s="55" t="s">
        <v>5525</v>
      </c>
      <c r="D928" s="3" t="s">
        <v>6044</v>
      </c>
      <c r="E928" s="45">
        <v>45.416400909423828</v>
      </c>
      <c r="F928" s="45">
        <v>-91.771896362304688</v>
      </c>
      <c r="G928" s="22">
        <v>336.20001220703125</v>
      </c>
      <c r="I928" s="4">
        <v>2.0826773643493652</v>
      </c>
    </row>
    <row r="929" spans="2:9" x14ac:dyDescent="0.25">
      <c r="B929" t="s">
        <v>1084</v>
      </c>
      <c r="C929" s="55" t="s">
        <v>3955</v>
      </c>
      <c r="D929" s="3" t="s">
        <v>6016</v>
      </c>
      <c r="E929" s="45">
        <v>40.004199981689453</v>
      </c>
      <c r="F929" s="45">
        <v>-86.269203186035156</v>
      </c>
      <c r="G929" s="22">
        <v>277.10000610351563</v>
      </c>
      <c r="I929" s="4">
        <v>2.0826771259307861</v>
      </c>
    </row>
    <row r="930" spans="2:9" x14ac:dyDescent="0.25">
      <c r="B930" t="s">
        <v>1261</v>
      </c>
      <c r="C930" s="55" t="s">
        <v>4132</v>
      </c>
      <c r="D930" s="3" t="s">
        <v>6025</v>
      </c>
      <c r="E930" s="45">
        <v>30.443399429321289</v>
      </c>
      <c r="F930" s="45">
        <v>-89.281303405761719</v>
      </c>
      <c r="G930" s="22">
        <v>25.299999237060547</v>
      </c>
      <c r="I930" s="4">
        <v>2.0826771259307861</v>
      </c>
    </row>
    <row r="931" spans="2:9" x14ac:dyDescent="0.25">
      <c r="B931" t="s">
        <v>918</v>
      </c>
      <c r="C931" s="55" t="s">
        <v>3786</v>
      </c>
      <c r="D931" s="3" t="s">
        <v>6003</v>
      </c>
      <c r="E931" s="45">
        <v>30.378900527954102</v>
      </c>
      <c r="F931" s="45">
        <v>-87.697502136230469</v>
      </c>
      <c r="G931" s="22">
        <v>20.100000381469727</v>
      </c>
      <c r="I931" s="4">
        <v>2.078740119934082</v>
      </c>
    </row>
    <row r="932" spans="2:9" x14ac:dyDescent="0.25">
      <c r="B932" t="s">
        <v>1066</v>
      </c>
      <c r="C932" s="55" t="s">
        <v>3937</v>
      </c>
      <c r="D932" s="3" t="s">
        <v>6010</v>
      </c>
      <c r="E932" s="45">
        <v>27.861799240112305</v>
      </c>
      <c r="F932" s="45">
        <v>-82.834800720214844</v>
      </c>
      <c r="G932" s="22">
        <v>9.1000003814697266</v>
      </c>
      <c r="I932" s="4">
        <v>2.078740119934082</v>
      </c>
    </row>
    <row r="933" spans="2:9" x14ac:dyDescent="0.25">
      <c r="B933" t="s">
        <v>1198</v>
      </c>
      <c r="C933" s="55" t="s">
        <v>4069</v>
      </c>
      <c r="D933" s="3" t="s">
        <v>6024</v>
      </c>
      <c r="E933" s="45">
        <v>44.403900146484375</v>
      </c>
      <c r="F933" s="45">
        <v>-93.038200378417969</v>
      </c>
      <c r="G933" s="22">
        <v>299.29998779296875</v>
      </c>
      <c r="I933" s="4">
        <v>2.078740119934082</v>
      </c>
    </row>
    <row r="934" spans="2:9" x14ac:dyDescent="0.25">
      <c r="B934" t="s">
        <v>1231</v>
      </c>
      <c r="C934" s="55" t="s">
        <v>4102</v>
      </c>
      <c r="D934" s="3" t="s">
        <v>3747</v>
      </c>
      <c r="E934" s="45">
        <v>36.587100982666016</v>
      </c>
      <c r="F934" s="45">
        <v>-89.545097351074219</v>
      </c>
      <c r="G934" s="22">
        <v>91.699996948242188</v>
      </c>
      <c r="I934" s="4">
        <v>2.078740119934082</v>
      </c>
    </row>
    <row r="935" spans="2:9" x14ac:dyDescent="0.25">
      <c r="B935" t="s">
        <v>1406</v>
      </c>
      <c r="C935" s="55" t="s">
        <v>4277</v>
      </c>
      <c r="D935" s="3" t="s">
        <v>6000</v>
      </c>
      <c r="E935" s="45">
        <v>43.902698516845703</v>
      </c>
      <c r="F935" s="45">
        <v>-100.06079864501953</v>
      </c>
      <c r="G935" s="22">
        <v>556.9000244140625</v>
      </c>
      <c r="I935" s="4">
        <v>2.078740119934082</v>
      </c>
    </row>
    <row r="936" spans="2:9" x14ac:dyDescent="0.25">
      <c r="B936" t="s">
        <v>2046</v>
      </c>
      <c r="C936" s="55" t="s">
        <v>4909</v>
      </c>
      <c r="D936" s="3" t="s">
        <v>6023</v>
      </c>
      <c r="E936" s="45">
        <v>44.589698791503906</v>
      </c>
      <c r="F936" s="45">
        <v>-85.048599243164063</v>
      </c>
      <c r="G936" s="22">
        <v>330.10000610351563</v>
      </c>
      <c r="I936" s="4">
        <v>2.078740119934082</v>
      </c>
    </row>
    <row r="937" spans="2:9" x14ac:dyDescent="0.25">
      <c r="B937" t="s">
        <v>2490</v>
      </c>
      <c r="C937" s="55" t="s">
        <v>5295</v>
      </c>
      <c r="D937" s="3" t="s">
        <v>6000</v>
      </c>
      <c r="E937" s="45">
        <v>44.034400939941406</v>
      </c>
      <c r="F937" s="45">
        <v>-98.986900329589844</v>
      </c>
      <c r="G937" s="22">
        <v>517.5999755859375</v>
      </c>
      <c r="I937" s="4">
        <v>2.078740119934082</v>
      </c>
    </row>
    <row r="938" spans="2:9" x14ac:dyDescent="0.25">
      <c r="B938" t="s">
        <v>1053</v>
      </c>
      <c r="C938" s="55" t="s">
        <v>3924</v>
      </c>
      <c r="D938" s="3" t="s">
        <v>6010</v>
      </c>
      <c r="E938" s="45">
        <v>30.531999588012695</v>
      </c>
      <c r="F938" s="45">
        <v>-87.392097473144531</v>
      </c>
      <c r="G938" s="22">
        <v>36.299999237060547</v>
      </c>
      <c r="I938" s="4">
        <v>2.0708661079406738</v>
      </c>
    </row>
    <row r="939" spans="2:9" x14ac:dyDescent="0.25">
      <c r="B939" t="s">
        <v>1092</v>
      </c>
      <c r="C939" s="55" t="s">
        <v>3963</v>
      </c>
      <c r="D939" s="3" t="s">
        <v>6016</v>
      </c>
      <c r="E939" s="45">
        <v>39.784900665283203</v>
      </c>
      <c r="F939" s="45">
        <v>-86.393898010253906</v>
      </c>
      <c r="G939" s="22">
        <v>256.29998779296875</v>
      </c>
      <c r="I939" s="4">
        <v>2.0708661079406738</v>
      </c>
    </row>
    <row r="940" spans="2:9" x14ac:dyDescent="0.25">
      <c r="B940" t="s">
        <v>1098</v>
      </c>
      <c r="C940" s="55" t="s">
        <v>3969</v>
      </c>
      <c r="D940" s="3" t="s">
        <v>6016</v>
      </c>
      <c r="E940" s="45">
        <v>39.350799560546875</v>
      </c>
      <c r="F940" s="45">
        <v>-86.58709716796875</v>
      </c>
      <c r="G940" s="22">
        <v>220.10000610351563</v>
      </c>
      <c r="I940" s="4">
        <v>2.0708661079406738</v>
      </c>
    </row>
    <row r="941" spans="2:9" x14ac:dyDescent="0.25">
      <c r="B941" t="s">
        <v>1162</v>
      </c>
      <c r="C941" s="55" t="s">
        <v>4033</v>
      </c>
      <c r="D941" s="3" t="s">
        <v>6019</v>
      </c>
      <c r="E941" s="45">
        <v>32.545799255371094</v>
      </c>
      <c r="F941" s="45">
        <v>-92.097999572753906</v>
      </c>
      <c r="G941" s="22">
        <v>21.899999618530273</v>
      </c>
      <c r="I941" s="4">
        <v>2.0708661079406738</v>
      </c>
    </row>
    <row r="942" spans="2:9" x14ac:dyDescent="0.25">
      <c r="B942" t="s">
        <v>1203</v>
      </c>
      <c r="C942" s="55" t="s">
        <v>4074</v>
      </c>
      <c r="D942" s="3" t="s">
        <v>6024</v>
      </c>
      <c r="E942" s="45">
        <v>45.00830078125</v>
      </c>
      <c r="F942" s="45">
        <v>-93.236297607421875</v>
      </c>
      <c r="G942" s="22">
        <v>266.39999389648438</v>
      </c>
      <c r="I942" s="4">
        <v>2.0708661079406738</v>
      </c>
    </row>
    <row r="943" spans="2:9" x14ac:dyDescent="0.25">
      <c r="B943" t="s">
        <v>1013</v>
      </c>
      <c r="C943" s="55" t="s">
        <v>3881</v>
      </c>
      <c r="D943" s="3" t="s">
        <v>6004</v>
      </c>
      <c r="E943" s="45">
        <v>34.809101104736328</v>
      </c>
      <c r="F943" s="45">
        <v>-92.243896484375</v>
      </c>
      <c r="G943" s="22">
        <v>128</v>
      </c>
      <c r="I943" s="4">
        <v>2.0669291019439697</v>
      </c>
    </row>
    <row r="944" spans="2:9" x14ac:dyDescent="0.25">
      <c r="B944" t="s">
        <v>2525</v>
      </c>
      <c r="C944" s="55" t="s">
        <v>5321</v>
      </c>
      <c r="D944" s="3" t="s">
        <v>6007</v>
      </c>
      <c r="E944" s="45">
        <v>35.639400482177734</v>
      </c>
      <c r="F944" s="45">
        <v>-84.665000915527344</v>
      </c>
      <c r="G944" s="22">
        <v>228.60000610351563</v>
      </c>
      <c r="I944" s="4">
        <v>2.0669291019439697</v>
      </c>
    </row>
    <row r="945" spans="2:9" x14ac:dyDescent="0.25">
      <c r="B945" t="s">
        <v>1119</v>
      </c>
      <c r="C945" s="55" t="s">
        <v>3990</v>
      </c>
      <c r="D945" s="3" t="s">
        <v>6018</v>
      </c>
      <c r="E945" s="45">
        <v>38.303001403808594</v>
      </c>
      <c r="F945" s="45">
        <v>-84.830001831054688</v>
      </c>
      <c r="G945" s="22">
        <v>152.10000610351563</v>
      </c>
      <c r="I945" s="4">
        <v>2.0629920959472656</v>
      </c>
    </row>
    <row r="946" spans="2:9" x14ac:dyDescent="0.25">
      <c r="B946" t="s">
        <v>2555</v>
      </c>
      <c r="C946" s="55" t="s">
        <v>5348</v>
      </c>
      <c r="D946" s="3" t="s">
        <v>6007</v>
      </c>
      <c r="E946" s="45">
        <v>35.906700134277344</v>
      </c>
      <c r="F946" s="45">
        <v>-85.474998474121094</v>
      </c>
      <c r="G946" s="22">
        <v>275.79998779296875</v>
      </c>
      <c r="I946" s="4">
        <v>2.0629920959472656</v>
      </c>
    </row>
    <row r="947" spans="2:9" x14ac:dyDescent="0.25">
      <c r="B947" t="s">
        <v>1444</v>
      </c>
      <c r="C947" s="55" t="s">
        <v>4315</v>
      </c>
      <c r="D947" s="3" t="s">
        <v>6007</v>
      </c>
      <c r="E947" s="45">
        <v>35.526798248291016</v>
      </c>
      <c r="F947" s="45">
        <v>-87.533302307128906</v>
      </c>
      <c r="G947" s="22">
        <v>288</v>
      </c>
      <c r="I947" s="4">
        <v>2.0590553283691406</v>
      </c>
    </row>
    <row r="948" spans="2:9" x14ac:dyDescent="0.25">
      <c r="B948" t="s">
        <v>1041</v>
      </c>
      <c r="C948" s="55" t="s">
        <v>3912</v>
      </c>
      <c r="D948" s="3" t="s">
        <v>6010</v>
      </c>
      <c r="E948" s="45">
        <v>29.611799240112305</v>
      </c>
      <c r="F948" s="45">
        <v>-82.429100036621094</v>
      </c>
      <c r="G948" s="22">
        <v>41.799999237060547</v>
      </c>
      <c r="I948" s="4">
        <v>2.0590550899505615</v>
      </c>
    </row>
    <row r="949" spans="2:9" x14ac:dyDescent="0.25">
      <c r="B949" t="s">
        <v>1109</v>
      </c>
      <c r="C949" s="55" t="s">
        <v>3980</v>
      </c>
      <c r="D949" s="3" t="s">
        <v>6016</v>
      </c>
      <c r="E949" s="45">
        <v>39.660598754882813</v>
      </c>
      <c r="F949" s="45">
        <v>-86.820701599121094</v>
      </c>
      <c r="G949" s="22">
        <v>239.89999389648438</v>
      </c>
      <c r="I949" s="4">
        <v>2.0590550899505615</v>
      </c>
    </row>
    <row r="950" spans="2:9" x14ac:dyDescent="0.25">
      <c r="B950" t="s">
        <v>1181</v>
      </c>
      <c r="C950" s="55" t="s">
        <v>4052</v>
      </c>
      <c r="D950" s="3" t="s">
        <v>6023</v>
      </c>
      <c r="E950" s="45">
        <v>46.203300476074219</v>
      </c>
      <c r="F950" s="45">
        <v>-89.131698608398438</v>
      </c>
      <c r="G950" s="22">
        <v>518.5</v>
      </c>
      <c r="I950" s="4">
        <v>2.0590550899505615</v>
      </c>
    </row>
    <row r="951" spans="2:9" x14ac:dyDescent="0.25">
      <c r="B951" t="s">
        <v>1262</v>
      </c>
      <c r="C951" s="55" t="s">
        <v>4133</v>
      </c>
      <c r="D951" s="3" t="s">
        <v>6025</v>
      </c>
      <c r="E951" s="45">
        <v>30.39109992980957</v>
      </c>
      <c r="F951" s="45">
        <v>-89.250297546386719</v>
      </c>
      <c r="G951" s="22">
        <v>15.5</v>
      </c>
      <c r="I951" s="4">
        <v>2.0590550899505615</v>
      </c>
    </row>
    <row r="952" spans="2:9" x14ac:dyDescent="0.25">
      <c r="B952" t="s">
        <v>1815</v>
      </c>
      <c r="C952" s="55" t="s">
        <v>4699</v>
      </c>
      <c r="D952" s="3" t="s">
        <v>6016</v>
      </c>
      <c r="E952" s="45">
        <v>40.580001831054688</v>
      </c>
      <c r="F952" s="45">
        <v>-85.658599853515625</v>
      </c>
      <c r="G952" s="22">
        <v>240.80000305175781</v>
      </c>
      <c r="I952" s="4">
        <v>2.0590550899505615</v>
      </c>
    </row>
    <row r="953" spans="2:9" x14ac:dyDescent="0.25">
      <c r="B953" t="s">
        <v>2619</v>
      </c>
      <c r="C953" s="55" t="s">
        <v>5395</v>
      </c>
      <c r="D953" s="3" t="s">
        <v>6040</v>
      </c>
      <c r="E953" s="45">
        <v>30.226400375366211</v>
      </c>
      <c r="F953" s="45">
        <v>-93.739402770996094</v>
      </c>
      <c r="G953" s="22">
        <v>5.5</v>
      </c>
      <c r="I953" s="4">
        <v>2.0590550899505615</v>
      </c>
    </row>
    <row r="954" spans="2:9" x14ac:dyDescent="0.25">
      <c r="B954" t="s">
        <v>3210</v>
      </c>
      <c r="C954" s="55" t="s">
        <v>5914</v>
      </c>
      <c r="D954" s="3" t="s">
        <v>6015</v>
      </c>
      <c r="E954" s="45">
        <v>37.779701232910156</v>
      </c>
      <c r="F954" s="45">
        <v>-89.249702453613281</v>
      </c>
      <c r="G954" s="22">
        <v>123.69999694824219</v>
      </c>
      <c r="I954" s="4">
        <v>2.0551180839538574</v>
      </c>
    </row>
    <row r="955" spans="2:9" x14ac:dyDescent="0.25">
      <c r="B955" t="s">
        <v>1014</v>
      </c>
      <c r="C955" s="55" t="s">
        <v>3882</v>
      </c>
      <c r="D955" s="3" t="s">
        <v>6004</v>
      </c>
      <c r="E955" s="45">
        <v>34.789199829101563</v>
      </c>
      <c r="F955" s="45">
        <v>-92.234100341796875</v>
      </c>
      <c r="G955" s="22">
        <v>107.30000305175781</v>
      </c>
      <c r="I955" s="4">
        <v>2.0511810779571533</v>
      </c>
    </row>
    <row r="956" spans="2:9" x14ac:dyDescent="0.25">
      <c r="B956" t="s">
        <v>1045</v>
      </c>
      <c r="C956" s="55" t="s">
        <v>3916</v>
      </c>
      <c r="D956" s="3" t="s">
        <v>6010</v>
      </c>
      <c r="E956" s="45">
        <v>26.980499267578125</v>
      </c>
      <c r="F956" s="45">
        <v>-82.209396362304688</v>
      </c>
      <c r="G956" s="22">
        <v>0.89999997615814209</v>
      </c>
      <c r="I956" s="4">
        <v>2.0511810779571533</v>
      </c>
    </row>
    <row r="957" spans="2:9" x14ac:dyDescent="0.25">
      <c r="B957" t="s">
        <v>1108</v>
      </c>
      <c r="C957" s="55" t="s">
        <v>3979</v>
      </c>
      <c r="D957" s="3" t="s">
        <v>6016</v>
      </c>
      <c r="E957" s="45">
        <v>39.286899566650391</v>
      </c>
      <c r="F957" s="45">
        <v>-86.772300720214844</v>
      </c>
      <c r="G957" s="22">
        <v>168.89999389648438</v>
      </c>
      <c r="I957" s="4">
        <v>2.0511810779571533</v>
      </c>
    </row>
    <row r="958" spans="2:9" x14ac:dyDescent="0.25">
      <c r="B958" t="s">
        <v>1196</v>
      </c>
      <c r="C958" s="55" t="s">
        <v>4067</v>
      </c>
      <c r="D958" s="3" t="s">
        <v>6024</v>
      </c>
      <c r="E958" s="45">
        <v>44.804000854492188</v>
      </c>
      <c r="F958" s="45">
        <v>-93.127296447753906</v>
      </c>
      <c r="G958" s="22">
        <v>296.60000610351563</v>
      </c>
      <c r="I958" s="4">
        <v>2.0511810779571533</v>
      </c>
    </row>
    <row r="959" spans="2:9" x14ac:dyDescent="0.25">
      <c r="B959" t="s">
        <v>1214</v>
      </c>
      <c r="C959" s="55" t="s">
        <v>4085</v>
      </c>
      <c r="D959" s="3" t="s">
        <v>6024</v>
      </c>
      <c r="E959" s="45">
        <v>44.464000701904297</v>
      </c>
      <c r="F959" s="45">
        <v>-93.519798278808594</v>
      </c>
      <c r="G959" s="22">
        <v>332.20001220703125</v>
      </c>
      <c r="I959" s="4">
        <v>2.0511810779571533</v>
      </c>
    </row>
    <row r="960" spans="2:9" x14ac:dyDescent="0.25">
      <c r="B960" t="s">
        <v>1338</v>
      </c>
      <c r="C960" s="55" t="s">
        <v>4209</v>
      </c>
      <c r="D960" s="3" t="s">
        <v>6027</v>
      </c>
      <c r="E960" s="45">
        <v>35.917800903320313</v>
      </c>
      <c r="F960" s="45">
        <v>-75.704399108886719</v>
      </c>
      <c r="G960" s="22">
        <v>3</v>
      </c>
      <c r="I960" s="4">
        <v>2.0511810779571533</v>
      </c>
    </row>
    <row r="961" spans="2:9" x14ac:dyDescent="0.25">
      <c r="B961" t="s">
        <v>1368</v>
      </c>
      <c r="C961" s="55" t="s">
        <v>4239</v>
      </c>
      <c r="D961" s="3" t="s">
        <v>6039</v>
      </c>
      <c r="E961" s="45">
        <v>33.790500640869141</v>
      </c>
      <c r="F961" s="45">
        <v>-78.957199096679688</v>
      </c>
      <c r="G961" s="22">
        <v>13.100000381469727</v>
      </c>
      <c r="I961" s="4">
        <v>2.0511810779571533</v>
      </c>
    </row>
    <row r="962" spans="2:9" x14ac:dyDescent="0.25">
      <c r="B962" t="s">
        <v>1807</v>
      </c>
      <c r="C962" s="55" t="s">
        <v>4691</v>
      </c>
      <c r="D962" s="3" t="s">
        <v>6016</v>
      </c>
      <c r="E962" s="45">
        <v>39.734401702880859</v>
      </c>
      <c r="F962" s="45">
        <v>-86.536102294921875</v>
      </c>
      <c r="G962" s="22">
        <v>291.39999389648438</v>
      </c>
      <c r="I962" s="4">
        <v>2.0511810779571533</v>
      </c>
    </row>
    <row r="963" spans="2:9" x14ac:dyDescent="0.25">
      <c r="B963" t="s">
        <v>1802</v>
      </c>
      <c r="C963" s="55" t="s">
        <v>4687</v>
      </c>
      <c r="D963" s="3" t="s">
        <v>6016</v>
      </c>
      <c r="E963" s="45">
        <v>41.352500915527344</v>
      </c>
      <c r="F963" s="45">
        <v>-85.296096801757813</v>
      </c>
      <c r="G963" s="22">
        <v>301.79998779296875</v>
      </c>
      <c r="I963" s="4">
        <v>2.0472440719604492</v>
      </c>
    </row>
    <row r="964" spans="2:9" x14ac:dyDescent="0.25">
      <c r="B964" t="s">
        <v>3168</v>
      </c>
      <c r="C964" s="55" t="s">
        <v>5874</v>
      </c>
      <c r="D964" s="3" t="s">
        <v>6019</v>
      </c>
      <c r="E964" s="45">
        <v>30.049400329589844</v>
      </c>
      <c r="F964" s="45">
        <v>-90.028900146484375</v>
      </c>
      <c r="G964" s="22">
        <v>2.7000000476837158</v>
      </c>
      <c r="I964" s="4">
        <v>2.0472440719604492</v>
      </c>
    </row>
    <row r="965" spans="2:9" x14ac:dyDescent="0.25">
      <c r="B965" t="s">
        <v>1411</v>
      </c>
      <c r="C965" s="55" t="s">
        <v>4282</v>
      </c>
      <c r="D965" s="3" t="s">
        <v>6007</v>
      </c>
      <c r="E965" s="45">
        <v>35.550998687744141</v>
      </c>
      <c r="F965" s="45">
        <v>-86.558197021484375</v>
      </c>
      <c r="G965" s="22">
        <v>224</v>
      </c>
      <c r="I965" s="4">
        <v>2.0433073043823242</v>
      </c>
    </row>
    <row r="966" spans="2:9" x14ac:dyDescent="0.25">
      <c r="B966" t="s">
        <v>1126</v>
      </c>
      <c r="C966" s="55" t="s">
        <v>3997</v>
      </c>
      <c r="D966" s="3" t="s">
        <v>6018</v>
      </c>
      <c r="E966" s="45">
        <v>36.893600463867188</v>
      </c>
      <c r="F966" s="45">
        <v>-86.412696838378906</v>
      </c>
      <c r="G966" s="22">
        <v>185</v>
      </c>
      <c r="I966" s="4">
        <v>2.0433070659637451</v>
      </c>
    </row>
    <row r="967" spans="2:9" x14ac:dyDescent="0.25">
      <c r="B967" t="s">
        <v>1227</v>
      </c>
      <c r="C967" s="55" t="s">
        <v>4098</v>
      </c>
      <c r="D967" s="3" t="s">
        <v>3747</v>
      </c>
      <c r="E967" s="45">
        <v>36.717601776123047</v>
      </c>
      <c r="F967" s="45">
        <v>-91.40899658203125</v>
      </c>
      <c r="G967" s="22">
        <v>267.89999389648438</v>
      </c>
      <c r="I967" s="4">
        <v>2.039370059967041</v>
      </c>
    </row>
    <row r="968" spans="2:9" x14ac:dyDescent="0.25">
      <c r="B968" t="s">
        <v>1561</v>
      </c>
      <c r="C968" s="55" t="s">
        <v>4440</v>
      </c>
      <c r="D968" s="3" t="s">
        <v>6004</v>
      </c>
      <c r="E968" s="45">
        <v>34.796100616455078</v>
      </c>
      <c r="F968" s="45">
        <v>-92.841697692871094</v>
      </c>
      <c r="G968" s="22">
        <v>212.80000305175781</v>
      </c>
      <c r="I968" s="4">
        <v>2.039370059967041</v>
      </c>
    </row>
    <row r="969" spans="2:9" x14ac:dyDescent="0.25">
      <c r="B969" t="s">
        <v>1650</v>
      </c>
      <c r="C969" s="55" t="s">
        <v>4527</v>
      </c>
      <c r="D969" s="3" t="s">
        <v>6006</v>
      </c>
      <c r="E969" s="45">
        <v>32.867198944091797</v>
      </c>
      <c r="F969" s="45">
        <v>-116.41940307617188</v>
      </c>
      <c r="G969" s="22">
        <v>1804.4000244140625</v>
      </c>
      <c r="I969" s="4">
        <v>2.039370059967041</v>
      </c>
    </row>
    <row r="970" spans="2:9" x14ac:dyDescent="0.25">
      <c r="B970" t="s">
        <v>2477</v>
      </c>
      <c r="C970" s="55" t="s">
        <v>5286</v>
      </c>
      <c r="D970" s="3" t="s">
        <v>6039</v>
      </c>
      <c r="E970" s="45">
        <v>34.370601654052734</v>
      </c>
      <c r="F970" s="45">
        <v>-81.082496643066406</v>
      </c>
      <c r="G970" s="22">
        <v>161.5</v>
      </c>
      <c r="I970" s="4">
        <v>2.039370059967041</v>
      </c>
    </row>
    <row r="971" spans="2:9" x14ac:dyDescent="0.25">
      <c r="B971" t="s">
        <v>3175</v>
      </c>
      <c r="C971" s="55" t="s">
        <v>5881</v>
      </c>
      <c r="D971" s="3" t="s">
        <v>6034</v>
      </c>
      <c r="E971" s="45">
        <v>40.764198303222656</v>
      </c>
      <c r="F971" s="45">
        <v>-81.910301208496094</v>
      </c>
      <c r="G971" s="22">
        <v>335.89999389648438</v>
      </c>
      <c r="I971" s="4">
        <v>2.0354330539703369</v>
      </c>
    </row>
    <row r="972" spans="2:9" x14ac:dyDescent="0.25">
      <c r="B972" t="s">
        <v>1018</v>
      </c>
      <c r="C972" s="55" t="s">
        <v>3886</v>
      </c>
      <c r="D972" s="3" t="s">
        <v>6004</v>
      </c>
      <c r="E972" s="45">
        <v>34.844600677490234</v>
      </c>
      <c r="F972" s="45">
        <v>-92.39959716796875</v>
      </c>
      <c r="G972" s="22">
        <v>93.599998474121094</v>
      </c>
      <c r="I972" s="4">
        <v>2.0314960479736328</v>
      </c>
    </row>
    <row r="973" spans="2:9" x14ac:dyDescent="0.25">
      <c r="B973" t="s">
        <v>1111</v>
      </c>
      <c r="C973" s="55" t="s">
        <v>3982</v>
      </c>
      <c r="D973" s="3" t="s">
        <v>6016</v>
      </c>
      <c r="E973" s="45">
        <v>41.327598571777344</v>
      </c>
      <c r="F973" s="45">
        <v>-87.193496704101563</v>
      </c>
      <c r="G973" s="22">
        <v>213.10000610351563</v>
      </c>
      <c r="I973" s="4">
        <v>2.0314960479736328</v>
      </c>
    </row>
    <row r="974" spans="2:9" x14ac:dyDescent="0.25">
      <c r="B974" t="s">
        <v>1193</v>
      </c>
      <c r="C974" s="55" t="s">
        <v>4064</v>
      </c>
      <c r="D974" s="3" t="s">
        <v>6024</v>
      </c>
      <c r="E974" s="45">
        <v>44.760799407958984</v>
      </c>
      <c r="F974" s="45">
        <v>-93.129997253417969</v>
      </c>
      <c r="G974" s="22">
        <v>298.70001220703125</v>
      </c>
      <c r="I974" s="4">
        <v>2.0314960479736328</v>
      </c>
    </row>
    <row r="975" spans="2:9" x14ac:dyDescent="0.25">
      <c r="B975" t="s">
        <v>1717</v>
      </c>
      <c r="C975" s="55" t="s">
        <v>4590</v>
      </c>
      <c r="D975" s="3" t="s">
        <v>6010</v>
      </c>
      <c r="E975" s="45">
        <v>30.666900634765625</v>
      </c>
      <c r="F975" s="45">
        <v>-81.452499389648438</v>
      </c>
      <c r="G975" s="22">
        <v>14.899999618530273</v>
      </c>
      <c r="I975" s="4">
        <v>2.0314960479736328</v>
      </c>
    </row>
    <row r="976" spans="2:9" x14ac:dyDescent="0.25">
      <c r="B976" t="s">
        <v>1977</v>
      </c>
      <c r="C976" s="55" t="s">
        <v>4840</v>
      </c>
      <c r="D976" s="3" t="s">
        <v>6019</v>
      </c>
      <c r="E976" s="45">
        <v>30.203300476074219</v>
      </c>
      <c r="F976" s="45">
        <v>-90.922500610351563</v>
      </c>
      <c r="G976" s="22">
        <v>3</v>
      </c>
      <c r="I976" s="4">
        <v>2.0314960479736328</v>
      </c>
    </row>
    <row r="977" spans="2:9" x14ac:dyDescent="0.25">
      <c r="B977" t="s">
        <v>2524</v>
      </c>
      <c r="C977" s="55" t="s">
        <v>5320</v>
      </c>
      <c r="D977" s="3" t="s">
        <v>6007</v>
      </c>
      <c r="E977" s="45">
        <v>36.014701843261719</v>
      </c>
      <c r="F977" s="45">
        <v>-85.131401062011719</v>
      </c>
      <c r="G977" s="22">
        <v>551.70001220703125</v>
      </c>
      <c r="I977" s="4">
        <v>2.0275590419769287</v>
      </c>
    </row>
    <row r="978" spans="2:9" x14ac:dyDescent="0.25">
      <c r="B978" t="s">
        <v>1040</v>
      </c>
      <c r="C978" s="55" t="s">
        <v>3908</v>
      </c>
      <c r="D978" s="3" t="s">
        <v>6005</v>
      </c>
      <c r="E978" s="45">
        <v>32.205699920654297</v>
      </c>
      <c r="F978" s="45">
        <v>-111.01450347900391</v>
      </c>
      <c r="G978" s="22">
        <v>757.4000244140625</v>
      </c>
      <c r="I978" s="4">
        <v>2.0196850299835205</v>
      </c>
    </row>
    <row r="979" spans="2:9" x14ac:dyDescent="0.25">
      <c r="B979" t="s">
        <v>1081</v>
      </c>
      <c r="C979" s="55" t="s">
        <v>3952</v>
      </c>
      <c r="D979" s="3" t="s">
        <v>6015</v>
      </c>
      <c r="E979" s="45">
        <v>37.16510009765625</v>
      </c>
      <c r="F979" s="45">
        <v>-88.676498413085938</v>
      </c>
      <c r="G979" s="22">
        <v>120.69999694824219</v>
      </c>
      <c r="I979" s="4">
        <v>2.0196850299835205</v>
      </c>
    </row>
    <row r="980" spans="2:9" x14ac:dyDescent="0.25">
      <c r="B980" t="s">
        <v>1164</v>
      </c>
      <c r="C980" s="55" t="s">
        <v>4035</v>
      </c>
      <c r="D980" s="3" t="s">
        <v>6019</v>
      </c>
      <c r="E980" s="45">
        <v>30.015199661254883</v>
      </c>
      <c r="F980" s="45">
        <v>-90.065597534179688</v>
      </c>
      <c r="G980" s="22">
        <v>0.60000002384185791</v>
      </c>
      <c r="I980" s="4">
        <v>2.0196850299835205</v>
      </c>
    </row>
    <row r="981" spans="2:9" x14ac:dyDescent="0.25">
      <c r="B981" t="s">
        <v>1191</v>
      </c>
      <c r="C981" s="55" t="s">
        <v>4062</v>
      </c>
      <c r="D981" s="3" t="s">
        <v>6024</v>
      </c>
      <c r="E981" s="45">
        <v>44.856700897216797</v>
      </c>
      <c r="F981" s="45">
        <v>-93.6864013671875</v>
      </c>
      <c r="G981" s="22">
        <v>301.79998779296875</v>
      </c>
      <c r="I981" s="4">
        <v>2.0196850299835205</v>
      </c>
    </row>
    <row r="982" spans="2:9" x14ac:dyDescent="0.25">
      <c r="B982" t="s">
        <v>1192</v>
      </c>
      <c r="C982" s="55" t="s">
        <v>4063</v>
      </c>
      <c r="D982" s="3" t="s">
        <v>6024</v>
      </c>
      <c r="E982" s="45">
        <v>46.180900573730469</v>
      </c>
      <c r="F982" s="45">
        <v>-94.365097045898438</v>
      </c>
      <c r="G982" s="22">
        <v>343.79998779296875</v>
      </c>
      <c r="I982" s="4">
        <v>2.0196850299835205</v>
      </c>
    </row>
    <row r="983" spans="2:9" x14ac:dyDescent="0.25">
      <c r="B983" t="s">
        <v>1201</v>
      </c>
      <c r="C983" s="55" t="s">
        <v>4072</v>
      </c>
      <c r="D983" s="3" t="s">
        <v>6024</v>
      </c>
      <c r="E983" s="45">
        <v>44.829399108886719</v>
      </c>
      <c r="F983" s="45">
        <v>-93.520103454589844</v>
      </c>
      <c r="G983" s="22">
        <v>275.79998779296875</v>
      </c>
      <c r="I983" s="4">
        <v>2.0196850299835205</v>
      </c>
    </row>
    <row r="984" spans="2:9" x14ac:dyDescent="0.25">
      <c r="B984" t="s">
        <v>1207</v>
      </c>
      <c r="C984" s="55" t="s">
        <v>4078</v>
      </c>
      <c r="D984" s="3" t="s">
        <v>6024</v>
      </c>
      <c r="E984" s="45">
        <v>45.067401885986328</v>
      </c>
      <c r="F984" s="45">
        <v>-93.293403625488281</v>
      </c>
      <c r="G984" s="22">
        <v>260.89999389648438</v>
      </c>
      <c r="I984" s="4">
        <v>2.0196850299835205</v>
      </c>
    </row>
    <row r="985" spans="2:9" x14ac:dyDescent="0.25">
      <c r="B985" t="s">
        <v>1216</v>
      </c>
      <c r="C985" s="55" t="s">
        <v>4087</v>
      </c>
      <c r="D985" s="3" t="s">
        <v>6024</v>
      </c>
      <c r="E985" s="45">
        <v>44.958900451660156</v>
      </c>
      <c r="F985" s="45">
        <v>-93.170303344726563</v>
      </c>
      <c r="G985" s="22">
        <v>281</v>
      </c>
      <c r="I985" s="4">
        <v>2.0196850299835205</v>
      </c>
    </row>
    <row r="986" spans="2:9" x14ac:dyDescent="0.25">
      <c r="B986" t="s">
        <v>1288</v>
      </c>
      <c r="C986" s="55" t="s">
        <v>4159</v>
      </c>
      <c r="D986" s="3" t="s">
        <v>6025</v>
      </c>
      <c r="E986" s="45">
        <v>33.841800689697266</v>
      </c>
      <c r="F986" s="45">
        <v>-88.400497436523438</v>
      </c>
      <c r="G986" s="22">
        <v>108.19999694824219</v>
      </c>
      <c r="I986" s="4">
        <v>2.0196850299835205</v>
      </c>
    </row>
    <row r="987" spans="2:9" x14ac:dyDescent="0.25">
      <c r="B987" t="s">
        <v>1345</v>
      </c>
      <c r="C987" s="55" t="s">
        <v>4216</v>
      </c>
      <c r="D987" s="3" t="s">
        <v>6027</v>
      </c>
      <c r="E987" s="45">
        <v>35.982101440429688</v>
      </c>
      <c r="F987" s="45">
        <v>-82.767196655273438</v>
      </c>
      <c r="G987" s="22">
        <v>635.5</v>
      </c>
      <c r="I987" s="4">
        <v>2.0196850299835205</v>
      </c>
    </row>
    <row r="988" spans="2:9" x14ac:dyDescent="0.25">
      <c r="B988" t="s">
        <v>1371</v>
      </c>
      <c r="C988" s="55" t="s">
        <v>4242</v>
      </c>
      <c r="D988" s="3" t="s">
        <v>6039</v>
      </c>
      <c r="E988" s="45">
        <v>34.732799530029297</v>
      </c>
      <c r="F988" s="45">
        <v>-82.98809814453125</v>
      </c>
      <c r="G988" s="22">
        <v>265.20001220703125</v>
      </c>
      <c r="I988" s="4">
        <v>2.0196850299835205</v>
      </c>
    </row>
    <row r="989" spans="2:9" x14ac:dyDescent="0.25">
      <c r="B989" t="s">
        <v>1230</v>
      </c>
      <c r="C989" s="55" t="s">
        <v>4101</v>
      </c>
      <c r="D989" s="3" t="s">
        <v>6007</v>
      </c>
      <c r="E989" s="45">
        <v>36.587501525878906</v>
      </c>
      <c r="F989" s="45">
        <v>-87.005996704101563</v>
      </c>
      <c r="G989" s="22">
        <v>191.10000610351563</v>
      </c>
      <c r="I989" s="4">
        <v>2.0196850299835205</v>
      </c>
    </row>
    <row r="990" spans="2:9" x14ac:dyDescent="0.25">
      <c r="B990" t="s">
        <v>1599</v>
      </c>
      <c r="C990" s="55" t="s">
        <v>4476</v>
      </c>
      <c r="D990" s="3" t="s">
        <v>6004</v>
      </c>
      <c r="E990" s="45">
        <v>34.512798309326172</v>
      </c>
      <c r="F990" s="45">
        <v>-93.048599243164063</v>
      </c>
      <c r="G990" s="22">
        <v>190.80000305175781</v>
      </c>
      <c r="I990" s="4">
        <v>2.0196850299835205</v>
      </c>
    </row>
    <row r="991" spans="2:9" x14ac:dyDescent="0.25">
      <c r="B991" t="s">
        <v>3241</v>
      </c>
      <c r="C991" s="55" t="s">
        <v>5945</v>
      </c>
      <c r="D991" s="3" t="s">
        <v>6000</v>
      </c>
      <c r="E991" s="45">
        <v>45.546398162841797</v>
      </c>
      <c r="F991" s="45">
        <v>-100.40779876708984</v>
      </c>
      <c r="G991" s="22">
        <v>522.70001220703125</v>
      </c>
      <c r="I991" s="4">
        <v>2.0196850299835205</v>
      </c>
    </row>
    <row r="992" spans="2:9" x14ac:dyDescent="0.25">
      <c r="B992" t="s">
        <v>1328</v>
      </c>
      <c r="C992" s="55" t="s">
        <v>4199</v>
      </c>
      <c r="D992" s="3" t="s">
        <v>6026</v>
      </c>
      <c r="E992" s="45">
        <v>45.310798645019531</v>
      </c>
      <c r="F992" s="45">
        <v>-107.91629791259766</v>
      </c>
      <c r="G992" s="22">
        <v>1000.7000122070313</v>
      </c>
      <c r="I992" s="4">
        <v>2.0118110179901123</v>
      </c>
    </row>
    <row r="993" spans="2:9" x14ac:dyDescent="0.25">
      <c r="B993" t="s">
        <v>1348</v>
      </c>
      <c r="C993" s="55" t="s">
        <v>4219</v>
      </c>
      <c r="D993" s="3" t="s">
        <v>6027</v>
      </c>
      <c r="E993" s="45">
        <v>35.815299987792969</v>
      </c>
      <c r="F993" s="45">
        <v>-82.861000061035156</v>
      </c>
      <c r="G993" s="22">
        <v>626.0999755859375</v>
      </c>
      <c r="I993" s="4">
        <v>2.0118110179901123</v>
      </c>
    </row>
    <row r="994" spans="2:9" x14ac:dyDescent="0.25">
      <c r="B994" t="s">
        <v>1440</v>
      </c>
      <c r="C994" s="55" t="s">
        <v>4311</v>
      </c>
      <c r="D994" s="3" t="s">
        <v>6007</v>
      </c>
      <c r="E994" s="45">
        <v>35.202800750732422</v>
      </c>
      <c r="F994" s="45">
        <v>-86.777702331542969</v>
      </c>
      <c r="G994" s="22">
        <v>224.89999389648438</v>
      </c>
      <c r="I994" s="4">
        <v>2.0118110179901123</v>
      </c>
    </row>
    <row r="995" spans="2:9" x14ac:dyDescent="0.25">
      <c r="B995" t="s">
        <v>1017</v>
      </c>
      <c r="C995" s="55" t="s">
        <v>3885</v>
      </c>
      <c r="D995" s="3" t="s">
        <v>6004</v>
      </c>
      <c r="E995" s="45">
        <v>34.656600952148438</v>
      </c>
      <c r="F995" s="45">
        <v>-92.432998657226563</v>
      </c>
      <c r="G995" s="22">
        <v>98.5</v>
      </c>
      <c r="I995" s="4">
        <v>2.0078740119934082</v>
      </c>
    </row>
    <row r="996" spans="2:9" x14ac:dyDescent="0.25">
      <c r="B996" t="s">
        <v>1457</v>
      </c>
      <c r="C996" s="55" t="s">
        <v>4328</v>
      </c>
      <c r="D996" s="3" t="s">
        <v>6007</v>
      </c>
      <c r="E996" s="45">
        <v>35.680099487304688</v>
      </c>
      <c r="F996" s="45">
        <v>-86.653701782226563</v>
      </c>
      <c r="G996" s="22">
        <v>234.10000610351563</v>
      </c>
      <c r="I996" s="4">
        <v>2.0078740119934082</v>
      </c>
    </row>
    <row r="997" spans="2:9" x14ac:dyDescent="0.25">
      <c r="B997" t="s">
        <v>1522</v>
      </c>
      <c r="C997" s="55" t="s">
        <v>4394</v>
      </c>
      <c r="D997" s="3" t="s">
        <v>6003</v>
      </c>
      <c r="E997" s="45">
        <v>32.834701538085938</v>
      </c>
      <c r="F997" s="45">
        <v>-88.134201049804688</v>
      </c>
      <c r="G997" s="22">
        <v>38.099998474121094</v>
      </c>
      <c r="I997" s="4">
        <v>2.0078740119934082</v>
      </c>
    </row>
    <row r="998" spans="2:9" x14ac:dyDescent="0.25">
      <c r="B998" t="s">
        <v>2328</v>
      </c>
      <c r="C998" s="55" t="s">
        <v>5156</v>
      </c>
      <c r="D998" s="3" t="s">
        <v>6027</v>
      </c>
      <c r="E998" s="45">
        <v>35.446701049804688</v>
      </c>
      <c r="F998" s="45">
        <v>-83.462196350097656</v>
      </c>
      <c r="G998" s="22">
        <v>605</v>
      </c>
      <c r="I998" s="4">
        <v>2.0078740119934082</v>
      </c>
    </row>
    <row r="999" spans="2:9" x14ac:dyDescent="0.25">
      <c r="B999" t="s">
        <v>1078</v>
      </c>
      <c r="C999" s="55" t="s">
        <v>3949</v>
      </c>
      <c r="D999" s="3" t="s">
        <v>6011</v>
      </c>
      <c r="E999" s="45">
        <v>33.985801696777344</v>
      </c>
      <c r="F999" s="45">
        <v>-85.224700927734375</v>
      </c>
      <c r="G999" s="22">
        <v>274</v>
      </c>
      <c r="I999" s="4">
        <v>2.0039370059967041</v>
      </c>
    </row>
    <row r="1000" spans="2:9" x14ac:dyDescent="0.25">
      <c r="B1000" t="s">
        <v>1048</v>
      </c>
      <c r="C1000" s="55" t="s">
        <v>3919</v>
      </c>
      <c r="D1000" s="3" t="s">
        <v>6010</v>
      </c>
      <c r="E1000" s="45">
        <v>30.276500701904297</v>
      </c>
      <c r="F1000" s="45">
        <v>-81.730400085449219</v>
      </c>
      <c r="G1000" s="22">
        <v>7</v>
      </c>
      <c r="I1000" s="4">
        <v>2</v>
      </c>
    </row>
    <row r="1001" spans="2:9" x14ac:dyDescent="0.25">
      <c r="B1001" t="s">
        <v>1065</v>
      </c>
      <c r="C1001" s="55" t="s">
        <v>3936</v>
      </c>
      <c r="D1001" s="3" t="s">
        <v>6010</v>
      </c>
      <c r="E1001" s="45">
        <v>28.522300720214844</v>
      </c>
      <c r="F1001" s="45">
        <v>-81.225502014160156</v>
      </c>
      <c r="G1001" s="22">
        <v>25.899999618530273</v>
      </c>
      <c r="I1001" s="4">
        <v>2</v>
      </c>
    </row>
    <row r="1002" spans="2:9" x14ac:dyDescent="0.25">
      <c r="B1002" t="s">
        <v>1113</v>
      </c>
      <c r="C1002" s="55" t="s">
        <v>3984</v>
      </c>
      <c r="D1002" s="3" t="s">
        <v>6016</v>
      </c>
      <c r="E1002" s="45">
        <v>40.730098724365234</v>
      </c>
      <c r="F1002" s="45">
        <v>-85.160697937011719</v>
      </c>
      <c r="G1002" s="22">
        <v>252.39999389648438</v>
      </c>
      <c r="I1002" s="4">
        <v>2</v>
      </c>
    </row>
    <row r="1003" spans="2:9" x14ac:dyDescent="0.25">
      <c r="B1003" t="s">
        <v>1195</v>
      </c>
      <c r="C1003" s="55" t="s">
        <v>4066</v>
      </c>
      <c r="D1003" s="3" t="s">
        <v>6024</v>
      </c>
      <c r="E1003" s="45">
        <v>44.84320068359375</v>
      </c>
      <c r="F1003" s="45">
        <v>-93.179000854492188</v>
      </c>
      <c r="G1003" s="22">
        <v>267</v>
      </c>
      <c r="I1003" s="4">
        <v>2</v>
      </c>
    </row>
    <row r="1004" spans="2:9" x14ac:dyDescent="0.25">
      <c r="B1004" t="s">
        <v>1410</v>
      </c>
      <c r="C1004" s="55" t="s">
        <v>4281</v>
      </c>
      <c r="D1004" s="3" t="s">
        <v>6000</v>
      </c>
      <c r="E1004" s="45">
        <v>43.353801727294922</v>
      </c>
      <c r="F1004" s="45">
        <v>-97.260696411132813</v>
      </c>
      <c r="G1004" s="22">
        <v>459</v>
      </c>
      <c r="I1004" s="4">
        <v>2</v>
      </c>
    </row>
    <row r="1005" spans="2:9" x14ac:dyDescent="0.25">
      <c r="B1005" t="s">
        <v>1453</v>
      </c>
      <c r="C1005" s="55" t="s">
        <v>4324</v>
      </c>
      <c r="D1005" s="3" t="s">
        <v>6007</v>
      </c>
      <c r="E1005" s="45">
        <v>35.298599243164063</v>
      </c>
      <c r="F1005" s="45">
        <v>-86.361099243164063</v>
      </c>
      <c r="G1005" s="22">
        <v>251.19999694824219</v>
      </c>
      <c r="I1005" s="4">
        <v>2</v>
      </c>
    </row>
    <row r="1006" spans="2:9" x14ac:dyDescent="0.25">
      <c r="B1006" t="s">
        <v>1544</v>
      </c>
      <c r="C1006" s="55" t="s">
        <v>4420</v>
      </c>
      <c r="D1006" s="3" t="s">
        <v>6005</v>
      </c>
      <c r="E1006" s="45">
        <v>31.447500228881836</v>
      </c>
      <c r="F1006" s="45">
        <v>-109.92890167236328</v>
      </c>
      <c r="G1006" s="22">
        <v>1694.699951171875</v>
      </c>
      <c r="I1006" s="4">
        <v>2</v>
      </c>
    </row>
    <row r="1007" spans="2:9" x14ac:dyDescent="0.25">
      <c r="B1007" t="s">
        <v>2865</v>
      </c>
      <c r="C1007" s="55" t="s">
        <v>5590</v>
      </c>
      <c r="D1007" s="3" t="s">
        <v>6004</v>
      </c>
      <c r="E1007" s="45">
        <v>34.290000915527344</v>
      </c>
      <c r="F1007" s="45">
        <v>-93.05999755859375</v>
      </c>
      <c r="G1007" s="22">
        <v>163.10000610351563</v>
      </c>
      <c r="I1007" s="4">
        <v>1.9999998807907104</v>
      </c>
    </row>
    <row r="1008" spans="2:9" x14ac:dyDescent="0.25">
      <c r="B1008" t="s">
        <v>2832</v>
      </c>
      <c r="C1008" s="55" t="s">
        <v>5561</v>
      </c>
      <c r="D1008" s="3" t="s">
        <v>385</v>
      </c>
      <c r="E1008" s="45">
        <v>60.799999237060547</v>
      </c>
      <c r="F1008" s="45">
        <v>-148.08999633789063</v>
      </c>
      <c r="G1008" s="22">
        <v>15.199999809265137</v>
      </c>
      <c r="I1008" s="4">
        <v>1.9960628747940063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3949-D6A4-4F69-A55E-C8B4B87E9D04}">
  <sheetPr codeName="Sheet1"/>
  <dimension ref="B2:K69"/>
  <sheetViews>
    <sheetView workbookViewId="0">
      <selection activeCell="K4" sqref="K4:K69"/>
    </sheetView>
  </sheetViews>
  <sheetFormatPr defaultRowHeight="15" x14ac:dyDescent="0.25"/>
  <cols>
    <col min="2" max="2" width="18.42578125" style="23" customWidth="1"/>
  </cols>
  <sheetData>
    <row r="2" spans="2:11" x14ac:dyDescent="0.25">
      <c r="B2" s="23" t="s">
        <v>192</v>
      </c>
    </row>
    <row r="3" spans="2:11" x14ac:dyDescent="0.25">
      <c r="C3" t="s">
        <v>188</v>
      </c>
      <c r="D3" t="s">
        <v>189</v>
      </c>
      <c r="E3" t="s">
        <v>190</v>
      </c>
      <c r="F3" t="s">
        <v>191</v>
      </c>
    </row>
    <row r="4" spans="2:11" x14ac:dyDescent="0.25">
      <c r="B4" s="36">
        <v>43556</v>
      </c>
      <c r="C4" s="34" t="s">
        <v>185</v>
      </c>
      <c r="D4" s="34" t="s">
        <v>186</v>
      </c>
      <c r="E4" s="34" t="s">
        <v>185</v>
      </c>
      <c r="F4" s="34" t="s">
        <v>187</v>
      </c>
      <c r="G4" s="34">
        <f>9-6</f>
        <v>3</v>
      </c>
      <c r="H4" s="35">
        <v>5016</v>
      </c>
      <c r="I4" s="35">
        <v>10045</v>
      </c>
      <c r="K4">
        <f>LEFT(F4,3)+RIGHT(F4,2)/8</f>
        <v>919.25</v>
      </c>
    </row>
    <row r="5" spans="2:11" x14ac:dyDescent="0.25">
      <c r="B5" s="36">
        <v>43557</v>
      </c>
      <c r="C5" s="34" t="s">
        <v>177</v>
      </c>
      <c r="D5" s="34" t="s">
        <v>182</v>
      </c>
      <c r="E5" s="34" t="s">
        <v>183</v>
      </c>
      <c r="F5" s="34" t="s">
        <v>184</v>
      </c>
      <c r="G5" s="34">
        <f>4-6</f>
        <v>-2</v>
      </c>
      <c r="H5" s="35">
        <v>2284</v>
      </c>
      <c r="I5" s="35">
        <v>10367</v>
      </c>
      <c r="K5">
        <f t="shared" ref="K5:K68" si="0">LEFT(F5,3)+RIGHT(F5,2)/8</f>
        <v>924</v>
      </c>
    </row>
    <row r="6" spans="2:11" x14ac:dyDescent="0.25">
      <c r="B6" s="36">
        <v>43558</v>
      </c>
      <c r="C6" s="34" t="s">
        <v>180</v>
      </c>
      <c r="D6" s="34" t="s">
        <v>181</v>
      </c>
      <c r="E6" s="34" t="s">
        <v>175</v>
      </c>
      <c r="F6" s="34" t="s">
        <v>164</v>
      </c>
      <c r="G6" s="34">
        <f>-1-4</f>
        <v>-5</v>
      </c>
      <c r="H6" s="35">
        <v>2243</v>
      </c>
      <c r="I6" s="35">
        <v>10544</v>
      </c>
      <c r="K6">
        <f t="shared" si="0"/>
        <v>922.5</v>
      </c>
    </row>
    <row r="7" spans="2:11" x14ac:dyDescent="0.25">
      <c r="B7" s="36">
        <v>43559</v>
      </c>
      <c r="C7" s="34" t="s">
        <v>178</v>
      </c>
      <c r="D7" s="34" t="s">
        <v>179</v>
      </c>
      <c r="E7" s="34" t="s">
        <v>178</v>
      </c>
      <c r="F7" s="34" t="s">
        <v>38</v>
      </c>
      <c r="G7" s="34">
        <f>7-2</f>
        <v>5</v>
      </c>
      <c r="H7" s="35">
        <v>1169</v>
      </c>
      <c r="I7" s="35">
        <v>10458</v>
      </c>
      <c r="K7">
        <f t="shared" si="0"/>
        <v>929.75</v>
      </c>
    </row>
    <row r="8" spans="2:11" x14ac:dyDescent="0.25">
      <c r="B8" s="36">
        <v>43560</v>
      </c>
      <c r="C8" s="34" t="s">
        <v>42</v>
      </c>
      <c r="D8" s="34" t="s">
        <v>42</v>
      </c>
      <c r="E8" s="34" t="s">
        <v>36</v>
      </c>
      <c r="F8" s="34" t="s">
        <v>34</v>
      </c>
      <c r="G8" s="34">
        <f>-6-6</f>
        <v>-12</v>
      </c>
      <c r="H8" s="35">
        <v>2014</v>
      </c>
      <c r="I8" s="35">
        <v>10673</v>
      </c>
      <c r="K8">
        <f t="shared" si="0"/>
        <v>923</v>
      </c>
    </row>
    <row r="9" spans="2:11" x14ac:dyDescent="0.25">
      <c r="B9" s="36">
        <v>43563</v>
      </c>
      <c r="C9" s="34" t="s">
        <v>176</v>
      </c>
      <c r="D9" s="34" t="s">
        <v>37</v>
      </c>
      <c r="E9" s="34" t="s">
        <v>177</v>
      </c>
      <c r="F9" s="34" t="s">
        <v>170</v>
      </c>
      <c r="G9" s="34">
        <f>-1-0</f>
        <v>-1</v>
      </c>
      <c r="H9" s="35">
        <v>1793</v>
      </c>
      <c r="I9" s="35">
        <v>11274</v>
      </c>
      <c r="K9">
        <f t="shared" si="0"/>
        <v>922</v>
      </c>
    </row>
    <row r="10" spans="2:11" x14ac:dyDescent="0.25">
      <c r="B10" s="36">
        <v>43564</v>
      </c>
      <c r="C10" s="34" t="s">
        <v>170</v>
      </c>
      <c r="D10" s="34" t="s">
        <v>167</v>
      </c>
      <c r="E10" s="34" t="s">
        <v>169</v>
      </c>
      <c r="F10" s="34" t="s">
        <v>17</v>
      </c>
      <c r="G10" s="34">
        <f>0-2</f>
        <v>-2</v>
      </c>
      <c r="H10" s="35">
        <v>3469</v>
      </c>
      <c r="I10" s="35">
        <v>11973</v>
      </c>
      <c r="K10">
        <f t="shared" si="0"/>
        <v>922.25</v>
      </c>
    </row>
    <row r="11" spans="2:11" x14ac:dyDescent="0.25">
      <c r="B11" s="36">
        <v>43565</v>
      </c>
      <c r="C11" s="34" t="s">
        <v>170</v>
      </c>
      <c r="D11" s="34" t="s">
        <v>37</v>
      </c>
      <c r="E11" s="34" t="s">
        <v>16</v>
      </c>
      <c r="F11" s="34" t="s">
        <v>167</v>
      </c>
      <c r="G11" s="34">
        <f>3-0</f>
        <v>3</v>
      </c>
      <c r="H11" s="35">
        <v>1969</v>
      </c>
      <c r="I11" s="35">
        <v>12128</v>
      </c>
      <c r="K11">
        <f t="shared" si="0"/>
        <v>925.25</v>
      </c>
    </row>
    <row r="12" spans="2:11" x14ac:dyDescent="0.25">
      <c r="B12" s="36">
        <v>43566</v>
      </c>
      <c r="C12" s="34" t="s">
        <v>173</v>
      </c>
      <c r="D12" s="34" t="s">
        <v>29</v>
      </c>
      <c r="E12" s="34" t="s">
        <v>174</v>
      </c>
      <c r="F12" s="34" t="s">
        <v>175</v>
      </c>
      <c r="G12" s="34">
        <f>-6-2</f>
        <v>-8</v>
      </c>
      <c r="H12" s="35">
        <v>3104</v>
      </c>
      <c r="I12" s="35">
        <v>11348</v>
      </c>
      <c r="K12">
        <f t="shared" si="0"/>
        <v>919</v>
      </c>
    </row>
    <row r="13" spans="2:11" x14ac:dyDescent="0.25">
      <c r="B13" s="36">
        <v>43567</v>
      </c>
      <c r="C13" s="34" t="s">
        <v>169</v>
      </c>
      <c r="D13" s="34" t="s">
        <v>170</v>
      </c>
      <c r="E13" s="34" t="s">
        <v>171</v>
      </c>
      <c r="F13" s="34" t="s">
        <v>172</v>
      </c>
      <c r="G13" s="34">
        <f>0-2</f>
        <v>-2</v>
      </c>
      <c r="H13" s="35">
        <v>1511</v>
      </c>
      <c r="I13" s="35">
        <v>11608</v>
      </c>
      <c r="K13">
        <f t="shared" si="0"/>
        <v>918.75</v>
      </c>
    </row>
    <row r="14" spans="2:11" x14ac:dyDescent="0.25">
      <c r="B14" s="36">
        <v>43570</v>
      </c>
      <c r="C14" s="34" t="s">
        <v>166</v>
      </c>
      <c r="D14" s="34" t="s">
        <v>167</v>
      </c>
      <c r="E14" s="34" t="s">
        <v>168</v>
      </c>
      <c r="F14" s="34" t="s">
        <v>17</v>
      </c>
      <c r="G14" s="34">
        <f>3-4</f>
        <v>-1</v>
      </c>
      <c r="H14" s="35">
        <v>1701</v>
      </c>
      <c r="I14" s="35">
        <v>11552</v>
      </c>
      <c r="K14">
        <f t="shared" si="0"/>
        <v>922.25</v>
      </c>
    </row>
    <row r="15" spans="2:11" x14ac:dyDescent="0.25">
      <c r="B15" s="36">
        <v>43571</v>
      </c>
      <c r="C15" s="34" t="s">
        <v>164</v>
      </c>
      <c r="D15" s="34" t="s">
        <v>164</v>
      </c>
      <c r="E15" s="34" t="s">
        <v>165</v>
      </c>
      <c r="F15" s="34" t="s">
        <v>162</v>
      </c>
      <c r="G15" s="34">
        <f>-10-0</f>
        <v>-10</v>
      </c>
      <c r="H15" s="35">
        <v>3892</v>
      </c>
      <c r="I15" s="35">
        <v>11782</v>
      </c>
      <c r="K15">
        <f t="shared" si="0"/>
        <v>912.25</v>
      </c>
    </row>
    <row r="16" spans="2:11" x14ac:dyDescent="0.25">
      <c r="B16" s="36">
        <v>43572</v>
      </c>
      <c r="C16" s="34" t="s">
        <v>162</v>
      </c>
      <c r="D16" s="34" t="s">
        <v>33</v>
      </c>
      <c r="E16" s="34" t="s">
        <v>83</v>
      </c>
      <c r="F16" s="34" t="s">
        <v>163</v>
      </c>
      <c r="G16" s="34">
        <f>-8-6</f>
        <v>-14</v>
      </c>
      <c r="H16" s="35">
        <v>3302</v>
      </c>
      <c r="I16" s="35">
        <v>12262</v>
      </c>
      <c r="K16">
        <f t="shared" si="0"/>
        <v>903.5</v>
      </c>
    </row>
    <row r="17" spans="2:11" x14ac:dyDescent="0.25">
      <c r="B17" s="36">
        <v>43573</v>
      </c>
      <c r="C17" s="34" t="s">
        <v>160</v>
      </c>
      <c r="D17" s="34" t="s">
        <v>28</v>
      </c>
      <c r="E17" s="34" t="s">
        <v>13</v>
      </c>
      <c r="F17" s="34" t="s">
        <v>161</v>
      </c>
      <c r="G17" s="34">
        <f>1-2</f>
        <v>-1</v>
      </c>
      <c r="H17" s="35">
        <v>3113</v>
      </c>
      <c r="I17" s="35">
        <v>12766</v>
      </c>
      <c r="K17">
        <f t="shared" si="0"/>
        <v>904.75</v>
      </c>
    </row>
    <row r="18" spans="2:11" x14ac:dyDescent="0.25">
      <c r="B18" s="36">
        <v>43577</v>
      </c>
      <c r="C18" s="34" t="s">
        <v>157</v>
      </c>
      <c r="D18" s="34" t="s">
        <v>158</v>
      </c>
      <c r="E18" s="34" t="s">
        <v>159</v>
      </c>
      <c r="F18" s="34" t="s">
        <v>13</v>
      </c>
      <c r="G18" s="34">
        <f>-4-0</f>
        <v>-4</v>
      </c>
      <c r="H18" s="35">
        <v>3192</v>
      </c>
      <c r="I18" s="35">
        <v>13416</v>
      </c>
      <c r="K18">
        <f t="shared" si="0"/>
        <v>900.75</v>
      </c>
    </row>
    <row r="19" spans="2:11" x14ac:dyDescent="0.25">
      <c r="B19" s="36">
        <v>43578</v>
      </c>
      <c r="C19" s="34" t="s">
        <v>13</v>
      </c>
      <c r="D19" s="34" t="s">
        <v>85</v>
      </c>
      <c r="E19" s="34" t="s">
        <v>14</v>
      </c>
      <c r="F19" s="34" t="s">
        <v>156</v>
      </c>
      <c r="G19" s="34">
        <f>-14-0</f>
        <v>-14</v>
      </c>
      <c r="H19" s="35">
        <v>6403</v>
      </c>
      <c r="I19" s="35">
        <v>14031</v>
      </c>
      <c r="K19">
        <f t="shared" si="0"/>
        <v>886.75</v>
      </c>
    </row>
    <row r="20" spans="2:11" x14ac:dyDescent="0.25">
      <c r="B20" s="36">
        <v>43579</v>
      </c>
      <c r="C20" s="34" t="s">
        <v>153</v>
      </c>
      <c r="D20" s="34" t="s">
        <v>154</v>
      </c>
      <c r="E20" s="34" t="s">
        <v>65</v>
      </c>
      <c r="F20" s="34" t="s">
        <v>155</v>
      </c>
      <c r="G20" s="34">
        <f>-6-6</f>
        <v>-12</v>
      </c>
      <c r="H20" s="35">
        <v>6856</v>
      </c>
      <c r="I20" s="35">
        <v>14657</v>
      </c>
      <c r="K20">
        <f t="shared" si="0"/>
        <v>880</v>
      </c>
    </row>
    <row r="21" spans="2:11" x14ac:dyDescent="0.25">
      <c r="B21" s="36">
        <v>43580</v>
      </c>
      <c r="C21" s="34" t="s">
        <v>150</v>
      </c>
      <c r="D21" s="34" t="s">
        <v>151</v>
      </c>
      <c r="E21" s="34" t="s">
        <v>152</v>
      </c>
      <c r="F21" s="34" t="s">
        <v>148</v>
      </c>
      <c r="G21" s="34">
        <f>4-0</f>
        <v>4</v>
      </c>
      <c r="H21" s="35">
        <v>5024</v>
      </c>
      <c r="I21" s="35">
        <v>14657</v>
      </c>
      <c r="K21">
        <f t="shared" si="0"/>
        <v>884</v>
      </c>
    </row>
    <row r="22" spans="2:11" x14ac:dyDescent="0.25">
      <c r="B22" s="36">
        <v>43581</v>
      </c>
      <c r="C22" s="34" t="s">
        <v>10</v>
      </c>
      <c r="D22" s="34" t="s">
        <v>148</v>
      </c>
      <c r="E22" s="34" t="s">
        <v>62</v>
      </c>
      <c r="F22" s="34" t="s">
        <v>149</v>
      </c>
      <c r="G22" s="34">
        <f>-5-6</f>
        <v>-11</v>
      </c>
      <c r="H22" s="35">
        <v>3370</v>
      </c>
      <c r="I22" s="35">
        <v>15002</v>
      </c>
      <c r="K22">
        <f t="shared" si="0"/>
        <v>878.25</v>
      </c>
    </row>
    <row r="23" spans="2:11" x14ac:dyDescent="0.25">
      <c r="B23" s="36">
        <v>43584</v>
      </c>
      <c r="C23" s="34" t="s">
        <v>147</v>
      </c>
      <c r="D23" s="34" t="s">
        <v>75</v>
      </c>
      <c r="E23" s="34" t="s">
        <v>57</v>
      </c>
      <c r="F23" s="34" t="s">
        <v>57</v>
      </c>
      <c r="G23" s="34">
        <f>-6-6</f>
        <v>-12</v>
      </c>
      <c r="H23" s="35">
        <v>3854</v>
      </c>
      <c r="I23" s="35">
        <v>15338</v>
      </c>
      <c r="K23">
        <f t="shared" si="0"/>
        <v>871.5</v>
      </c>
    </row>
    <row r="24" spans="2:11" x14ac:dyDescent="0.25">
      <c r="B24" s="36">
        <v>43585</v>
      </c>
      <c r="C24" s="34" t="s">
        <v>143</v>
      </c>
      <c r="D24" s="34" t="s">
        <v>144</v>
      </c>
      <c r="E24" s="34" t="s">
        <v>145</v>
      </c>
      <c r="F24" s="34" t="s">
        <v>146</v>
      </c>
      <c r="G24" s="34">
        <f>-6-2</f>
        <v>-8</v>
      </c>
      <c r="H24" s="35">
        <v>6562</v>
      </c>
      <c r="I24" s="35">
        <v>16168</v>
      </c>
      <c r="K24">
        <f t="shared" si="0"/>
        <v>865.25</v>
      </c>
    </row>
    <row r="25" spans="2:11" x14ac:dyDescent="0.25">
      <c r="B25" s="36">
        <v>43586</v>
      </c>
      <c r="C25" s="34" t="s">
        <v>140</v>
      </c>
      <c r="D25" s="34" t="s">
        <v>70</v>
      </c>
      <c r="E25" s="34" t="s">
        <v>141</v>
      </c>
      <c r="F25" s="34" t="s">
        <v>142</v>
      </c>
      <c r="G25" s="34">
        <f>-2-0</f>
        <v>-2</v>
      </c>
      <c r="H25" s="35">
        <v>5827</v>
      </c>
      <c r="I25" s="35">
        <v>16686</v>
      </c>
      <c r="K25">
        <f t="shared" si="0"/>
        <v>863.25</v>
      </c>
    </row>
    <row r="26" spans="2:11" x14ac:dyDescent="0.25">
      <c r="B26" s="36">
        <v>43587</v>
      </c>
      <c r="C26" s="34" t="s">
        <v>63</v>
      </c>
      <c r="D26" s="34" t="s">
        <v>138</v>
      </c>
      <c r="E26" s="34" t="s">
        <v>87</v>
      </c>
      <c r="F26" s="34" t="s">
        <v>139</v>
      </c>
      <c r="G26" s="34">
        <f>-8-4</f>
        <v>-12</v>
      </c>
      <c r="H26" s="35">
        <v>3592</v>
      </c>
      <c r="I26" s="35">
        <v>17313</v>
      </c>
      <c r="K26">
        <f t="shared" si="0"/>
        <v>854.75</v>
      </c>
    </row>
    <row r="27" spans="2:11" x14ac:dyDescent="0.25">
      <c r="B27" s="36">
        <v>43588</v>
      </c>
      <c r="C27" s="34" t="s">
        <v>99</v>
      </c>
      <c r="D27" s="34" t="s">
        <v>100</v>
      </c>
      <c r="E27" s="34" t="s">
        <v>111</v>
      </c>
      <c r="F27" s="34" t="s">
        <v>137</v>
      </c>
      <c r="G27" s="34">
        <f>0-6</f>
        <v>-6</v>
      </c>
      <c r="H27" s="35">
        <v>3974</v>
      </c>
      <c r="I27" s="35">
        <v>17634</v>
      </c>
      <c r="K27">
        <f t="shared" si="0"/>
        <v>854</v>
      </c>
    </row>
    <row r="28" spans="2:11" x14ac:dyDescent="0.25">
      <c r="B28" s="36">
        <v>43591</v>
      </c>
      <c r="C28" s="34" t="s">
        <v>134</v>
      </c>
      <c r="D28" s="34" t="s">
        <v>135</v>
      </c>
      <c r="E28" s="34" t="s">
        <v>136</v>
      </c>
      <c r="F28" s="34" t="s">
        <v>98</v>
      </c>
      <c r="G28" s="34">
        <f>-11-6</f>
        <v>-17</v>
      </c>
      <c r="H28" s="35">
        <v>17703</v>
      </c>
      <c r="I28" s="35">
        <v>18567</v>
      </c>
      <c r="K28">
        <f t="shared" si="0"/>
        <v>842.25</v>
      </c>
    </row>
    <row r="29" spans="2:11" x14ac:dyDescent="0.25">
      <c r="B29" s="36">
        <v>43592</v>
      </c>
      <c r="C29" s="34" t="s">
        <v>132</v>
      </c>
      <c r="D29" s="34" t="s">
        <v>133</v>
      </c>
      <c r="E29" s="34" t="s">
        <v>131</v>
      </c>
      <c r="F29" s="34" t="s">
        <v>93</v>
      </c>
      <c r="G29" s="34">
        <f>0-2</f>
        <v>-2</v>
      </c>
      <c r="H29" s="35">
        <v>6761</v>
      </c>
      <c r="I29" s="35">
        <v>18737</v>
      </c>
      <c r="K29">
        <f t="shared" si="0"/>
        <v>842.5</v>
      </c>
    </row>
    <row r="30" spans="2:11" x14ac:dyDescent="0.25">
      <c r="B30" s="36">
        <v>43593</v>
      </c>
      <c r="C30" s="34" t="s">
        <v>93</v>
      </c>
      <c r="D30" s="34" t="s">
        <v>129</v>
      </c>
      <c r="E30" s="34" t="s">
        <v>130</v>
      </c>
      <c r="F30" s="34" t="s">
        <v>131</v>
      </c>
      <c r="G30" s="34">
        <f>-3-2</f>
        <v>-5</v>
      </c>
      <c r="H30" s="35">
        <v>8617</v>
      </c>
      <c r="I30" s="35">
        <v>19493</v>
      </c>
      <c r="K30">
        <f t="shared" si="0"/>
        <v>839.25</v>
      </c>
    </row>
    <row r="31" spans="2:11" x14ac:dyDescent="0.25">
      <c r="B31" s="36">
        <v>43594</v>
      </c>
      <c r="C31" s="34" t="s">
        <v>127</v>
      </c>
      <c r="D31" s="34" t="s">
        <v>104</v>
      </c>
      <c r="E31" s="34" t="s">
        <v>128</v>
      </c>
      <c r="F31" s="34" t="s">
        <v>124</v>
      </c>
      <c r="G31" s="34">
        <f>-14-2</f>
        <v>-16</v>
      </c>
      <c r="H31" s="35">
        <v>13099</v>
      </c>
      <c r="I31" s="35">
        <v>20540</v>
      </c>
      <c r="K31">
        <f t="shared" si="0"/>
        <v>825</v>
      </c>
    </row>
    <row r="32" spans="2:11" x14ac:dyDescent="0.25">
      <c r="B32" s="36">
        <v>43595</v>
      </c>
      <c r="C32" s="34" t="s">
        <v>124</v>
      </c>
      <c r="D32" s="34" t="s">
        <v>125</v>
      </c>
      <c r="E32" s="34" t="s">
        <v>121</v>
      </c>
      <c r="F32" s="34" t="s">
        <v>126</v>
      </c>
      <c r="G32" s="34">
        <f>-3-4</f>
        <v>-7</v>
      </c>
      <c r="H32" s="35">
        <v>10179</v>
      </c>
      <c r="I32" s="35">
        <v>20149</v>
      </c>
      <c r="K32">
        <f t="shared" si="0"/>
        <v>821.5</v>
      </c>
    </row>
    <row r="33" spans="2:11" x14ac:dyDescent="0.25">
      <c r="B33" s="36">
        <v>43598</v>
      </c>
      <c r="C33" s="34" t="s">
        <v>120</v>
      </c>
      <c r="D33" s="34" t="s">
        <v>121</v>
      </c>
      <c r="E33" s="34" t="s">
        <v>122</v>
      </c>
      <c r="F33" s="34" t="s">
        <v>123</v>
      </c>
      <c r="G33" s="34">
        <f>-6-4</f>
        <v>-10</v>
      </c>
      <c r="H33" s="35">
        <v>9369</v>
      </c>
      <c r="I33" s="35">
        <v>20319</v>
      </c>
      <c r="K33">
        <f t="shared" si="0"/>
        <v>815</v>
      </c>
    </row>
    <row r="34" spans="2:11" x14ac:dyDescent="0.25">
      <c r="B34" s="36">
        <v>43599</v>
      </c>
      <c r="C34" s="34" t="s">
        <v>116</v>
      </c>
      <c r="D34" s="34" t="s">
        <v>117</v>
      </c>
      <c r="E34" s="34" t="s">
        <v>118</v>
      </c>
      <c r="F34" s="34" t="s">
        <v>119</v>
      </c>
      <c r="G34" s="34">
        <f>29-0</f>
        <v>29</v>
      </c>
      <c r="H34" s="35">
        <v>14425</v>
      </c>
      <c r="I34" s="35">
        <v>21327</v>
      </c>
      <c r="K34">
        <f t="shared" si="0"/>
        <v>844</v>
      </c>
    </row>
    <row r="35" spans="2:11" x14ac:dyDescent="0.25">
      <c r="B35" s="36">
        <v>43600</v>
      </c>
      <c r="C35" s="34" t="s">
        <v>112</v>
      </c>
      <c r="D35" s="34" t="s">
        <v>113</v>
      </c>
      <c r="E35" s="34" t="s">
        <v>114</v>
      </c>
      <c r="F35" s="34" t="s">
        <v>115</v>
      </c>
      <c r="G35" s="34">
        <f>4-0</f>
        <v>4</v>
      </c>
      <c r="H35" s="35">
        <v>11980</v>
      </c>
      <c r="I35" s="35">
        <v>20358</v>
      </c>
      <c r="K35">
        <f t="shared" si="0"/>
        <v>848</v>
      </c>
    </row>
    <row r="36" spans="2:11" x14ac:dyDescent="0.25">
      <c r="B36" s="36">
        <v>43601</v>
      </c>
      <c r="C36" s="34" t="s">
        <v>109</v>
      </c>
      <c r="D36" s="34" t="s">
        <v>110</v>
      </c>
      <c r="E36" s="34" t="s">
        <v>109</v>
      </c>
      <c r="F36" s="34" t="s">
        <v>111</v>
      </c>
      <c r="G36" s="34">
        <f>4-4</f>
        <v>0</v>
      </c>
      <c r="H36" s="35">
        <v>6930</v>
      </c>
      <c r="I36" s="35">
        <v>20918</v>
      </c>
      <c r="K36">
        <f t="shared" si="0"/>
        <v>852.5</v>
      </c>
    </row>
    <row r="37" spans="2:11" x14ac:dyDescent="0.25">
      <c r="B37" s="36">
        <v>43602</v>
      </c>
      <c r="C37" s="34" t="s">
        <v>105</v>
      </c>
      <c r="D37" s="34" t="s">
        <v>106</v>
      </c>
      <c r="E37" s="34" t="s">
        <v>107</v>
      </c>
      <c r="F37" s="34" t="s">
        <v>108</v>
      </c>
      <c r="G37" s="34">
        <f>-17-6</f>
        <v>-23</v>
      </c>
      <c r="H37" s="35">
        <v>5784</v>
      </c>
      <c r="I37" s="35">
        <v>21648</v>
      </c>
      <c r="K37">
        <f t="shared" si="0"/>
        <v>834.75</v>
      </c>
    </row>
    <row r="38" spans="2:11" x14ac:dyDescent="0.25">
      <c r="B38" s="36">
        <v>43605</v>
      </c>
      <c r="C38" s="34" t="s">
        <v>103</v>
      </c>
      <c r="D38" s="34" t="s">
        <v>88</v>
      </c>
      <c r="E38" s="34" t="s">
        <v>104</v>
      </c>
      <c r="F38" s="34" t="s">
        <v>90</v>
      </c>
      <c r="G38" s="34">
        <f>10-2</f>
        <v>8</v>
      </c>
      <c r="H38" s="35">
        <v>12063</v>
      </c>
      <c r="I38" s="35">
        <v>23750</v>
      </c>
      <c r="K38">
        <f t="shared" si="0"/>
        <v>845</v>
      </c>
    </row>
    <row r="39" spans="2:11" x14ac:dyDescent="0.25">
      <c r="B39" s="36">
        <v>43606</v>
      </c>
      <c r="C39" s="34" t="s">
        <v>99</v>
      </c>
      <c r="D39" s="34" t="s">
        <v>100</v>
      </c>
      <c r="E39" s="34" t="s">
        <v>101</v>
      </c>
      <c r="F39" s="34" t="s">
        <v>102</v>
      </c>
      <c r="G39" s="34">
        <f>-9-4</f>
        <v>-13</v>
      </c>
      <c r="H39" s="35">
        <v>21919</v>
      </c>
      <c r="I39" s="35">
        <v>25628</v>
      </c>
      <c r="K39">
        <f t="shared" si="0"/>
        <v>835.5</v>
      </c>
    </row>
    <row r="40" spans="2:11" x14ac:dyDescent="0.25">
      <c r="B40" s="36">
        <v>43607</v>
      </c>
      <c r="C40" s="34" t="s">
        <v>96</v>
      </c>
      <c r="D40" s="34" t="s">
        <v>97</v>
      </c>
      <c r="E40" s="34" t="s">
        <v>96</v>
      </c>
      <c r="F40" s="34" t="s">
        <v>98</v>
      </c>
      <c r="G40" s="34">
        <f>6-6</f>
        <v>0</v>
      </c>
      <c r="H40" s="35">
        <v>8956</v>
      </c>
      <c r="I40" s="35">
        <v>26612</v>
      </c>
      <c r="K40">
        <f t="shared" si="0"/>
        <v>842.25</v>
      </c>
    </row>
    <row r="41" spans="2:11" x14ac:dyDescent="0.25">
      <c r="B41" s="36">
        <v>43608</v>
      </c>
      <c r="C41" s="34" t="s">
        <v>93</v>
      </c>
      <c r="D41" s="34" t="s">
        <v>94</v>
      </c>
      <c r="E41" s="34" t="s">
        <v>95</v>
      </c>
      <c r="F41" s="34" t="s">
        <v>89</v>
      </c>
      <c r="G41" s="34">
        <f>-7-0</f>
        <v>-7</v>
      </c>
      <c r="H41" s="35">
        <v>7581</v>
      </c>
      <c r="I41" s="35">
        <v>26837</v>
      </c>
      <c r="K41">
        <f t="shared" si="0"/>
        <v>835.25</v>
      </c>
    </row>
    <row r="42" spans="2:11" x14ac:dyDescent="0.25">
      <c r="B42" s="36">
        <v>43609</v>
      </c>
      <c r="C42" s="34" t="s">
        <v>89</v>
      </c>
      <c r="D42" s="34" t="s">
        <v>90</v>
      </c>
      <c r="E42" s="34" t="s">
        <v>91</v>
      </c>
      <c r="F42" s="34" t="s">
        <v>92</v>
      </c>
      <c r="G42" s="34">
        <f>8-2</f>
        <v>6</v>
      </c>
      <c r="H42" s="35">
        <v>7680</v>
      </c>
      <c r="I42" s="35">
        <v>26855</v>
      </c>
      <c r="K42">
        <f t="shared" si="0"/>
        <v>843.5</v>
      </c>
    </row>
    <row r="43" spans="2:11" x14ac:dyDescent="0.25">
      <c r="B43" s="36">
        <v>43613</v>
      </c>
      <c r="C43" s="34" t="s">
        <v>87</v>
      </c>
      <c r="D43" s="34" t="s">
        <v>57</v>
      </c>
      <c r="E43" s="34" t="s">
        <v>88</v>
      </c>
      <c r="F43" s="34" t="s">
        <v>61</v>
      </c>
      <c r="G43" s="34">
        <f>26-0</f>
        <v>26</v>
      </c>
      <c r="H43" s="35">
        <v>12463</v>
      </c>
      <c r="I43" s="35">
        <v>28232</v>
      </c>
      <c r="K43">
        <f t="shared" si="0"/>
        <v>869.5</v>
      </c>
    </row>
    <row r="44" spans="2:11" x14ac:dyDescent="0.25">
      <c r="B44" s="36">
        <v>43614</v>
      </c>
      <c r="C44" s="34" t="s">
        <v>65</v>
      </c>
      <c r="D44" s="34" t="s">
        <v>86</v>
      </c>
      <c r="E44" s="34" t="s">
        <v>62</v>
      </c>
      <c r="F44" s="34" t="s">
        <v>14</v>
      </c>
      <c r="G44" s="34">
        <f>16-0</f>
        <v>16</v>
      </c>
      <c r="H44" s="35">
        <v>22153</v>
      </c>
      <c r="I44" s="35">
        <v>27915</v>
      </c>
      <c r="K44">
        <f t="shared" si="0"/>
        <v>885.5</v>
      </c>
    </row>
    <row r="45" spans="2:11" x14ac:dyDescent="0.25">
      <c r="B45" s="36">
        <v>43615</v>
      </c>
      <c r="C45" s="34" t="s">
        <v>69</v>
      </c>
      <c r="D45" s="34" t="s">
        <v>83</v>
      </c>
      <c r="E45" s="34" t="s">
        <v>84</v>
      </c>
      <c r="F45" s="34" t="s">
        <v>85</v>
      </c>
      <c r="G45" s="34">
        <f>16-6</f>
        <v>10</v>
      </c>
      <c r="H45" s="35">
        <v>11433</v>
      </c>
      <c r="I45" s="35">
        <v>28210</v>
      </c>
      <c r="K45">
        <f t="shared" si="0"/>
        <v>902.25</v>
      </c>
    </row>
    <row r="46" spans="2:11" x14ac:dyDescent="0.25">
      <c r="B46" s="36">
        <v>43616</v>
      </c>
      <c r="C46" s="34" t="s">
        <v>55</v>
      </c>
      <c r="D46" s="34" t="s">
        <v>23</v>
      </c>
      <c r="E46" s="34" t="s">
        <v>82</v>
      </c>
      <c r="F46" s="34" t="s">
        <v>60</v>
      </c>
      <c r="G46" s="34">
        <f>-10-4</f>
        <v>-14</v>
      </c>
      <c r="H46" s="35">
        <v>14001</v>
      </c>
      <c r="I46" s="35">
        <v>29870</v>
      </c>
      <c r="K46">
        <f t="shared" si="0"/>
        <v>891.75</v>
      </c>
    </row>
    <row r="47" spans="2:11" x14ac:dyDescent="0.25">
      <c r="B47" s="36">
        <v>43619</v>
      </c>
      <c r="C47" s="34" t="s">
        <v>80</v>
      </c>
      <c r="D47" s="34" t="s">
        <v>19</v>
      </c>
      <c r="E47" s="34" t="s">
        <v>81</v>
      </c>
      <c r="F47" s="34" t="s">
        <v>78</v>
      </c>
      <c r="G47" s="34">
        <f>1-2</f>
        <v>-1</v>
      </c>
      <c r="H47" s="35">
        <v>9306</v>
      </c>
      <c r="I47" s="35">
        <v>30600</v>
      </c>
      <c r="K47">
        <f t="shared" si="0"/>
        <v>893</v>
      </c>
    </row>
    <row r="48" spans="2:11" x14ac:dyDescent="0.25">
      <c r="B48" s="36">
        <v>43620</v>
      </c>
      <c r="C48" s="34" t="s">
        <v>76</v>
      </c>
      <c r="D48" s="34" t="s">
        <v>77</v>
      </c>
      <c r="E48" s="34" t="s">
        <v>78</v>
      </c>
      <c r="F48" s="34" t="s">
        <v>79</v>
      </c>
      <c r="G48" s="34">
        <f>3-0</f>
        <v>3</v>
      </c>
      <c r="H48" s="35">
        <v>13705</v>
      </c>
      <c r="I48" s="35">
        <v>29453</v>
      </c>
      <c r="K48">
        <f t="shared" si="0"/>
        <v>896</v>
      </c>
    </row>
    <row r="49" spans="2:11" x14ac:dyDescent="0.25">
      <c r="B49" s="36">
        <v>43621</v>
      </c>
      <c r="C49" s="34" t="s">
        <v>74</v>
      </c>
      <c r="D49" s="34" t="s">
        <v>11</v>
      </c>
      <c r="E49" s="34" t="s">
        <v>68</v>
      </c>
      <c r="F49" s="34" t="s">
        <v>75</v>
      </c>
      <c r="G49" s="34">
        <f>-12-2</f>
        <v>-14</v>
      </c>
      <c r="H49" s="35">
        <v>10144</v>
      </c>
      <c r="I49" s="35">
        <v>28316</v>
      </c>
      <c r="K49">
        <f t="shared" si="0"/>
        <v>883.75</v>
      </c>
    </row>
    <row r="50" spans="2:11" x14ac:dyDescent="0.25">
      <c r="B50" s="36">
        <v>43622</v>
      </c>
      <c r="C50" s="34" t="s">
        <v>72</v>
      </c>
      <c r="D50" s="34" t="s">
        <v>73</v>
      </c>
      <c r="E50" s="34" t="s">
        <v>57</v>
      </c>
      <c r="F50" s="34" t="s">
        <v>68</v>
      </c>
      <c r="G50" s="34">
        <f>-1-4</f>
        <v>-5</v>
      </c>
      <c r="H50" s="35">
        <v>10104</v>
      </c>
      <c r="I50" s="35">
        <v>27856</v>
      </c>
      <c r="K50">
        <f t="shared" si="0"/>
        <v>882.25</v>
      </c>
    </row>
    <row r="51" spans="2:11" x14ac:dyDescent="0.25">
      <c r="B51" s="36">
        <v>43623</v>
      </c>
      <c r="C51" s="34" t="s">
        <v>68</v>
      </c>
      <c r="D51" s="34" t="s">
        <v>69</v>
      </c>
      <c r="E51" s="34" t="s">
        <v>70</v>
      </c>
      <c r="F51" s="34" t="s">
        <v>71</v>
      </c>
      <c r="G51" s="34">
        <f>-12-2</f>
        <v>-14</v>
      </c>
      <c r="H51" s="35">
        <v>10414</v>
      </c>
      <c r="I51" s="35">
        <v>26799</v>
      </c>
      <c r="K51">
        <f t="shared" si="0"/>
        <v>870</v>
      </c>
    </row>
    <row r="52" spans="2:11" x14ac:dyDescent="0.25">
      <c r="B52" s="36">
        <v>43626</v>
      </c>
      <c r="C52" s="34" t="s">
        <v>59</v>
      </c>
      <c r="D52" s="34" t="s">
        <v>65</v>
      </c>
      <c r="E52" s="34" t="s">
        <v>66</v>
      </c>
      <c r="F52" s="34" t="s">
        <v>67</v>
      </c>
      <c r="G52" s="34">
        <f>2-2</f>
        <v>0</v>
      </c>
      <c r="H52" s="35">
        <v>7581</v>
      </c>
      <c r="I52" s="35">
        <v>27102</v>
      </c>
      <c r="K52">
        <f t="shared" si="0"/>
        <v>872.25</v>
      </c>
    </row>
    <row r="53" spans="2:11" x14ac:dyDescent="0.25">
      <c r="B53" s="36">
        <v>43627</v>
      </c>
      <c r="C53" s="34" t="s">
        <v>61</v>
      </c>
      <c r="D53" s="34" t="s">
        <v>62</v>
      </c>
      <c r="E53" s="34" t="s">
        <v>63</v>
      </c>
      <c r="F53" s="34" t="s">
        <v>64</v>
      </c>
      <c r="G53" s="34">
        <f>1-0</f>
        <v>1</v>
      </c>
      <c r="H53" s="35">
        <v>9202</v>
      </c>
      <c r="I53" s="35">
        <v>26832</v>
      </c>
      <c r="K53">
        <f t="shared" si="0"/>
        <v>873.25</v>
      </c>
    </row>
    <row r="54" spans="2:11" x14ac:dyDescent="0.25">
      <c r="B54" s="36">
        <v>43628</v>
      </c>
      <c r="C54" s="34" t="s">
        <v>57</v>
      </c>
      <c r="D54" s="34" t="s">
        <v>58</v>
      </c>
      <c r="E54" s="34" t="s">
        <v>59</v>
      </c>
      <c r="F54" s="34" t="s">
        <v>60</v>
      </c>
      <c r="G54" s="34">
        <f>18-4</f>
        <v>14</v>
      </c>
      <c r="H54" s="35">
        <v>9204</v>
      </c>
      <c r="I54" s="35">
        <v>27660</v>
      </c>
      <c r="K54">
        <f t="shared" si="0"/>
        <v>891.75</v>
      </c>
    </row>
    <row r="55" spans="2:11" x14ac:dyDescent="0.25">
      <c r="B55" s="36">
        <v>43629</v>
      </c>
      <c r="C55" s="34" t="s">
        <v>54</v>
      </c>
      <c r="D55" s="34" t="s">
        <v>55</v>
      </c>
      <c r="E55" s="34" t="s">
        <v>54</v>
      </c>
      <c r="F55" s="34" t="s">
        <v>56</v>
      </c>
      <c r="G55" s="34">
        <f>10-0</f>
        <v>10</v>
      </c>
      <c r="H55" s="35">
        <v>15857</v>
      </c>
      <c r="I55" s="35">
        <v>28708</v>
      </c>
      <c r="K55">
        <f t="shared" si="0"/>
        <v>901.75</v>
      </c>
    </row>
    <row r="56" spans="2:11" x14ac:dyDescent="0.25">
      <c r="B56" s="36">
        <v>43630</v>
      </c>
      <c r="C56" s="34" t="s">
        <v>52</v>
      </c>
      <c r="D56" s="34" t="s">
        <v>31</v>
      </c>
      <c r="E56" s="34" t="s">
        <v>53</v>
      </c>
      <c r="F56" s="34" t="s">
        <v>41</v>
      </c>
      <c r="G56" s="34">
        <f>8-2</f>
        <v>6</v>
      </c>
      <c r="H56" s="35">
        <v>23947</v>
      </c>
      <c r="I56" s="35">
        <v>31821</v>
      </c>
      <c r="K56">
        <f t="shared" si="0"/>
        <v>910</v>
      </c>
    </row>
    <row r="57" spans="2:11" x14ac:dyDescent="0.25">
      <c r="B57" s="36">
        <v>43633</v>
      </c>
      <c r="C57" s="34" t="s">
        <v>49</v>
      </c>
      <c r="D57" s="34" t="s">
        <v>50</v>
      </c>
      <c r="E57" s="34" t="s">
        <v>32</v>
      </c>
      <c r="F57" s="34" t="s">
        <v>51</v>
      </c>
      <c r="G57" s="34">
        <f>16-2</f>
        <v>14</v>
      </c>
      <c r="H57" s="35">
        <v>13258</v>
      </c>
      <c r="I57" s="35">
        <v>31863</v>
      </c>
      <c r="K57">
        <f t="shared" si="0"/>
        <v>926.25</v>
      </c>
    </row>
    <row r="58" spans="2:11" x14ac:dyDescent="0.25">
      <c r="B58" s="36">
        <v>43634</v>
      </c>
      <c r="C58" s="34" t="s">
        <v>46</v>
      </c>
      <c r="D58" s="34" t="s">
        <v>47</v>
      </c>
      <c r="E58" s="34" t="s">
        <v>48</v>
      </c>
      <c r="F58" s="34" t="s">
        <v>37</v>
      </c>
      <c r="G58" s="34">
        <f>1-0</f>
        <v>1</v>
      </c>
      <c r="H58" s="35">
        <v>11186</v>
      </c>
      <c r="I58" s="35">
        <v>33386</v>
      </c>
      <c r="K58">
        <f t="shared" si="0"/>
        <v>927.25</v>
      </c>
    </row>
    <row r="59" spans="2:11" x14ac:dyDescent="0.25">
      <c r="B59" s="36">
        <v>43635</v>
      </c>
      <c r="C59" s="34" t="s">
        <v>43</v>
      </c>
      <c r="D59" s="34" t="s">
        <v>29</v>
      </c>
      <c r="E59" s="34" t="s">
        <v>44</v>
      </c>
      <c r="F59" s="34" t="s">
        <v>45</v>
      </c>
      <c r="G59" s="34">
        <f>-11-2</f>
        <v>-13</v>
      </c>
      <c r="H59" s="35">
        <v>17119</v>
      </c>
      <c r="I59" s="35">
        <v>32268</v>
      </c>
      <c r="K59">
        <f t="shared" si="0"/>
        <v>916</v>
      </c>
    </row>
    <row r="60" spans="2:11" x14ac:dyDescent="0.25">
      <c r="B60" s="36">
        <v>43636</v>
      </c>
      <c r="C60" s="34" t="s">
        <v>39</v>
      </c>
      <c r="D60" s="34" t="s">
        <v>40</v>
      </c>
      <c r="E60" s="34" t="s">
        <v>41</v>
      </c>
      <c r="F60" s="34" t="s">
        <v>42</v>
      </c>
      <c r="G60" s="34">
        <f>12-0</f>
        <v>12</v>
      </c>
      <c r="H60" s="35">
        <v>17267</v>
      </c>
      <c r="I60" s="35">
        <v>34242</v>
      </c>
      <c r="K60">
        <f t="shared" si="0"/>
        <v>928</v>
      </c>
    </row>
    <row r="61" spans="2:11" x14ac:dyDescent="0.25">
      <c r="B61" s="36">
        <v>43637</v>
      </c>
      <c r="C61" s="34" t="s">
        <v>37</v>
      </c>
      <c r="D61" s="34" t="s">
        <v>38</v>
      </c>
      <c r="E61" s="34" t="s">
        <v>33</v>
      </c>
      <c r="F61" s="34" t="s">
        <v>33</v>
      </c>
      <c r="G61" s="34">
        <f>-13-2</f>
        <v>-15</v>
      </c>
      <c r="H61" s="35">
        <v>11824</v>
      </c>
      <c r="I61" s="35">
        <v>34140</v>
      </c>
      <c r="K61">
        <f t="shared" si="0"/>
        <v>914.75</v>
      </c>
    </row>
    <row r="62" spans="2:11" x14ac:dyDescent="0.25">
      <c r="B62" s="36">
        <v>43640</v>
      </c>
      <c r="C62" s="34" t="s">
        <v>33</v>
      </c>
      <c r="D62" s="34" t="s">
        <v>34</v>
      </c>
      <c r="E62" s="34" t="s">
        <v>35</v>
      </c>
      <c r="F62" s="34" t="s">
        <v>36</v>
      </c>
      <c r="G62" s="34">
        <f>5-6</f>
        <v>-1</v>
      </c>
      <c r="H62" s="35">
        <v>14989</v>
      </c>
      <c r="I62" s="35">
        <v>33598</v>
      </c>
      <c r="K62">
        <f t="shared" si="0"/>
        <v>920.5</v>
      </c>
    </row>
    <row r="63" spans="2:11" x14ac:dyDescent="0.25">
      <c r="B63" s="36">
        <v>43641</v>
      </c>
      <c r="C63" s="34" t="s">
        <v>29</v>
      </c>
      <c r="D63" s="34" t="s">
        <v>30</v>
      </c>
      <c r="E63" s="34" t="s">
        <v>31</v>
      </c>
      <c r="F63" s="34" t="s">
        <v>32</v>
      </c>
      <c r="G63" s="34">
        <f>-6-0</f>
        <v>-6</v>
      </c>
      <c r="H63" s="35">
        <v>20494</v>
      </c>
      <c r="I63" s="35">
        <v>35399</v>
      </c>
      <c r="K63">
        <f t="shared" si="0"/>
        <v>914.5</v>
      </c>
    </row>
    <row r="64" spans="2:11" x14ac:dyDescent="0.25">
      <c r="B64" s="36">
        <v>43642</v>
      </c>
      <c r="C64" s="34" t="s">
        <v>26</v>
      </c>
      <c r="D64" s="34" t="s">
        <v>26</v>
      </c>
      <c r="E64" s="34" t="s">
        <v>27</v>
      </c>
      <c r="F64" s="34" t="s">
        <v>28</v>
      </c>
      <c r="G64" s="34">
        <f>-8-4</f>
        <v>-12</v>
      </c>
      <c r="H64" s="35">
        <v>22628</v>
      </c>
      <c r="I64" s="35">
        <v>36842</v>
      </c>
      <c r="K64">
        <f t="shared" si="0"/>
        <v>906</v>
      </c>
    </row>
    <row r="65" spans="2:11" x14ac:dyDescent="0.25">
      <c r="B65" s="36">
        <v>43643</v>
      </c>
      <c r="C65" s="34" t="s">
        <v>23</v>
      </c>
      <c r="D65" s="34" t="s">
        <v>24</v>
      </c>
      <c r="E65" s="34" t="s">
        <v>25</v>
      </c>
      <c r="F65" s="34" t="s">
        <v>19</v>
      </c>
      <c r="G65" s="34">
        <f>-6-0</f>
        <v>-6</v>
      </c>
      <c r="H65" s="35">
        <v>18722</v>
      </c>
      <c r="I65" s="35">
        <v>39738</v>
      </c>
      <c r="K65">
        <f t="shared" si="0"/>
        <v>900</v>
      </c>
    </row>
    <row r="66" spans="2:11" x14ac:dyDescent="0.25">
      <c r="B66" s="36">
        <v>43644</v>
      </c>
      <c r="C66" s="34" t="s">
        <v>19</v>
      </c>
      <c r="D66" s="34" t="s">
        <v>20</v>
      </c>
      <c r="E66" s="34" t="s">
        <v>21</v>
      </c>
      <c r="F66" s="34" t="s">
        <v>22</v>
      </c>
      <c r="G66" s="34">
        <f>11-0</f>
        <v>11</v>
      </c>
      <c r="H66" s="35">
        <v>26692</v>
      </c>
      <c r="I66" s="35">
        <v>42212</v>
      </c>
      <c r="K66">
        <f t="shared" si="0"/>
        <v>911</v>
      </c>
    </row>
    <row r="67" spans="2:11" x14ac:dyDescent="0.25">
      <c r="B67" s="36">
        <v>43647</v>
      </c>
      <c r="C67" s="34" t="s">
        <v>16</v>
      </c>
      <c r="D67" s="34" t="s">
        <v>17</v>
      </c>
      <c r="E67" s="34" t="s">
        <v>18</v>
      </c>
      <c r="F67" s="34" t="s">
        <v>11</v>
      </c>
      <c r="G67" s="34">
        <f>-14-6</f>
        <v>-20</v>
      </c>
      <c r="H67" s="35">
        <v>16934</v>
      </c>
      <c r="I67" s="35">
        <v>41838</v>
      </c>
      <c r="K67">
        <f t="shared" si="0"/>
        <v>896.25</v>
      </c>
    </row>
    <row r="68" spans="2:11" x14ac:dyDescent="0.25">
      <c r="B68" s="36">
        <v>43648</v>
      </c>
      <c r="C68" s="34" t="s">
        <v>12</v>
      </c>
      <c r="D68" s="34" t="s">
        <v>13</v>
      </c>
      <c r="E68" s="34" t="s">
        <v>14</v>
      </c>
      <c r="F68" s="34" t="s">
        <v>15</v>
      </c>
      <c r="G68" s="34">
        <f>-10-2</f>
        <v>-12</v>
      </c>
      <c r="H68" s="35">
        <v>17852</v>
      </c>
      <c r="I68" s="35">
        <v>43220</v>
      </c>
      <c r="K68">
        <f t="shared" si="0"/>
        <v>886</v>
      </c>
    </row>
    <row r="69" spans="2:11" x14ac:dyDescent="0.25">
      <c r="B69" s="36">
        <v>43649</v>
      </c>
      <c r="C69" s="34" t="s">
        <v>8</v>
      </c>
      <c r="D69" s="34" t="s">
        <v>9</v>
      </c>
      <c r="E69" s="34" t="s">
        <v>10</v>
      </c>
      <c r="F69" s="34" t="s">
        <v>11</v>
      </c>
      <c r="G69" s="34">
        <f>10-2</f>
        <v>8</v>
      </c>
      <c r="H69" s="35">
        <v>7239</v>
      </c>
      <c r="I69" s="34">
        <v>0</v>
      </c>
      <c r="K69">
        <f t="shared" ref="K69" si="1">LEFT(F69,3)+RIGHT(F69,2)/8</f>
        <v>896.25</v>
      </c>
    </row>
  </sheetData>
  <sortState xmlns:xlrd2="http://schemas.microsoft.com/office/spreadsheetml/2017/richdata2" ref="B4:I69">
    <sortCondition ref="B4:B69"/>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E7241-0A3D-4828-8DC3-858824CBA456}">
  <sheetPr codeName="Sheet3"/>
  <dimension ref="D2:M70"/>
  <sheetViews>
    <sheetView workbookViewId="0">
      <selection activeCell="M5" sqref="M5:M70"/>
    </sheetView>
  </sheetViews>
  <sheetFormatPr defaultRowHeight="15" x14ac:dyDescent="0.25"/>
  <cols>
    <col min="4" max="4" width="13.5703125" customWidth="1"/>
  </cols>
  <sheetData>
    <row r="2" spans="4:13" x14ac:dyDescent="0.25">
      <c r="D2" t="s">
        <v>7</v>
      </c>
    </row>
    <row r="3" spans="4:13" x14ac:dyDescent="0.25">
      <c r="D3" t="s">
        <v>363</v>
      </c>
    </row>
    <row r="4" spans="4:13" x14ac:dyDescent="0.25">
      <c r="E4" t="s">
        <v>188</v>
      </c>
      <c r="F4" t="s">
        <v>189</v>
      </c>
      <c r="G4" t="s">
        <v>190</v>
      </c>
      <c r="H4" t="s">
        <v>191</v>
      </c>
    </row>
    <row r="5" spans="4:13" x14ac:dyDescent="0.25">
      <c r="D5" s="33">
        <v>43556</v>
      </c>
      <c r="E5" s="34" t="s">
        <v>342</v>
      </c>
      <c r="F5" s="34" t="s">
        <v>349</v>
      </c>
      <c r="G5" s="34" t="s">
        <v>314</v>
      </c>
      <c r="H5" s="34" t="s">
        <v>301</v>
      </c>
      <c r="I5" s="34">
        <f>4-2</f>
        <v>2</v>
      </c>
      <c r="J5" s="35">
        <v>48373</v>
      </c>
      <c r="K5" s="35">
        <v>229753</v>
      </c>
      <c r="M5">
        <f>LEFT(H5,3)+RIGHT(H5,2)/8</f>
        <v>379.25</v>
      </c>
    </row>
    <row r="6" spans="4:13" x14ac:dyDescent="0.25">
      <c r="D6" s="33">
        <v>43557</v>
      </c>
      <c r="E6" s="34" t="s">
        <v>361</v>
      </c>
      <c r="F6" s="34" t="s">
        <v>362</v>
      </c>
      <c r="G6" s="34" t="s">
        <v>345</v>
      </c>
      <c r="H6" s="34" t="s">
        <v>301</v>
      </c>
      <c r="I6" s="34" t="s">
        <v>325</v>
      </c>
      <c r="J6" s="35">
        <v>59894</v>
      </c>
      <c r="K6" s="35">
        <v>225085</v>
      </c>
      <c r="M6">
        <f t="shared" ref="M6:M69" si="0">LEFT(H6,3)+RIGHT(H6,2)/8</f>
        <v>379.25</v>
      </c>
    </row>
    <row r="7" spans="4:13" x14ac:dyDescent="0.25">
      <c r="D7" s="33">
        <v>43558</v>
      </c>
      <c r="E7" s="34" t="s">
        <v>301</v>
      </c>
      <c r="F7" s="34" t="s">
        <v>358</v>
      </c>
      <c r="G7" s="34" t="s">
        <v>359</v>
      </c>
      <c r="H7" s="34" t="s">
        <v>360</v>
      </c>
      <c r="I7" s="34">
        <f>1-2</f>
        <v>-1</v>
      </c>
      <c r="J7" s="35">
        <v>29263</v>
      </c>
      <c r="K7" s="35">
        <v>219089</v>
      </c>
      <c r="M7">
        <f t="shared" si="0"/>
        <v>380.5</v>
      </c>
    </row>
    <row r="8" spans="4:13" x14ac:dyDescent="0.25">
      <c r="D8" s="33">
        <v>43559</v>
      </c>
      <c r="E8" s="34" t="s">
        <v>354</v>
      </c>
      <c r="F8" s="34" t="s">
        <v>357</v>
      </c>
      <c r="G8" s="34" t="s">
        <v>354</v>
      </c>
      <c r="H8" s="34" t="s">
        <v>358</v>
      </c>
      <c r="I8" s="34">
        <f>2-0</f>
        <v>2</v>
      </c>
      <c r="J8" s="35">
        <v>21081</v>
      </c>
      <c r="K8" s="35">
        <v>216180</v>
      </c>
      <c r="M8">
        <f t="shared" si="0"/>
        <v>382.5</v>
      </c>
    </row>
    <row r="9" spans="4:13" x14ac:dyDescent="0.25">
      <c r="D9" s="33">
        <v>43560</v>
      </c>
      <c r="E9" s="34" t="s">
        <v>355</v>
      </c>
      <c r="F9" s="34" t="s">
        <v>356</v>
      </c>
      <c r="G9" s="34" t="s">
        <v>350</v>
      </c>
      <c r="H9" s="34" t="s">
        <v>351</v>
      </c>
      <c r="I9" s="34">
        <f>-3-0</f>
        <v>-3</v>
      </c>
      <c r="J9" s="35">
        <v>30460</v>
      </c>
      <c r="K9" s="35">
        <v>212357</v>
      </c>
      <c r="M9">
        <f t="shared" si="0"/>
        <v>379.5</v>
      </c>
    </row>
    <row r="10" spans="4:13" x14ac:dyDescent="0.25">
      <c r="D10" s="33">
        <v>43563</v>
      </c>
      <c r="E10" s="34" t="s">
        <v>351</v>
      </c>
      <c r="F10" s="34" t="s">
        <v>354</v>
      </c>
      <c r="G10" s="34" t="s">
        <v>345</v>
      </c>
      <c r="H10" s="34" t="s">
        <v>302</v>
      </c>
      <c r="I10" s="34">
        <f>-2-2</f>
        <v>-4</v>
      </c>
      <c r="J10" s="35">
        <v>52325</v>
      </c>
      <c r="K10" s="35">
        <v>206562</v>
      </c>
      <c r="M10">
        <f t="shared" si="0"/>
        <v>377.25</v>
      </c>
    </row>
    <row r="11" spans="4:13" x14ac:dyDescent="0.25">
      <c r="D11" s="33">
        <v>43564</v>
      </c>
      <c r="E11" s="34" t="s">
        <v>302</v>
      </c>
      <c r="F11" s="34" t="s">
        <v>301</v>
      </c>
      <c r="G11" s="34" t="s">
        <v>353</v>
      </c>
      <c r="H11" s="34" t="s">
        <v>302</v>
      </c>
      <c r="I11" s="34" t="s">
        <v>325</v>
      </c>
      <c r="J11" s="35">
        <v>61050</v>
      </c>
      <c r="K11" s="35">
        <v>199757</v>
      </c>
      <c r="M11">
        <f t="shared" si="0"/>
        <v>377.25</v>
      </c>
    </row>
    <row r="12" spans="4:13" x14ac:dyDescent="0.25">
      <c r="D12" s="33">
        <v>43565</v>
      </c>
      <c r="E12" s="34" t="s">
        <v>293</v>
      </c>
      <c r="F12" s="34" t="s">
        <v>352</v>
      </c>
      <c r="G12" s="34" t="s">
        <v>293</v>
      </c>
      <c r="H12" s="34" t="s">
        <v>346</v>
      </c>
      <c r="I12" s="34">
        <f>1-6</f>
        <v>-5</v>
      </c>
      <c r="J12" s="35">
        <v>46750</v>
      </c>
      <c r="K12" s="35">
        <v>197335</v>
      </c>
      <c r="M12">
        <f t="shared" si="0"/>
        <v>379</v>
      </c>
    </row>
    <row r="13" spans="4:13" x14ac:dyDescent="0.25">
      <c r="D13" s="33">
        <v>43566</v>
      </c>
      <c r="E13" s="34" t="s">
        <v>323</v>
      </c>
      <c r="F13" s="34" t="s">
        <v>352</v>
      </c>
      <c r="G13" s="34" t="s">
        <v>342</v>
      </c>
      <c r="H13" s="34" t="s">
        <v>298</v>
      </c>
      <c r="I13" s="34">
        <f>-2-2</f>
        <v>-4</v>
      </c>
      <c r="J13" s="35">
        <v>38303</v>
      </c>
      <c r="K13" s="35">
        <v>197800</v>
      </c>
      <c r="M13">
        <f t="shared" si="0"/>
        <v>376.75</v>
      </c>
    </row>
    <row r="14" spans="4:13" x14ac:dyDescent="0.25">
      <c r="D14" s="33">
        <v>43567</v>
      </c>
      <c r="E14" s="34" t="s">
        <v>345</v>
      </c>
      <c r="F14" s="34" t="s">
        <v>299</v>
      </c>
      <c r="G14" s="34" t="s">
        <v>342</v>
      </c>
      <c r="H14" s="34" t="s">
        <v>295</v>
      </c>
      <c r="I14" s="34">
        <f>0-6</f>
        <v>-6</v>
      </c>
      <c r="J14" s="35">
        <v>24824</v>
      </c>
      <c r="K14" s="35">
        <v>200634</v>
      </c>
      <c r="M14">
        <f t="shared" si="0"/>
        <v>377.5</v>
      </c>
    </row>
    <row r="15" spans="4:13" x14ac:dyDescent="0.25">
      <c r="D15" s="33">
        <v>43570</v>
      </c>
      <c r="E15" s="34" t="s">
        <v>299</v>
      </c>
      <c r="F15" s="34" t="s">
        <v>349</v>
      </c>
      <c r="G15" s="34" t="s">
        <v>350</v>
      </c>
      <c r="H15" s="34" t="s">
        <v>351</v>
      </c>
      <c r="I15" s="34">
        <f>2-0</f>
        <v>2</v>
      </c>
      <c r="J15" s="35">
        <v>28322</v>
      </c>
      <c r="K15" s="35">
        <v>200963</v>
      </c>
      <c r="M15">
        <f t="shared" si="0"/>
        <v>379.5</v>
      </c>
    </row>
    <row r="16" spans="4:13" x14ac:dyDescent="0.25">
      <c r="D16" s="33">
        <v>43571</v>
      </c>
      <c r="E16" s="34" t="s">
        <v>346</v>
      </c>
      <c r="F16" s="34" t="s">
        <v>301</v>
      </c>
      <c r="G16" s="34" t="s">
        <v>347</v>
      </c>
      <c r="H16" s="34" t="s">
        <v>348</v>
      </c>
      <c r="I16" s="34">
        <f>-3-4</f>
        <v>-7</v>
      </c>
      <c r="J16" s="35">
        <v>27811</v>
      </c>
      <c r="K16" s="35">
        <v>204131</v>
      </c>
      <c r="M16">
        <f t="shared" si="0"/>
        <v>376</v>
      </c>
    </row>
    <row r="17" spans="4:13" x14ac:dyDescent="0.25">
      <c r="D17" s="33">
        <v>43572</v>
      </c>
      <c r="E17" s="34" t="s">
        <v>342</v>
      </c>
      <c r="F17" s="34" t="s">
        <v>345</v>
      </c>
      <c r="G17" s="34" t="s">
        <v>344</v>
      </c>
      <c r="H17" s="34" t="s">
        <v>314</v>
      </c>
      <c r="I17" s="34">
        <f>-1-0</f>
        <v>-1</v>
      </c>
      <c r="J17" s="35">
        <v>29140</v>
      </c>
      <c r="K17" s="35">
        <v>204314</v>
      </c>
      <c r="M17">
        <f t="shared" si="0"/>
        <v>375</v>
      </c>
    </row>
    <row r="18" spans="4:13" x14ac:dyDescent="0.25">
      <c r="D18" s="33">
        <v>43573</v>
      </c>
      <c r="E18" s="34" t="s">
        <v>343</v>
      </c>
      <c r="F18" s="34" t="s">
        <v>318</v>
      </c>
      <c r="G18" s="34" t="s">
        <v>344</v>
      </c>
      <c r="H18" s="34" t="s">
        <v>314</v>
      </c>
      <c r="I18" s="34" t="s">
        <v>325</v>
      </c>
      <c r="J18" s="35">
        <v>33300</v>
      </c>
      <c r="K18" s="35">
        <v>207841</v>
      </c>
      <c r="M18">
        <f t="shared" si="0"/>
        <v>375</v>
      </c>
    </row>
    <row r="19" spans="4:13" x14ac:dyDescent="0.25">
      <c r="D19" s="33">
        <v>43577</v>
      </c>
      <c r="E19" s="34" t="s">
        <v>314</v>
      </c>
      <c r="F19" s="34" t="s">
        <v>342</v>
      </c>
      <c r="G19" s="34" t="s">
        <v>311</v>
      </c>
      <c r="H19" s="34" t="s">
        <v>331</v>
      </c>
      <c r="I19" s="34">
        <f>-4-0</f>
        <v>-4</v>
      </c>
      <c r="J19" s="35">
        <v>26627</v>
      </c>
      <c r="K19" s="35">
        <v>211462</v>
      </c>
      <c r="M19">
        <f t="shared" si="0"/>
        <v>371</v>
      </c>
    </row>
    <row r="20" spans="4:13" x14ac:dyDescent="0.25">
      <c r="D20" s="33">
        <v>43578</v>
      </c>
      <c r="E20" s="34" t="s">
        <v>331</v>
      </c>
      <c r="F20" s="34" t="s">
        <v>331</v>
      </c>
      <c r="G20" s="34" t="s">
        <v>320</v>
      </c>
      <c r="H20" s="34" t="s">
        <v>341</v>
      </c>
      <c r="I20" s="34">
        <f>-2-6</f>
        <v>-8</v>
      </c>
      <c r="J20" s="35">
        <v>60493</v>
      </c>
      <c r="K20" s="35">
        <v>219673</v>
      </c>
      <c r="M20">
        <f t="shared" si="0"/>
        <v>368.25</v>
      </c>
    </row>
    <row r="21" spans="4:13" x14ac:dyDescent="0.25">
      <c r="D21" s="33">
        <v>43579</v>
      </c>
      <c r="E21" s="34" t="s">
        <v>337</v>
      </c>
      <c r="F21" s="34" t="s">
        <v>338</v>
      </c>
      <c r="G21" s="34" t="s">
        <v>339</v>
      </c>
      <c r="H21" s="34" t="s">
        <v>340</v>
      </c>
      <c r="I21" s="34">
        <f>-4-0</f>
        <v>-4</v>
      </c>
      <c r="J21" s="35">
        <v>54033</v>
      </c>
      <c r="K21" s="35">
        <v>223214</v>
      </c>
      <c r="M21">
        <f t="shared" si="0"/>
        <v>364.25</v>
      </c>
    </row>
    <row r="22" spans="4:13" x14ac:dyDescent="0.25">
      <c r="D22" s="33">
        <v>43580</v>
      </c>
      <c r="E22" s="34" t="s">
        <v>321</v>
      </c>
      <c r="F22" s="34" t="s">
        <v>334</v>
      </c>
      <c r="G22" s="34" t="s">
        <v>335</v>
      </c>
      <c r="H22" s="34" t="s">
        <v>336</v>
      </c>
      <c r="I22" s="34">
        <f>1-2</f>
        <v>-1</v>
      </c>
      <c r="J22" s="35">
        <v>67840</v>
      </c>
      <c r="K22" s="35">
        <v>229494</v>
      </c>
      <c r="M22">
        <f t="shared" si="0"/>
        <v>365.5</v>
      </c>
    </row>
    <row r="23" spans="4:13" x14ac:dyDescent="0.25">
      <c r="D23" s="33">
        <v>43581</v>
      </c>
      <c r="E23" s="34" t="s">
        <v>332</v>
      </c>
      <c r="F23" s="34" t="s">
        <v>328</v>
      </c>
      <c r="G23" s="34" t="s">
        <v>333</v>
      </c>
      <c r="H23" s="34" t="s">
        <v>300</v>
      </c>
      <c r="I23" s="34">
        <f>4-0</f>
        <v>4</v>
      </c>
      <c r="J23" s="35">
        <v>30589</v>
      </c>
      <c r="K23" s="35">
        <v>230502</v>
      </c>
      <c r="M23">
        <f t="shared" si="0"/>
        <v>369.5</v>
      </c>
    </row>
    <row r="24" spans="4:13" x14ac:dyDescent="0.25">
      <c r="D24" s="33">
        <v>43584</v>
      </c>
      <c r="E24" s="34" t="s">
        <v>331</v>
      </c>
      <c r="F24" s="34" t="s">
        <v>319</v>
      </c>
      <c r="G24" s="34" t="s">
        <v>300</v>
      </c>
      <c r="H24" s="34" t="s">
        <v>327</v>
      </c>
      <c r="I24" s="34">
        <f>0-4</f>
        <v>-4</v>
      </c>
      <c r="J24" s="35">
        <v>53521</v>
      </c>
      <c r="K24" s="35">
        <v>234173</v>
      </c>
      <c r="M24">
        <f t="shared" si="0"/>
        <v>370</v>
      </c>
    </row>
    <row r="25" spans="4:13" x14ac:dyDescent="0.25">
      <c r="D25" s="33">
        <v>43585</v>
      </c>
      <c r="E25" s="34" t="s">
        <v>327</v>
      </c>
      <c r="F25" s="34" t="s">
        <v>328</v>
      </c>
      <c r="G25" s="34" t="s">
        <v>329</v>
      </c>
      <c r="H25" s="34" t="s">
        <v>330</v>
      </c>
      <c r="I25" s="34">
        <f>0-4</f>
        <v>-4</v>
      </c>
      <c r="J25" s="35">
        <v>48671</v>
      </c>
      <c r="K25" s="35">
        <v>236562</v>
      </c>
      <c r="M25">
        <f t="shared" si="0"/>
        <v>370.5</v>
      </c>
    </row>
    <row r="26" spans="4:13" x14ac:dyDescent="0.25">
      <c r="D26" s="33">
        <v>43586</v>
      </c>
      <c r="E26" s="34" t="s">
        <v>311</v>
      </c>
      <c r="F26" s="34" t="s">
        <v>298</v>
      </c>
      <c r="G26" s="34" t="s">
        <v>311</v>
      </c>
      <c r="H26" s="34" t="s">
        <v>326</v>
      </c>
      <c r="I26" s="34">
        <f>5-6</f>
        <v>-1</v>
      </c>
      <c r="J26" s="35">
        <v>61106</v>
      </c>
      <c r="K26" s="35">
        <v>231326</v>
      </c>
      <c r="M26">
        <f t="shared" si="0"/>
        <v>376.25</v>
      </c>
    </row>
    <row r="27" spans="4:13" x14ac:dyDescent="0.25">
      <c r="D27" s="33">
        <v>43587</v>
      </c>
      <c r="E27" s="34" t="s">
        <v>298</v>
      </c>
      <c r="F27" s="34" t="s">
        <v>299</v>
      </c>
      <c r="G27" s="34" t="s">
        <v>319</v>
      </c>
      <c r="H27" s="34" t="s">
        <v>293</v>
      </c>
      <c r="I27" s="34">
        <f>1-4</f>
        <v>-3</v>
      </c>
      <c r="J27" s="35">
        <v>65744</v>
      </c>
      <c r="K27" s="35">
        <v>229426</v>
      </c>
      <c r="M27">
        <f t="shared" si="0"/>
        <v>377.75</v>
      </c>
    </row>
    <row r="28" spans="4:13" x14ac:dyDescent="0.25">
      <c r="D28" s="33">
        <v>43588</v>
      </c>
      <c r="E28" s="34" t="s">
        <v>302</v>
      </c>
      <c r="F28" s="34" t="s">
        <v>323</v>
      </c>
      <c r="G28" s="34" t="s">
        <v>324</v>
      </c>
      <c r="H28" s="34" t="s">
        <v>293</v>
      </c>
      <c r="I28" s="34" t="s">
        <v>325</v>
      </c>
      <c r="J28" s="35">
        <v>55098</v>
      </c>
      <c r="K28" s="35">
        <v>228300</v>
      </c>
      <c r="M28">
        <f t="shared" si="0"/>
        <v>377.75</v>
      </c>
    </row>
    <row r="29" spans="4:13" x14ac:dyDescent="0.25">
      <c r="D29" s="33">
        <v>43591</v>
      </c>
      <c r="E29" s="34" t="s">
        <v>320</v>
      </c>
      <c r="F29" s="34" t="s">
        <v>316</v>
      </c>
      <c r="G29" s="34" t="s">
        <v>321</v>
      </c>
      <c r="H29" s="34" t="s">
        <v>322</v>
      </c>
      <c r="I29" s="34">
        <f>-6-0</f>
        <v>-6</v>
      </c>
      <c r="J29" s="35">
        <v>61667</v>
      </c>
      <c r="K29" s="35">
        <v>235309</v>
      </c>
      <c r="M29">
        <f t="shared" si="0"/>
        <v>371.75</v>
      </c>
    </row>
    <row r="30" spans="4:13" x14ac:dyDescent="0.25">
      <c r="D30" s="33">
        <v>43592</v>
      </c>
      <c r="E30" s="34" t="s">
        <v>317</v>
      </c>
      <c r="F30" s="34" t="s">
        <v>318</v>
      </c>
      <c r="G30" s="34" t="s">
        <v>312</v>
      </c>
      <c r="H30" s="34" t="s">
        <v>319</v>
      </c>
      <c r="I30" s="34">
        <f>2-2</f>
        <v>0</v>
      </c>
      <c r="J30" s="35">
        <v>57309</v>
      </c>
      <c r="K30" s="35">
        <v>229499</v>
      </c>
      <c r="M30">
        <f t="shared" si="0"/>
        <v>374</v>
      </c>
    </row>
    <row r="31" spans="4:13" x14ac:dyDescent="0.25">
      <c r="D31" s="33">
        <v>43593</v>
      </c>
      <c r="E31" s="34" t="s">
        <v>314</v>
      </c>
      <c r="F31" s="34" t="s">
        <v>315</v>
      </c>
      <c r="G31" s="34" t="s">
        <v>300</v>
      </c>
      <c r="H31" s="34" t="s">
        <v>316</v>
      </c>
      <c r="I31" s="34">
        <f>-1-6</f>
        <v>-7</v>
      </c>
      <c r="J31" s="35">
        <v>63193</v>
      </c>
      <c r="K31" s="35">
        <v>229314</v>
      </c>
      <c r="M31">
        <f t="shared" si="0"/>
        <v>372.25</v>
      </c>
    </row>
    <row r="32" spans="4:13" x14ac:dyDescent="0.25">
      <c r="D32" s="33">
        <v>43594</v>
      </c>
      <c r="E32" s="34" t="s">
        <v>311</v>
      </c>
      <c r="F32" s="34" t="s">
        <v>312</v>
      </c>
      <c r="G32" s="34" t="s">
        <v>310</v>
      </c>
      <c r="H32" s="34" t="s">
        <v>313</v>
      </c>
      <c r="I32" s="34">
        <f>-10-2</f>
        <v>-12</v>
      </c>
      <c r="J32" s="35">
        <v>104210</v>
      </c>
      <c r="K32" s="35">
        <v>239437</v>
      </c>
      <c r="M32">
        <f t="shared" si="0"/>
        <v>362</v>
      </c>
    </row>
    <row r="33" spans="4:13" x14ac:dyDescent="0.25">
      <c r="D33" s="33">
        <v>43595</v>
      </c>
      <c r="E33" s="34" t="s">
        <v>307</v>
      </c>
      <c r="F33" s="34" t="s">
        <v>308</v>
      </c>
      <c r="G33" s="34" t="s">
        <v>309</v>
      </c>
      <c r="H33" s="34" t="s">
        <v>310</v>
      </c>
      <c r="I33" s="34">
        <f>-1-0</f>
        <v>-1</v>
      </c>
      <c r="J33" s="35">
        <v>117581</v>
      </c>
      <c r="K33" s="35">
        <v>244326</v>
      </c>
      <c r="M33">
        <f t="shared" si="0"/>
        <v>361</v>
      </c>
    </row>
    <row r="34" spans="4:13" x14ac:dyDescent="0.25">
      <c r="D34" s="33">
        <v>43598</v>
      </c>
      <c r="E34" s="34" t="s">
        <v>303</v>
      </c>
      <c r="F34" s="34" t="s">
        <v>304</v>
      </c>
      <c r="G34" s="34" t="s">
        <v>305</v>
      </c>
      <c r="H34" s="34" t="s">
        <v>306</v>
      </c>
      <c r="I34" s="34">
        <f>4-6</f>
        <v>-2</v>
      </c>
      <c r="J34" s="35">
        <v>112776</v>
      </c>
      <c r="K34" s="35">
        <v>260124</v>
      </c>
      <c r="M34">
        <f t="shared" si="0"/>
        <v>365.75</v>
      </c>
    </row>
    <row r="35" spans="4:13" x14ac:dyDescent="0.25">
      <c r="D35" s="33">
        <v>43599</v>
      </c>
      <c r="E35" s="34" t="s">
        <v>300</v>
      </c>
      <c r="F35" s="34" t="s">
        <v>301</v>
      </c>
      <c r="G35" s="34" t="s">
        <v>300</v>
      </c>
      <c r="H35" s="34" t="s">
        <v>302</v>
      </c>
      <c r="I35" s="34">
        <f>11-4</f>
        <v>7</v>
      </c>
      <c r="J35" s="35">
        <v>201458</v>
      </c>
      <c r="K35" s="35">
        <v>258484</v>
      </c>
      <c r="M35">
        <f t="shared" si="0"/>
        <v>377.25</v>
      </c>
    </row>
    <row r="36" spans="4:13" x14ac:dyDescent="0.25">
      <c r="D36" s="33">
        <v>43600</v>
      </c>
      <c r="E36" s="34" t="s">
        <v>295</v>
      </c>
      <c r="F36" s="34" t="s">
        <v>297</v>
      </c>
      <c r="G36" s="34" t="s">
        <v>298</v>
      </c>
      <c r="H36" s="34" t="s">
        <v>299</v>
      </c>
      <c r="I36" s="34">
        <f>1-0</f>
        <v>1</v>
      </c>
      <c r="J36" s="35">
        <v>83123</v>
      </c>
      <c r="K36" s="35">
        <v>255451</v>
      </c>
      <c r="M36">
        <f t="shared" si="0"/>
        <v>378.25</v>
      </c>
    </row>
    <row r="37" spans="4:13" x14ac:dyDescent="0.25">
      <c r="D37" s="33">
        <v>43601</v>
      </c>
      <c r="E37" s="34" t="s">
        <v>293</v>
      </c>
      <c r="F37" s="34" t="s">
        <v>294</v>
      </c>
      <c r="G37" s="34" t="s">
        <v>295</v>
      </c>
      <c r="H37" s="34" t="s">
        <v>296</v>
      </c>
      <c r="I37" s="34">
        <f>8-6</f>
        <v>2</v>
      </c>
      <c r="J37" s="35">
        <v>66361</v>
      </c>
      <c r="K37" s="35">
        <v>254465</v>
      </c>
      <c r="M37">
        <f t="shared" si="0"/>
        <v>387</v>
      </c>
    </row>
    <row r="38" spans="4:13" x14ac:dyDescent="0.25">
      <c r="D38" s="33">
        <v>43602</v>
      </c>
      <c r="E38" s="34" t="s">
        <v>290</v>
      </c>
      <c r="F38" s="34" t="s">
        <v>291</v>
      </c>
      <c r="G38" s="34" t="s">
        <v>290</v>
      </c>
      <c r="H38" s="34" t="s">
        <v>292</v>
      </c>
      <c r="I38" s="34">
        <f>3-4</f>
        <v>-1</v>
      </c>
      <c r="J38" s="35">
        <v>104290</v>
      </c>
      <c r="K38" s="35">
        <v>257210</v>
      </c>
      <c r="M38">
        <f t="shared" si="0"/>
        <v>390.5</v>
      </c>
    </row>
    <row r="39" spans="4:13" x14ac:dyDescent="0.25">
      <c r="D39" s="33">
        <v>43605</v>
      </c>
      <c r="E39" s="34" t="s">
        <v>287</v>
      </c>
      <c r="F39" s="34" t="s">
        <v>273</v>
      </c>
      <c r="G39" s="34" t="s">
        <v>288</v>
      </c>
      <c r="H39" s="34" t="s">
        <v>289</v>
      </c>
      <c r="I39" s="34">
        <f>6-2</f>
        <v>4</v>
      </c>
      <c r="J39" s="35">
        <v>118362</v>
      </c>
      <c r="K39" s="35">
        <v>275988</v>
      </c>
      <c r="M39">
        <f t="shared" si="0"/>
        <v>396.75</v>
      </c>
    </row>
    <row r="40" spans="4:13" x14ac:dyDescent="0.25">
      <c r="D40" s="33">
        <v>43606</v>
      </c>
      <c r="E40" s="34" t="s">
        <v>283</v>
      </c>
      <c r="F40" s="34" t="s">
        <v>284</v>
      </c>
      <c r="G40" s="34" t="s">
        <v>285</v>
      </c>
      <c r="H40" s="34" t="s">
        <v>286</v>
      </c>
      <c r="I40" s="34">
        <f>6-0</f>
        <v>6</v>
      </c>
      <c r="J40" s="35">
        <v>156780</v>
      </c>
      <c r="K40" s="35">
        <v>278204</v>
      </c>
      <c r="M40">
        <f t="shared" si="0"/>
        <v>402.75</v>
      </c>
    </row>
    <row r="41" spans="4:13" x14ac:dyDescent="0.25">
      <c r="D41" s="33">
        <v>43607</v>
      </c>
      <c r="E41" s="34" t="s">
        <v>279</v>
      </c>
      <c r="F41" s="34" t="s">
        <v>280</v>
      </c>
      <c r="G41" s="34" t="s">
        <v>281</v>
      </c>
      <c r="H41" s="34" t="s">
        <v>282</v>
      </c>
      <c r="I41" s="34">
        <f>1-0</f>
        <v>1</v>
      </c>
      <c r="J41" s="35">
        <v>92000</v>
      </c>
      <c r="K41" s="35">
        <v>278149</v>
      </c>
      <c r="M41">
        <f t="shared" si="0"/>
        <v>403.75</v>
      </c>
    </row>
    <row r="42" spans="4:13" x14ac:dyDescent="0.25">
      <c r="D42" s="33">
        <v>43608</v>
      </c>
      <c r="E42" s="34" t="s">
        <v>275</v>
      </c>
      <c r="F42" s="34" t="s">
        <v>276</v>
      </c>
      <c r="G42" s="34" t="s">
        <v>277</v>
      </c>
      <c r="H42" s="34" t="s">
        <v>278</v>
      </c>
      <c r="I42" s="34">
        <f>-5-2</f>
        <v>-7</v>
      </c>
      <c r="J42" s="35">
        <v>112168</v>
      </c>
      <c r="K42" s="35">
        <v>281914</v>
      </c>
      <c r="M42">
        <f t="shared" si="0"/>
        <v>398.5</v>
      </c>
    </row>
    <row r="43" spans="4:13" x14ac:dyDescent="0.25">
      <c r="D43" s="33">
        <v>43609</v>
      </c>
      <c r="E43" s="34" t="s">
        <v>271</v>
      </c>
      <c r="F43" s="34" t="s">
        <v>272</v>
      </c>
      <c r="G43" s="34" t="s">
        <v>273</v>
      </c>
      <c r="H43" s="34" t="s">
        <v>274</v>
      </c>
      <c r="I43" s="34">
        <f>14-0</f>
        <v>14</v>
      </c>
      <c r="J43" s="35">
        <v>92684</v>
      </c>
      <c r="K43" s="35">
        <v>295549</v>
      </c>
      <c r="M43">
        <f t="shared" si="0"/>
        <v>412.5</v>
      </c>
    </row>
    <row r="44" spans="4:13" x14ac:dyDescent="0.25">
      <c r="D44" s="33">
        <v>43613</v>
      </c>
      <c r="E44" s="34" t="s">
        <v>197</v>
      </c>
      <c r="F44" s="34" t="s">
        <v>251</v>
      </c>
      <c r="G44" s="34" t="s">
        <v>270</v>
      </c>
      <c r="H44" s="34" t="s">
        <v>202</v>
      </c>
      <c r="I44" s="34">
        <f>17-0</f>
        <v>17</v>
      </c>
      <c r="J44" s="35">
        <v>163888</v>
      </c>
      <c r="K44" s="35">
        <v>318394</v>
      </c>
      <c r="M44">
        <f t="shared" si="0"/>
        <v>429.5</v>
      </c>
    </row>
    <row r="45" spans="4:13" x14ac:dyDescent="0.25">
      <c r="D45" s="33">
        <v>43614</v>
      </c>
      <c r="E45" s="34" t="s">
        <v>268</v>
      </c>
      <c r="F45" s="34" t="s">
        <v>237</v>
      </c>
      <c r="G45" s="34" t="s">
        <v>258</v>
      </c>
      <c r="H45" s="34" t="s">
        <v>269</v>
      </c>
      <c r="I45" s="34">
        <f>-1-4</f>
        <v>-5</v>
      </c>
      <c r="J45" s="35">
        <v>160094</v>
      </c>
      <c r="K45" s="35">
        <v>333492</v>
      </c>
      <c r="M45">
        <f t="shared" si="0"/>
        <v>428</v>
      </c>
    </row>
    <row r="46" spans="4:13" x14ac:dyDescent="0.25">
      <c r="D46" s="33">
        <v>43615</v>
      </c>
      <c r="E46" s="34" t="s">
        <v>211</v>
      </c>
      <c r="F46" s="34" t="s">
        <v>205</v>
      </c>
      <c r="G46" s="34" t="s">
        <v>267</v>
      </c>
      <c r="H46" s="34" t="s">
        <v>211</v>
      </c>
      <c r="I46" s="34">
        <f>17-2</f>
        <v>15</v>
      </c>
      <c r="J46" s="35">
        <v>108508</v>
      </c>
      <c r="K46" s="35">
        <v>341124</v>
      </c>
      <c r="M46">
        <f t="shared" si="0"/>
        <v>445.25</v>
      </c>
    </row>
    <row r="47" spans="4:13" x14ac:dyDescent="0.25">
      <c r="D47" s="33">
        <v>43616</v>
      </c>
      <c r="E47" s="34" t="s">
        <v>265</v>
      </c>
      <c r="F47" s="34" t="s">
        <v>215</v>
      </c>
      <c r="G47" s="34" t="s">
        <v>244</v>
      </c>
      <c r="H47" s="34" t="s">
        <v>266</v>
      </c>
      <c r="I47" s="34">
        <f>-9-2</f>
        <v>-11</v>
      </c>
      <c r="J47" s="35">
        <v>105781</v>
      </c>
      <c r="K47" s="35">
        <v>344341</v>
      </c>
      <c r="M47">
        <f t="shared" si="0"/>
        <v>436</v>
      </c>
    </row>
    <row r="48" spans="4:13" x14ac:dyDescent="0.25">
      <c r="D48" s="33">
        <v>43619</v>
      </c>
      <c r="E48" s="34" t="s">
        <v>262</v>
      </c>
      <c r="F48" s="34" t="s">
        <v>263</v>
      </c>
      <c r="G48" s="34" t="s">
        <v>264</v>
      </c>
      <c r="H48" s="34" t="s">
        <v>256</v>
      </c>
      <c r="I48" s="34">
        <f>-2-2</f>
        <v>-4</v>
      </c>
      <c r="J48" s="35">
        <v>96049</v>
      </c>
      <c r="K48" s="35">
        <v>342007</v>
      </c>
      <c r="M48">
        <f t="shared" si="0"/>
        <v>433.75</v>
      </c>
    </row>
    <row r="49" spans="4:13" x14ac:dyDescent="0.25">
      <c r="D49" s="33">
        <v>43620</v>
      </c>
      <c r="E49" s="34" t="s">
        <v>259</v>
      </c>
      <c r="F49" s="34" t="s">
        <v>211</v>
      </c>
      <c r="G49" s="34" t="s">
        <v>260</v>
      </c>
      <c r="H49" s="34" t="s">
        <v>261</v>
      </c>
      <c r="I49" s="34">
        <f>1-0</f>
        <v>1</v>
      </c>
      <c r="J49" s="35">
        <v>108005</v>
      </c>
      <c r="K49" s="35">
        <v>350825</v>
      </c>
      <c r="M49">
        <f t="shared" si="0"/>
        <v>434.75</v>
      </c>
    </row>
    <row r="50" spans="4:13" x14ac:dyDescent="0.25">
      <c r="D50" s="33">
        <v>43621</v>
      </c>
      <c r="E50" s="34" t="s">
        <v>256</v>
      </c>
      <c r="F50" s="34" t="s">
        <v>257</v>
      </c>
      <c r="G50" s="34" t="s">
        <v>258</v>
      </c>
      <c r="H50" s="34" t="s">
        <v>253</v>
      </c>
      <c r="I50" s="34">
        <f>-10-4</f>
        <v>-14</v>
      </c>
      <c r="J50" s="35">
        <v>65652</v>
      </c>
      <c r="K50" s="35">
        <v>353457</v>
      </c>
      <c r="M50">
        <f t="shared" si="0"/>
        <v>424.25</v>
      </c>
    </row>
    <row r="51" spans="4:13" x14ac:dyDescent="0.25">
      <c r="D51" s="33">
        <v>43622</v>
      </c>
      <c r="E51" s="34" t="s">
        <v>250</v>
      </c>
      <c r="F51" s="34" t="s">
        <v>254</v>
      </c>
      <c r="G51" s="34" t="s">
        <v>255</v>
      </c>
      <c r="H51" s="34" t="s">
        <v>202</v>
      </c>
      <c r="I51" s="34">
        <f>5-2</f>
        <v>3</v>
      </c>
      <c r="J51" s="35">
        <v>113319</v>
      </c>
      <c r="K51" s="35">
        <v>354470</v>
      </c>
      <c r="M51">
        <f t="shared" si="0"/>
        <v>429.5</v>
      </c>
    </row>
    <row r="52" spans="4:13" x14ac:dyDescent="0.25">
      <c r="D52" s="33">
        <v>43623</v>
      </c>
      <c r="E52" s="34" t="s">
        <v>251</v>
      </c>
      <c r="F52" s="34" t="s">
        <v>244</v>
      </c>
      <c r="G52" s="34" t="s">
        <v>252</v>
      </c>
      <c r="H52" s="34" t="s">
        <v>253</v>
      </c>
      <c r="I52" s="34">
        <f>-5-2</f>
        <v>-7</v>
      </c>
      <c r="J52" s="35">
        <v>116734</v>
      </c>
      <c r="K52" s="35">
        <v>362605</v>
      </c>
      <c r="M52">
        <f t="shared" si="0"/>
        <v>424.25</v>
      </c>
    </row>
    <row r="53" spans="4:13" x14ac:dyDescent="0.25">
      <c r="D53" s="33">
        <v>43626</v>
      </c>
      <c r="E53" s="34" t="s">
        <v>248</v>
      </c>
      <c r="F53" s="34" t="s">
        <v>208</v>
      </c>
      <c r="G53" s="34" t="s">
        <v>249</v>
      </c>
      <c r="H53" s="34" t="s">
        <v>250</v>
      </c>
      <c r="I53" s="34">
        <f>0-2</f>
        <v>-2</v>
      </c>
      <c r="J53" s="35">
        <v>177817</v>
      </c>
      <c r="K53" s="35">
        <v>372054</v>
      </c>
      <c r="M53">
        <f t="shared" si="0"/>
        <v>424</v>
      </c>
    </row>
    <row r="54" spans="4:13" x14ac:dyDescent="0.25">
      <c r="D54" s="33">
        <v>43627</v>
      </c>
      <c r="E54" s="34" t="s">
        <v>246</v>
      </c>
      <c r="F54" s="34" t="s">
        <v>245</v>
      </c>
      <c r="G54" s="34" t="s">
        <v>247</v>
      </c>
      <c r="H54" s="34" t="s">
        <v>242</v>
      </c>
      <c r="I54" s="34">
        <f>12-2</f>
        <v>10</v>
      </c>
      <c r="J54" s="35">
        <v>196421</v>
      </c>
      <c r="K54" s="35">
        <v>397644</v>
      </c>
      <c r="M54">
        <f t="shared" si="0"/>
        <v>436.25</v>
      </c>
    </row>
    <row r="55" spans="4:13" x14ac:dyDescent="0.25">
      <c r="D55" s="33">
        <v>43628</v>
      </c>
      <c r="E55" s="34" t="s">
        <v>242</v>
      </c>
      <c r="F55" s="34" t="s">
        <v>243</v>
      </c>
      <c r="G55" s="34" t="s">
        <v>244</v>
      </c>
      <c r="H55" s="34" t="s">
        <v>245</v>
      </c>
      <c r="I55" s="34">
        <f>2-0</f>
        <v>2</v>
      </c>
      <c r="J55" s="35">
        <v>259613</v>
      </c>
      <c r="K55" s="35">
        <v>435193</v>
      </c>
      <c r="M55">
        <f t="shared" si="0"/>
        <v>438.25</v>
      </c>
    </row>
    <row r="56" spans="4:13" x14ac:dyDescent="0.25">
      <c r="D56" s="33">
        <v>43629</v>
      </c>
      <c r="E56" s="34" t="s">
        <v>238</v>
      </c>
      <c r="F56" s="34" t="s">
        <v>239</v>
      </c>
      <c r="G56" s="34" t="s">
        <v>240</v>
      </c>
      <c r="H56" s="34" t="s">
        <v>241</v>
      </c>
      <c r="I56" s="34">
        <f>9-4</f>
        <v>5</v>
      </c>
      <c r="J56" s="35">
        <v>279209</v>
      </c>
      <c r="K56" s="35">
        <v>471970</v>
      </c>
      <c r="M56">
        <f t="shared" si="0"/>
        <v>447.75</v>
      </c>
    </row>
    <row r="57" spans="4:13" x14ac:dyDescent="0.25">
      <c r="D57" s="33">
        <v>43630</v>
      </c>
      <c r="E57" s="34" t="s">
        <v>237</v>
      </c>
      <c r="F57" s="34" t="s">
        <v>206</v>
      </c>
      <c r="G57" s="34" t="s">
        <v>215</v>
      </c>
      <c r="H57" s="34" t="s">
        <v>218</v>
      </c>
      <c r="I57" s="34">
        <f>10-4</f>
        <v>6</v>
      </c>
      <c r="J57" s="35">
        <v>219252</v>
      </c>
      <c r="K57" s="35">
        <v>480388</v>
      </c>
      <c r="M57">
        <f t="shared" si="0"/>
        <v>458.25</v>
      </c>
    </row>
    <row r="58" spans="4:13" x14ac:dyDescent="0.25">
      <c r="D58" s="33">
        <v>43633</v>
      </c>
      <c r="E58" s="34" t="s">
        <v>234</v>
      </c>
      <c r="F58" s="34" t="s">
        <v>235</v>
      </c>
      <c r="G58" s="34" t="s">
        <v>224</v>
      </c>
      <c r="H58" s="34" t="s">
        <v>236</v>
      </c>
      <c r="I58" s="34">
        <f>3-2</f>
        <v>1</v>
      </c>
      <c r="J58" s="35">
        <v>184269</v>
      </c>
      <c r="K58" s="35">
        <v>480096</v>
      </c>
      <c r="M58">
        <f t="shared" si="0"/>
        <v>461.5</v>
      </c>
    </row>
    <row r="59" spans="4:13" x14ac:dyDescent="0.25">
      <c r="D59" s="33">
        <v>43634</v>
      </c>
      <c r="E59" s="34" t="s">
        <v>232</v>
      </c>
      <c r="F59" s="34" t="s">
        <v>233</v>
      </c>
      <c r="G59" s="34" t="s">
        <v>216</v>
      </c>
      <c r="H59" s="34" t="s">
        <v>230</v>
      </c>
      <c r="I59" s="34">
        <f>-6-0</f>
        <v>-6</v>
      </c>
      <c r="J59" s="35">
        <v>119789</v>
      </c>
      <c r="K59" s="35">
        <v>478116</v>
      </c>
      <c r="M59">
        <f t="shared" si="0"/>
        <v>455.5</v>
      </c>
    </row>
    <row r="60" spans="4:13" x14ac:dyDescent="0.25">
      <c r="D60" s="33">
        <v>43635</v>
      </c>
      <c r="E60" s="34" t="s">
        <v>230</v>
      </c>
      <c r="F60" s="34" t="s">
        <v>224</v>
      </c>
      <c r="G60" s="34" t="s">
        <v>231</v>
      </c>
      <c r="H60" s="34" t="s">
        <v>226</v>
      </c>
      <c r="I60" s="34">
        <f>-9-2</f>
        <v>-11</v>
      </c>
      <c r="J60" s="35">
        <v>105330</v>
      </c>
      <c r="K60" s="35">
        <v>482004</v>
      </c>
      <c r="M60">
        <f t="shared" si="0"/>
        <v>446.25</v>
      </c>
    </row>
    <row r="61" spans="4:13" x14ac:dyDescent="0.25">
      <c r="D61" s="33">
        <v>43636</v>
      </c>
      <c r="E61" s="34" t="s">
        <v>226</v>
      </c>
      <c r="F61" s="34" t="s">
        <v>227</v>
      </c>
      <c r="G61" s="34" t="s">
        <v>228</v>
      </c>
      <c r="H61" s="34" t="s">
        <v>229</v>
      </c>
      <c r="I61" s="34">
        <f>8-4</f>
        <v>4</v>
      </c>
      <c r="J61" s="35">
        <v>118429</v>
      </c>
      <c r="K61" s="35">
        <v>493155</v>
      </c>
      <c r="M61">
        <f t="shared" si="0"/>
        <v>454.75</v>
      </c>
    </row>
    <row r="62" spans="4:13" x14ac:dyDescent="0.25">
      <c r="D62" s="33">
        <v>43637</v>
      </c>
      <c r="E62" s="34" t="s">
        <v>224</v>
      </c>
      <c r="F62" s="34" t="s">
        <v>218</v>
      </c>
      <c r="G62" s="34" t="s">
        <v>225</v>
      </c>
      <c r="H62" s="34" t="s">
        <v>220</v>
      </c>
      <c r="I62" s="34">
        <f>-7-2</f>
        <v>-9</v>
      </c>
      <c r="J62" s="35">
        <v>161919</v>
      </c>
      <c r="K62" s="35">
        <v>501317</v>
      </c>
      <c r="M62">
        <f t="shared" si="0"/>
        <v>447.5</v>
      </c>
    </row>
    <row r="63" spans="4:13" x14ac:dyDescent="0.25">
      <c r="D63" s="33">
        <v>43640</v>
      </c>
      <c r="E63" s="34" t="s">
        <v>220</v>
      </c>
      <c r="F63" s="34" t="s">
        <v>221</v>
      </c>
      <c r="G63" s="34" t="s">
        <v>222</v>
      </c>
      <c r="H63" s="34" t="s">
        <v>223</v>
      </c>
      <c r="I63" s="34">
        <f>4-2</f>
        <v>2</v>
      </c>
      <c r="J63" s="35">
        <v>146344</v>
      </c>
      <c r="K63" s="35">
        <v>518291</v>
      </c>
      <c r="M63">
        <f t="shared" si="0"/>
        <v>451.75</v>
      </c>
    </row>
    <row r="64" spans="4:13" x14ac:dyDescent="0.25">
      <c r="D64" s="33">
        <v>43641</v>
      </c>
      <c r="E64" s="34" t="s">
        <v>217</v>
      </c>
      <c r="F64" s="34" t="s">
        <v>218</v>
      </c>
      <c r="G64" s="34" t="s">
        <v>213</v>
      </c>
      <c r="H64" s="34" t="s">
        <v>219</v>
      </c>
      <c r="I64" s="34">
        <f>1-2</f>
        <v>-1</v>
      </c>
      <c r="J64" s="35">
        <v>142805</v>
      </c>
      <c r="K64" s="35">
        <v>532112</v>
      </c>
      <c r="M64">
        <f t="shared" si="0"/>
        <v>453</v>
      </c>
    </row>
    <row r="65" spans="4:13" x14ac:dyDescent="0.25">
      <c r="D65" s="33">
        <v>43642</v>
      </c>
      <c r="E65" s="34" t="s">
        <v>213</v>
      </c>
      <c r="F65" s="34" t="s">
        <v>214</v>
      </c>
      <c r="G65" s="34" t="s">
        <v>215</v>
      </c>
      <c r="H65" s="34" t="s">
        <v>216</v>
      </c>
      <c r="I65" s="34">
        <f>-3-4</f>
        <v>-7</v>
      </c>
      <c r="J65" s="35">
        <v>186630</v>
      </c>
      <c r="K65" s="35">
        <v>541779</v>
      </c>
      <c r="M65">
        <f t="shared" si="0"/>
        <v>449.5</v>
      </c>
    </row>
    <row r="66" spans="4:13" x14ac:dyDescent="0.25">
      <c r="D66" s="33">
        <v>43643</v>
      </c>
      <c r="E66" s="34" t="s">
        <v>209</v>
      </c>
      <c r="F66" s="34" t="s">
        <v>210</v>
      </c>
      <c r="G66" s="34" t="s">
        <v>211</v>
      </c>
      <c r="H66" s="34" t="s">
        <v>212</v>
      </c>
      <c r="I66" s="34">
        <f>-3-6</f>
        <v>-9</v>
      </c>
      <c r="J66" s="35">
        <v>189515</v>
      </c>
      <c r="K66" s="35">
        <v>560218</v>
      </c>
      <c r="M66">
        <f t="shared" si="0"/>
        <v>445.75</v>
      </c>
    </row>
    <row r="67" spans="4:13" x14ac:dyDescent="0.25">
      <c r="D67" s="33">
        <v>43644</v>
      </c>
      <c r="E67" s="34" t="s">
        <v>205</v>
      </c>
      <c r="F67" s="34" t="s">
        <v>206</v>
      </c>
      <c r="G67" s="34" t="s">
        <v>207</v>
      </c>
      <c r="H67" s="34" t="s">
        <v>208</v>
      </c>
      <c r="I67" s="34">
        <f>-21-0</f>
        <v>-21</v>
      </c>
      <c r="J67" s="35">
        <v>336012</v>
      </c>
      <c r="K67" s="35">
        <v>553548</v>
      </c>
      <c r="M67">
        <f t="shared" si="0"/>
        <v>424.75</v>
      </c>
    </row>
    <row r="68" spans="4:13" x14ac:dyDescent="0.25">
      <c r="D68" s="33">
        <v>43647</v>
      </c>
      <c r="E68" s="34" t="s">
        <v>201</v>
      </c>
      <c r="F68" s="34" t="s">
        <v>202</v>
      </c>
      <c r="G68" s="34" t="s">
        <v>203</v>
      </c>
      <c r="H68" s="34" t="s">
        <v>204</v>
      </c>
      <c r="I68" s="34">
        <f>-9-2</f>
        <v>-11</v>
      </c>
      <c r="J68" s="35">
        <v>195250</v>
      </c>
      <c r="K68" s="35">
        <v>555651</v>
      </c>
      <c r="M68">
        <f t="shared" si="0"/>
        <v>415.5</v>
      </c>
    </row>
    <row r="69" spans="4:13" x14ac:dyDescent="0.25">
      <c r="D69" s="33">
        <v>43648</v>
      </c>
      <c r="E69" s="34" t="s">
        <v>197</v>
      </c>
      <c r="F69" s="34" t="s">
        <v>198</v>
      </c>
      <c r="G69" s="34" t="s">
        <v>199</v>
      </c>
      <c r="H69" s="34" t="s">
        <v>200</v>
      </c>
      <c r="I69" s="34">
        <f>3-4</f>
        <v>-1</v>
      </c>
      <c r="J69" s="35">
        <v>126907</v>
      </c>
      <c r="K69" s="35">
        <v>549456</v>
      </c>
      <c r="M69">
        <f t="shared" si="0"/>
        <v>419</v>
      </c>
    </row>
    <row r="70" spans="4:13" x14ac:dyDescent="0.25">
      <c r="D70" s="33">
        <v>43649</v>
      </c>
      <c r="E70" s="34" t="s">
        <v>193</v>
      </c>
      <c r="F70" s="34" t="s">
        <v>194</v>
      </c>
      <c r="G70" s="34" t="s">
        <v>195</v>
      </c>
      <c r="H70" s="34" t="s">
        <v>196</v>
      </c>
      <c r="I70" s="34">
        <f>17-6</f>
        <v>11</v>
      </c>
      <c r="J70" s="35">
        <v>116017</v>
      </c>
      <c r="K70" s="34">
        <v>0</v>
      </c>
      <c r="M70">
        <f t="shared" ref="M70" si="1">LEFT(H70,3)+RIGHT(H70,2)/8</f>
        <v>436.75</v>
      </c>
    </row>
  </sheetData>
  <sortState xmlns:xlrd2="http://schemas.microsoft.com/office/spreadsheetml/2017/richdata2" ref="D5:K70">
    <sortCondition ref="D5:D7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1</vt:lpstr>
      <vt:lpstr>2</vt:lpstr>
      <vt:lpstr>3</vt:lpstr>
      <vt:lpstr>4</vt:lpstr>
      <vt:lpstr>5</vt: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Wiese</dc:creator>
  <cp:lastModifiedBy>Patrick Wiese</cp:lastModifiedBy>
  <dcterms:created xsi:type="dcterms:W3CDTF">2019-06-27T10:21:09Z</dcterms:created>
  <dcterms:modified xsi:type="dcterms:W3CDTF">2019-08-05T14:42:20Z</dcterms:modified>
</cp:coreProperties>
</file>