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Spring 2024 solutions\"/>
    </mc:Choice>
  </mc:AlternateContent>
  <xr:revisionPtr revIDLastSave="0" documentId="8_{C028F21F-C9FE-4AA6-85DA-2C8DBE1B46FD}" xr6:coauthVersionLast="47" xr6:coauthVersionMax="47" xr10:uidLastSave="{00000000-0000-0000-0000-000000000000}"/>
  <bookViews>
    <workbookView xWindow="2220" yWindow="1470" windowWidth="28770" windowHeight="13365" activeTab="4" xr2:uid="{255594EE-E90B-4534-940F-FD44315989A5}"/>
  </bookViews>
  <sheets>
    <sheet name="Q2" sheetId="1" r:id="rId1"/>
    <sheet name="Q3" sheetId="2" r:id="rId2"/>
    <sheet name="Q4" sheetId="3" r:id="rId3"/>
    <sheet name="Q6 Data" sheetId="6" r:id="rId4"/>
    <sheet name="Q6" sheetId="7" r:id="rId5"/>
    <sheet name="Q7" sheetId="5" r:id="rId6"/>
  </sheets>
  <definedNames>
    <definedName name="_xlnm._FilterDatabase" localSheetId="3" hidden="1">'Q6 Data'!$B$1:$L$301</definedName>
    <definedName name="lamb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J13" i="7" s="1"/>
  <c r="I12" i="7"/>
  <c r="I13" i="7" s="1"/>
  <c r="J11" i="7"/>
  <c r="I11" i="7"/>
  <c r="E11" i="7"/>
  <c r="D11" i="7"/>
  <c r="J6" i="7"/>
  <c r="J7" i="7" s="1"/>
  <c r="J16" i="7" s="1"/>
  <c r="I6" i="7"/>
  <c r="I7" i="7" s="1"/>
  <c r="I16" i="7" s="1"/>
  <c r="E6" i="7"/>
  <c r="D6" i="7"/>
  <c r="D7" i="7" s="1"/>
  <c r="J5" i="7"/>
  <c r="I5" i="7"/>
  <c r="E5" i="7"/>
  <c r="E7" i="7" s="1"/>
  <c r="D5" i="7"/>
  <c r="L301" i="6"/>
  <c r="K301" i="6"/>
  <c r="J301" i="6"/>
  <c r="A301" i="6"/>
  <c r="L300" i="6"/>
  <c r="K300" i="6"/>
  <c r="J300" i="6"/>
  <c r="A300" i="6"/>
  <c r="L299" i="6"/>
  <c r="K299" i="6"/>
  <c r="J299" i="6"/>
  <c r="A299" i="6"/>
  <c r="L298" i="6"/>
  <c r="K298" i="6"/>
  <c r="J298" i="6"/>
  <c r="A298" i="6"/>
  <c r="L297" i="6"/>
  <c r="K297" i="6"/>
  <c r="J297" i="6"/>
  <c r="A297" i="6"/>
  <c r="L296" i="6"/>
  <c r="K296" i="6"/>
  <c r="J296" i="6"/>
  <c r="A296" i="6"/>
  <c r="L295" i="6"/>
  <c r="K295" i="6"/>
  <c r="J295" i="6"/>
  <c r="A295" i="6"/>
  <c r="L294" i="6"/>
  <c r="K294" i="6"/>
  <c r="J294" i="6"/>
  <c r="A294" i="6"/>
  <c r="L293" i="6"/>
  <c r="K293" i="6"/>
  <c r="J293" i="6"/>
  <c r="A293" i="6"/>
  <c r="L292" i="6"/>
  <c r="K292" i="6"/>
  <c r="J292" i="6"/>
  <c r="A292" i="6"/>
  <c r="L291" i="6"/>
  <c r="K291" i="6"/>
  <c r="J291" i="6"/>
  <c r="A291" i="6"/>
  <c r="L290" i="6"/>
  <c r="K290" i="6"/>
  <c r="J290" i="6"/>
  <c r="A290" i="6"/>
  <c r="L289" i="6"/>
  <c r="K289" i="6"/>
  <c r="J289" i="6"/>
  <c r="A289" i="6"/>
  <c r="L288" i="6"/>
  <c r="K288" i="6"/>
  <c r="J288" i="6"/>
  <c r="A288" i="6"/>
  <c r="L287" i="6"/>
  <c r="K287" i="6"/>
  <c r="J287" i="6"/>
  <c r="A287" i="6"/>
  <c r="L286" i="6"/>
  <c r="K286" i="6"/>
  <c r="J286" i="6"/>
  <c r="A286" i="6"/>
  <c r="L285" i="6"/>
  <c r="K285" i="6"/>
  <c r="J285" i="6"/>
  <c r="A285" i="6"/>
  <c r="L284" i="6"/>
  <c r="K284" i="6"/>
  <c r="J284" i="6"/>
  <c r="A284" i="6"/>
  <c r="L283" i="6"/>
  <c r="K283" i="6"/>
  <c r="J283" i="6"/>
  <c r="A283" i="6"/>
  <c r="L282" i="6"/>
  <c r="K282" i="6"/>
  <c r="J282" i="6"/>
  <c r="A282" i="6"/>
  <c r="L281" i="6"/>
  <c r="K281" i="6"/>
  <c r="J281" i="6"/>
  <c r="A281" i="6"/>
  <c r="L280" i="6"/>
  <c r="K280" i="6"/>
  <c r="J280" i="6"/>
  <c r="A280" i="6"/>
  <c r="L279" i="6"/>
  <c r="K279" i="6"/>
  <c r="J279" i="6"/>
  <c r="A279" i="6"/>
  <c r="L278" i="6"/>
  <c r="K278" i="6"/>
  <c r="J278" i="6"/>
  <c r="A278" i="6"/>
  <c r="L277" i="6"/>
  <c r="K277" i="6"/>
  <c r="J277" i="6"/>
  <c r="A277" i="6"/>
  <c r="L276" i="6"/>
  <c r="K276" i="6"/>
  <c r="J276" i="6"/>
  <c r="A276" i="6"/>
  <c r="L275" i="6"/>
  <c r="K275" i="6"/>
  <c r="J275" i="6"/>
  <c r="A275" i="6"/>
  <c r="L274" i="6"/>
  <c r="K274" i="6"/>
  <c r="J274" i="6"/>
  <c r="A274" i="6"/>
  <c r="L273" i="6"/>
  <c r="K273" i="6"/>
  <c r="J273" i="6"/>
  <c r="A273" i="6"/>
  <c r="L272" i="6"/>
  <c r="K272" i="6"/>
  <c r="J272" i="6"/>
  <c r="A272" i="6"/>
  <c r="L271" i="6"/>
  <c r="K271" i="6"/>
  <c r="J271" i="6"/>
  <c r="A271" i="6"/>
  <c r="L270" i="6"/>
  <c r="K270" i="6"/>
  <c r="J270" i="6"/>
  <c r="A270" i="6"/>
  <c r="L269" i="6"/>
  <c r="K269" i="6"/>
  <c r="J269" i="6"/>
  <c r="A269" i="6"/>
  <c r="L268" i="6"/>
  <c r="K268" i="6"/>
  <c r="J268" i="6"/>
  <c r="A268" i="6"/>
  <c r="L267" i="6"/>
  <c r="K267" i="6"/>
  <c r="J267" i="6"/>
  <c r="A267" i="6"/>
  <c r="L266" i="6"/>
  <c r="K266" i="6"/>
  <c r="J266" i="6"/>
  <c r="A266" i="6"/>
  <c r="L265" i="6"/>
  <c r="K265" i="6"/>
  <c r="J265" i="6"/>
  <c r="A265" i="6"/>
  <c r="L264" i="6"/>
  <c r="K264" i="6"/>
  <c r="J264" i="6"/>
  <c r="A264" i="6"/>
  <c r="L263" i="6"/>
  <c r="K263" i="6"/>
  <c r="J263" i="6"/>
  <c r="A263" i="6"/>
  <c r="L262" i="6"/>
  <c r="K262" i="6"/>
  <c r="J262" i="6"/>
  <c r="A262" i="6"/>
  <c r="L261" i="6"/>
  <c r="K261" i="6"/>
  <c r="J261" i="6"/>
  <c r="A261" i="6"/>
  <c r="L260" i="6"/>
  <c r="K260" i="6"/>
  <c r="J260" i="6"/>
  <c r="A260" i="6"/>
  <c r="L259" i="6"/>
  <c r="K259" i="6"/>
  <c r="J259" i="6"/>
  <c r="A259" i="6"/>
  <c r="L258" i="6"/>
  <c r="K258" i="6"/>
  <c r="J258" i="6"/>
  <c r="A258" i="6"/>
  <c r="L257" i="6"/>
  <c r="K257" i="6"/>
  <c r="J257" i="6"/>
  <c r="A257" i="6"/>
  <c r="L256" i="6"/>
  <c r="K256" i="6"/>
  <c r="J256" i="6"/>
  <c r="A256" i="6"/>
  <c r="L255" i="6"/>
  <c r="K255" i="6"/>
  <c r="J255" i="6"/>
  <c r="A255" i="6"/>
  <c r="L254" i="6"/>
  <c r="K254" i="6"/>
  <c r="J254" i="6"/>
  <c r="A254" i="6"/>
  <c r="L253" i="6"/>
  <c r="K253" i="6"/>
  <c r="J253" i="6"/>
  <c r="A253" i="6"/>
  <c r="L252" i="6"/>
  <c r="K252" i="6"/>
  <c r="J252" i="6"/>
  <c r="A252" i="6"/>
  <c r="L251" i="6"/>
  <c r="K251" i="6"/>
  <c r="J251" i="6"/>
  <c r="A251" i="6"/>
  <c r="L250" i="6"/>
  <c r="K250" i="6"/>
  <c r="J250" i="6"/>
  <c r="A250" i="6"/>
  <c r="L249" i="6"/>
  <c r="K249" i="6"/>
  <c r="J249" i="6"/>
  <c r="A249" i="6"/>
  <c r="L248" i="6"/>
  <c r="K248" i="6"/>
  <c r="J248" i="6"/>
  <c r="A248" i="6"/>
  <c r="L247" i="6"/>
  <c r="K247" i="6"/>
  <c r="J247" i="6"/>
  <c r="A247" i="6"/>
  <c r="L246" i="6"/>
  <c r="K246" i="6"/>
  <c r="J246" i="6"/>
  <c r="A246" i="6"/>
  <c r="L245" i="6"/>
  <c r="K245" i="6"/>
  <c r="J245" i="6"/>
  <c r="A245" i="6"/>
  <c r="L244" i="6"/>
  <c r="K244" i="6"/>
  <c r="J244" i="6"/>
  <c r="A244" i="6"/>
  <c r="L243" i="6"/>
  <c r="K243" i="6"/>
  <c r="J243" i="6"/>
  <c r="A243" i="6"/>
  <c r="L242" i="6"/>
  <c r="K242" i="6"/>
  <c r="J242" i="6"/>
  <c r="A242" i="6"/>
  <c r="L241" i="6"/>
  <c r="K241" i="6"/>
  <c r="J241" i="6"/>
  <c r="A241" i="6"/>
  <c r="L240" i="6"/>
  <c r="K240" i="6"/>
  <c r="J240" i="6"/>
  <c r="A240" i="6"/>
  <c r="L239" i="6"/>
  <c r="K239" i="6"/>
  <c r="J239" i="6"/>
  <c r="A239" i="6"/>
  <c r="L238" i="6"/>
  <c r="K238" i="6"/>
  <c r="J238" i="6"/>
  <c r="A238" i="6"/>
  <c r="L237" i="6"/>
  <c r="K237" i="6"/>
  <c r="J237" i="6"/>
  <c r="A237" i="6"/>
  <c r="L236" i="6"/>
  <c r="K236" i="6"/>
  <c r="J236" i="6"/>
  <c r="A236" i="6"/>
  <c r="L235" i="6"/>
  <c r="K235" i="6"/>
  <c r="J235" i="6"/>
  <c r="A235" i="6"/>
  <c r="L234" i="6"/>
  <c r="K234" i="6"/>
  <c r="J234" i="6"/>
  <c r="A234" i="6"/>
  <c r="L233" i="6"/>
  <c r="K233" i="6"/>
  <c r="J233" i="6"/>
  <c r="A233" i="6"/>
  <c r="L232" i="6"/>
  <c r="K232" i="6"/>
  <c r="J232" i="6"/>
  <c r="A232" i="6"/>
  <c r="L231" i="6"/>
  <c r="K231" i="6"/>
  <c r="J231" i="6"/>
  <c r="A231" i="6"/>
  <c r="L230" i="6"/>
  <c r="K230" i="6"/>
  <c r="J230" i="6"/>
  <c r="A230" i="6"/>
  <c r="L229" i="6"/>
  <c r="K229" i="6"/>
  <c r="J229" i="6"/>
  <c r="A229" i="6"/>
  <c r="L228" i="6"/>
  <c r="K228" i="6"/>
  <c r="J228" i="6"/>
  <c r="A228" i="6"/>
  <c r="L227" i="6"/>
  <c r="K227" i="6"/>
  <c r="J227" i="6"/>
  <c r="A227" i="6"/>
  <c r="L226" i="6"/>
  <c r="K226" i="6"/>
  <c r="J226" i="6"/>
  <c r="A226" i="6"/>
  <c r="L225" i="6"/>
  <c r="K225" i="6"/>
  <c r="J225" i="6"/>
  <c r="A225" i="6"/>
  <c r="L224" i="6"/>
  <c r="K224" i="6"/>
  <c r="J224" i="6"/>
  <c r="A224" i="6"/>
  <c r="L223" i="6"/>
  <c r="K223" i="6"/>
  <c r="J223" i="6"/>
  <c r="A223" i="6"/>
  <c r="L222" i="6"/>
  <c r="K222" i="6"/>
  <c r="J222" i="6"/>
  <c r="A222" i="6"/>
  <c r="L221" i="6"/>
  <c r="K221" i="6"/>
  <c r="J221" i="6"/>
  <c r="A221" i="6"/>
  <c r="L220" i="6"/>
  <c r="K220" i="6"/>
  <c r="J220" i="6"/>
  <c r="A220" i="6"/>
  <c r="L219" i="6"/>
  <c r="K219" i="6"/>
  <c r="J219" i="6"/>
  <c r="A219" i="6"/>
  <c r="L218" i="6"/>
  <c r="K218" i="6"/>
  <c r="J218" i="6"/>
  <c r="A218" i="6"/>
  <c r="L217" i="6"/>
  <c r="K217" i="6"/>
  <c r="J217" i="6"/>
  <c r="A217" i="6"/>
  <c r="L216" i="6"/>
  <c r="K216" i="6"/>
  <c r="J216" i="6"/>
  <c r="A216" i="6"/>
  <c r="L215" i="6"/>
  <c r="K215" i="6"/>
  <c r="J215" i="6"/>
  <c r="A215" i="6"/>
  <c r="L214" i="6"/>
  <c r="K214" i="6"/>
  <c r="J214" i="6"/>
  <c r="A214" i="6"/>
  <c r="L213" i="6"/>
  <c r="K213" i="6"/>
  <c r="J213" i="6"/>
  <c r="A213" i="6"/>
  <c r="L212" i="6"/>
  <c r="K212" i="6"/>
  <c r="J212" i="6"/>
  <c r="A212" i="6"/>
  <c r="L211" i="6"/>
  <c r="K211" i="6"/>
  <c r="J211" i="6"/>
  <c r="A211" i="6"/>
  <c r="L210" i="6"/>
  <c r="K210" i="6"/>
  <c r="J210" i="6"/>
  <c r="A210" i="6"/>
  <c r="L209" i="6"/>
  <c r="K209" i="6"/>
  <c r="J209" i="6"/>
  <c r="A209" i="6"/>
  <c r="L208" i="6"/>
  <c r="K208" i="6"/>
  <c r="J208" i="6"/>
  <c r="A208" i="6"/>
  <c r="L207" i="6"/>
  <c r="K207" i="6"/>
  <c r="J207" i="6"/>
  <c r="A207" i="6"/>
  <c r="L206" i="6"/>
  <c r="K206" i="6"/>
  <c r="J206" i="6"/>
  <c r="A206" i="6"/>
  <c r="L205" i="6"/>
  <c r="K205" i="6"/>
  <c r="J205" i="6"/>
  <c r="A205" i="6"/>
  <c r="L204" i="6"/>
  <c r="K204" i="6"/>
  <c r="J204" i="6"/>
  <c r="A204" i="6"/>
  <c r="L203" i="6"/>
  <c r="K203" i="6"/>
  <c r="J203" i="6"/>
  <c r="A203" i="6"/>
  <c r="L202" i="6"/>
  <c r="K202" i="6"/>
  <c r="J202" i="6"/>
  <c r="A202" i="6"/>
  <c r="L201" i="6"/>
  <c r="K201" i="6"/>
  <c r="J201" i="6"/>
  <c r="A201" i="6"/>
  <c r="L200" i="6"/>
  <c r="K200" i="6"/>
  <c r="J200" i="6"/>
  <c r="A200" i="6"/>
  <c r="L199" i="6"/>
  <c r="K199" i="6"/>
  <c r="J199" i="6"/>
  <c r="A199" i="6"/>
  <c r="L198" i="6"/>
  <c r="K198" i="6"/>
  <c r="J198" i="6"/>
  <c r="A198" i="6"/>
  <c r="L197" i="6"/>
  <c r="K197" i="6"/>
  <c r="J197" i="6"/>
  <c r="A197" i="6"/>
  <c r="L196" i="6"/>
  <c r="K196" i="6"/>
  <c r="J196" i="6"/>
  <c r="A196" i="6"/>
  <c r="L195" i="6"/>
  <c r="K195" i="6"/>
  <c r="J195" i="6"/>
  <c r="A195" i="6"/>
  <c r="L194" i="6"/>
  <c r="K194" i="6"/>
  <c r="J194" i="6"/>
  <c r="A194" i="6"/>
  <c r="L193" i="6"/>
  <c r="K193" i="6"/>
  <c r="J193" i="6"/>
  <c r="A193" i="6"/>
  <c r="L192" i="6"/>
  <c r="K192" i="6"/>
  <c r="J192" i="6"/>
  <c r="A192" i="6"/>
  <c r="L191" i="6"/>
  <c r="K191" i="6"/>
  <c r="J191" i="6"/>
  <c r="A191" i="6"/>
  <c r="L190" i="6"/>
  <c r="K190" i="6"/>
  <c r="J190" i="6"/>
  <c r="A190" i="6"/>
  <c r="L189" i="6"/>
  <c r="K189" i="6"/>
  <c r="J189" i="6"/>
  <c r="A189" i="6"/>
  <c r="L188" i="6"/>
  <c r="K188" i="6"/>
  <c r="J188" i="6"/>
  <c r="A188" i="6"/>
  <c r="L187" i="6"/>
  <c r="K187" i="6"/>
  <c r="J187" i="6"/>
  <c r="A187" i="6"/>
  <c r="L186" i="6"/>
  <c r="K186" i="6"/>
  <c r="J186" i="6"/>
  <c r="A186" i="6"/>
  <c r="L185" i="6"/>
  <c r="K185" i="6"/>
  <c r="J185" i="6"/>
  <c r="A185" i="6"/>
  <c r="L184" i="6"/>
  <c r="K184" i="6"/>
  <c r="J184" i="6"/>
  <c r="A184" i="6"/>
  <c r="L183" i="6"/>
  <c r="K183" i="6"/>
  <c r="J183" i="6"/>
  <c r="A183" i="6"/>
  <c r="L182" i="6"/>
  <c r="K182" i="6"/>
  <c r="J182" i="6"/>
  <c r="A182" i="6"/>
  <c r="L181" i="6"/>
  <c r="K181" i="6"/>
  <c r="J181" i="6"/>
  <c r="A181" i="6"/>
  <c r="L180" i="6"/>
  <c r="K180" i="6"/>
  <c r="J180" i="6"/>
  <c r="A180" i="6"/>
  <c r="L179" i="6"/>
  <c r="K179" i="6"/>
  <c r="J179" i="6"/>
  <c r="A179" i="6"/>
  <c r="L178" i="6"/>
  <c r="K178" i="6"/>
  <c r="J178" i="6"/>
  <c r="A178" i="6"/>
  <c r="L177" i="6"/>
  <c r="K177" i="6"/>
  <c r="J177" i="6"/>
  <c r="A177" i="6"/>
  <c r="L176" i="6"/>
  <c r="K176" i="6"/>
  <c r="J176" i="6"/>
  <c r="A176" i="6"/>
  <c r="L175" i="6"/>
  <c r="K175" i="6"/>
  <c r="J175" i="6"/>
  <c r="A175" i="6"/>
  <c r="L174" i="6"/>
  <c r="K174" i="6"/>
  <c r="J174" i="6"/>
  <c r="A174" i="6"/>
  <c r="L173" i="6"/>
  <c r="K173" i="6"/>
  <c r="J173" i="6"/>
  <c r="A173" i="6"/>
  <c r="L172" i="6"/>
  <c r="K172" i="6"/>
  <c r="J172" i="6"/>
  <c r="A172" i="6"/>
  <c r="L171" i="6"/>
  <c r="K171" i="6"/>
  <c r="J171" i="6"/>
  <c r="A171" i="6"/>
  <c r="L170" i="6"/>
  <c r="K170" i="6"/>
  <c r="J170" i="6"/>
  <c r="A170" i="6"/>
  <c r="L169" i="6"/>
  <c r="K169" i="6"/>
  <c r="J169" i="6"/>
  <c r="A169" i="6"/>
  <c r="L168" i="6"/>
  <c r="K168" i="6"/>
  <c r="J168" i="6"/>
  <c r="A168" i="6"/>
  <c r="L167" i="6"/>
  <c r="K167" i="6"/>
  <c r="J167" i="6"/>
  <c r="A167" i="6"/>
  <c r="L166" i="6"/>
  <c r="K166" i="6"/>
  <c r="J166" i="6"/>
  <c r="A166" i="6"/>
  <c r="L165" i="6"/>
  <c r="K165" i="6"/>
  <c r="J165" i="6"/>
  <c r="A165" i="6"/>
  <c r="L164" i="6"/>
  <c r="K164" i="6"/>
  <c r="J164" i="6"/>
  <c r="A164" i="6"/>
  <c r="L163" i="6"/>
  <c r="K163" i="6"/>
  <c r="J163" i="6"/>
  <c r="A163" i="6"/>
  <c r="L162" i="6"/>
  <c r="K162" i="6"/>
  <c r="J162" i="6"/>
  <c r="A162" i="6"/>
  <c r="L161" i="6"/>
  <c r="K161" i="6"/>
  <c r="J161" i="6"/>
  <c r="A161" i="6"/>
  <c r="L160" i="6"/>
  <c r="K160" i="6"/>
  <c r="J160" i="6"/>
  <c r="A160" i="6"/>
  <c r="L159" i="6"/>
  <c r="K159" i="6"/>
  <c r="J159" i="6"/>
  <c r="A159" i="6"/>
  <c r="L158" i="6"/>
  <c r="K158" i="6"/>
  <c r="J158" i="6"/>
  <c r="A158" i="6"/>
  <c r="L157" i="6"/>
  <c r="K157" i="6"/>
  <c r="J157" i="6"/>
  <c r="A157" i="6"/>
  <c r="L156" i="6"/>
  <c r="K156" i="6"/>
  <c r="J156" i="6"/>
  <c r="A156" i="6"/>
  <c r="L155" i="6"/>
  <c r="K155" i="6"/>
  <c r="J155" i="6"/>
  <c r="A155" i="6"/>
  <c r="L154" i="6"/>
  <c r="K154" i="6"/>
  <c r="J154" i="6"/>
  <c r="A154" i="6"/>
  <c r="L153" i="6"/>
  <c r="K153" i="6"/>
  <c r="J153" i="6"/>
  <c r="A153" i="6"/>
  <c r="L152" i="6"/>
  <c r="K152" i="6"/>
  <c r="J152" i="6"/>
  <c r="A152" i="6"/>
  <c r="L151" i="6"/>
  <c r="K151" i="6"/>
  <c r="J151" i="6"/>
  <c r="A151" i="6"/>
  <c r="L150" i="6"/>
  <c r="K150" i="6"/>
  <c r="J150" i="6"/>
  <c r="A150" i="6"/>
  <c r="L149" i="6"/>
  <c r="K149" i="6"/>
  <c r="J149" i="6"/>
  <c r="A149" i="6"/>
  <c r="L148" i="6"/>
  <c r="K148" i="6"/>
  <c r="J148" i="6"/>
  <c r="A148" i="6"/>
  <c r="L147" i="6"/>
  <c r="K147" i="6"/>
  <c r="J147" i="6"/>
  <c r="A147" i="6"/>
  <c r="L146" i="6"/>
  <c r="K146" i="6"/>
  <c r="J146" i="6"/>
  <c r="A146" i="6"/>
  <c r="L145" i="6"/>
  <c r="K145" i="6"/>
  <c r="J145" i="6"/>
  <c r="A145" i="6"/>
  <c r="L144" i="6"/>
  <c r="K144" i="6"/>
  <c r="J144" i="6"/>
  <c r="A144" i="6"/>
  <c r="L143" i="6"/>
  <c r="K143" i="6"/>
  <c r="J143" i="6"/>
  <c r="A143" i="6"/>
  <c r="L142" i="6"/>
  <c r="K142" i="6"/>
  <c r="J142" i="6"/>
  <c r="A142" i="6"/>
  <c r="L141" i="6"/>
  <c r="K141" i="6"/>
  <c r="J141" i="6"/>
  <c r="A141" i="6"/>
  <c r="L140" i="6"/>
  <c r="K140" i="6"/>
  <c r="J140" i="6"/>
  <c r="A140" i="6"/>
  <c r="L139" i="6"/>
  <c r="K139" i="6"/>
  <c r="J139" i="6"/>
  <c r="A139" i="6"/>
  <c r="L138" i="6"/>
  <c r="K138" i="6"/>
  <c r="J138" i="6"/>
  <c r="A138" i="6"/>
  <c r="L137" i="6"/>
  <c r="K137" i="6"/>
  <c r="J137" i="6"/>
  <c r="A137" i="6"/>
  <c r="L136" i="6"/>
  <c r="K136" i="6"/>
  <c r="J136" i="6"/>
  <c r="A136" i="6"/>
  <c r="L135" i="6"/>
  <c r="K135" i="6"/>
  <c r="J135" i="6"/>
  <c r="A135" i="6"/>
  <c r="L134" i="6"/>
  <c r="K134" i="6"/>
  <c r="J134" i="6"/>
  <c r="A134" i="6"/>
  <c r="L133" i="6"/>
  <c r="K133" i="6"/>
  <c r="J133" i="6"/>
  <c r="A133" i="6"/>
  <c r="L132" i="6"/>
  <c r="K132" i="6"/>
  <c r="J132" i="6"/>
  <c r="A132" i="6"/>
  <c r="L131" i="6"/>
  <c r="K131" i="6"/>
  <c r="J131" i="6"/>
  <c r="A131" i="6"/>
  <c r="L130" i="6"/>
  <c r="K130" i="6"/>
  <c r="J130" i="6"/>
  <c r="A130" i="6"/>
  <c r="L129" i="6"/>
  <c r="K129" i="6"/>
  <c r="J129" i="6"/>
  <c r="A129" i="6"/>
  <c r="L128" i="6"/>
  <c r="K128" i="6"/>
  <c r="J128" i="6"/>
  <c r="A128" i="6"/>
  <c r="L127" i="6"/>
  <c r="K127" i="6"/>
  <c r="J127" i="6"/>
  <c r="A127" i="6"/>
  <c r="L126" i="6"/>
  <c r="K126" i="6"/>
  <c r="J126" i="6"/>
  <c r="A126" i="6"/>
  <c r="L125" i="6"/>
  <c r="K125" i="6"/>
  <c r="J125" i="6"/>
  <c r="A125" i="6"/>
  <c r="L124" i="6"/>
  <c r="K124" i="6"/>
  <c r="J124" i="6"/>
  <c r="A124" i="6"/>
  <c r="L123" i="6"/>
  <c r="K123" i="6"/>
  <c r="J123" i="6"/>
  <c r="A123" i="6"/>
  <c r="L122" i="6"/>
  <c r="K122" i="6"/>
  <c r="J122" i="6"/>
  <c r="A122" i="6"/>
  <c r="L121" i="6"/>
  <c r="K121" i="6"/>
  <c r="J121" i="6"/>
  <c r="A121" i="6"/>
  <c r="L120" i="6"/>
  <c r="K120" i="6"/>
  <c r="J120" i="6"/>
  <c r="A120" i="6"/>
  <c r="L119" i="6"/>
  <c r="K119" i="6"/>
  <c r="J119" i="6"/>
  <c r="A119" i="6"/>
  <c r="L118" i="6"/>
  <c r="K118" i="6"/>
  <c r="J118" i="6"/>
  <c r="A118" i="6"/>
  <c r="L117" i="6"/>
  <c r="K117" i="6"/>
  <c r="J117" i="6"/>
  <c r="A117" i="6"/>
  <c r="L116" i="6"/>
  <c r="K116" i="6"/>
  <c r="J116" i="6"/>
  <c r="A116" i="6"/>
  <c r="L115" i="6"/>
  <c r="K115" i="6"/>
  <c r="J115" i="6"/>
  <c r="A115" i="6"/>
  <c r="L114" i="6"/>
  <c r="K114" i="6"/>
  <c r="J114" i="6"/>
  <c r="A114" i="6"/>
  <c r="L113" i="6"/>
  <c r="K113" i="6"/>
  <c r="J113" i="6"/>
  <c r="A113" i="6"/>
  <c r="L112" i="6"/>
  <c r="K112" i="6"/>
  <c r="J112" i="6"/>
  <c r="A112" i="6"/>
  <c r="L111" i="6"/>
  <c r="K111" i="6"/>
  <c r="J111" i="6"/>
  <c r="A111" i="6"/>
  <c r="L110" i="6"/>
  <c r="K110" i="6"/>
  <c r="J110" i="6"/>
  <c r="A110" i="6"/>
  <c r="L109" i="6"/>
  <c r="K109" i="6"/>
  <c r="J109" i="6"/>
  <c r="A109" i="6"/>
  <c r="L108" i="6"/>
  <c r="K108" i="6"/>
  <c r="J108" i="6"/>
  <c r="A108" i="6"/>
  <c r="L107" i="6"/>
  <c r="K107" i="6"/>
  <c r="J107" i="6"/>
  <c r="A107" i="6"/>
  <c r="L106" i="6"/>
  <c r="K106" i="6"/>
  <c r="J106" i="6"/>
  <c r="A106" i="6"/>
  <c r="L105" i="6"/>
  <c r="K105" i="6"/>
  <c r="J105" i="6"/>
  <c r="A105" i="6"/>
  <c r="L104" i="6"/>
  <c r="K104" i="6"/>
  <c r="J104" i="6"/>
  <c r="A104" i="6"/>
  <c r="L103" i="6"/>
  <c r="K103" i="6"/>
  <c r="J103" i="6"/>
  <c r="A103" i="6"/>
  <c r="L102" i="6"/>
  <c r="K102" i="6"/>
  <c r="J102" i="6"/>
  <c r="A102" i="6"/>
  <c r="L101" i="6"/>
  <c r="K101" i="6"/>
  <c r="J101" i="6"/>
  <c r="A101" i="6"/>
  <c r="L100" i="6"/>
  <c r="K100" i="6"/>
  <c r="J100" i="6"/>
  <c r="A100" i="6"/>
  <c r="L99" i="6"/>
  <c r="K99" i="6"/>
  <c r="J99" i="6"/>
  <c r="A99" i="6"/>
  <c r="L98" i="6"/>
  <c r="K98" i="6"/>
  <c r="J98" i="6"/>
  <c r="A98" i="6"/>
  <c r="L97" i="6"/>
  <c r="K97" i="6"/>
  <c r="J97" i="6"/>
  <c r="A97" i="6"/>
  <c r="L96" i="6"/>
  <c r="K96" i="6"/>
  <c r="J96" i="6"/>
  <c r="A96" i="6"/>
  <c r="L95" i="6"/>
  <c r="K95" i="6"/>
  <c r="J95" i="6"/>
  <c r="A95" i="6"/>
  <c r="L94" i="6"/>
  <c r="K94" i="6"/>
  <c r="J94" i="6"/>
  <c r="A94" i="6"/>
  <c r="L93" i="6"/>
  <c r="K93" i="6"/>
  <c r="J93" i="6"/>
  <c r="A93" i="6"/>
  <c r="L92" i="6"/>
  <c r="K92" i="6"/>
  <c r="J92" i="6"/>
  <c r="A92" i="6"/>
  <c r="L91" i="6"/>
  <c r="K91" i="6"/>
  <c r="J91" i="6"/>
  <c r="A91" i="6"/>
  <c r="L90" i="6"/>
  <c r="K90" i="6"/>
  <c r="J90" i="6"/>
  <c r="A90" i="6"/>
  <c r="L89" i="6"/>
  <c r="K89" i="6"/>
  <c r="J89" i="6"/>
  <c r="A89" i="6"/>
  <c r="L88" i="6"/>
  <c r="K88" i="6"/>
  <c r="J88" i="6"/>
  <c r="A88" i="6"/>
  <c r="L87" i="6"/>
  <c r="K87" i="6"/>
  <c r="J87" i="6"/>
  <c r="A87" i="6"/>
  <c r="L86" i="6"/>
  <c r="K86" i="6"/>
  <c r="J86" i="6"/>
  <c r="A86" i="6"/>
  <c r="L85" i="6"/>
  <c r="K85" i="6"/>
  <c r="J85" i="6"/>
  <c r="A85" i="6"/>
  <c r="L84" i="6"/>
  <c r="K84" i="6"/>
  <c r="J84" i="6"/>
  <c r="A84" i="6"/>
  <c r="L83" i="6"/>
  <c r="K83" i="6"/>
  <c r="J83" i="6"/>
  <c r="A83" i="6"/>
  <c r="L82" i="6"/>
  <c r="K82" i="6"/>
  <c r="J82" i="6"/>
  <c r="A82" i="6"/>
  <c r="L81" i="6"/>
  <c r="K81" i="6"/>
  <c r="J81" i="6"/>
  <c r="A81" i="6"/>
  <c r="L80" i="6"/>
  <c r="K80" i="6"/>
  <c r="J80" i="6"/>
  <c r="A80" i="6"/>
  <c r="L79" i="6"/>
  <c r="K79" i="6"/>
  <c r="J79" i="6"/>
  <c r="A79" i="6"/>
  <c r="L78" i="6"/>
  <c r="K78" i="6"/>
  <c r="J78" i="6"/>
  <c r="A78" i="6"/>
  <c r="L77" i="6"/>
  <c r="K77" i="6"/>
  <c r="J77" i="6"/>
  <c r="A77" i="6"/>
  <c r="L76" i="6"/>
  <c r="K76" i="6"/>
  <c r="J76" i="6"/>
  <c r="A76" i="6"/>
  <c r="L75" i="6"/>
  <c r="K75" i="6"/>
  <c r="J75" i="6"/>
  <c r="A75" i="6"/>
  <c r="L74" i="6"/>
  <c r="K74" i="6"/>
  <c r="J74" i="6"/>
  <c r="A74" i="6"/>
  <c r="L73" i="6"/>
  <c r="K73" i="6"/>
  <c r="J73" i="6"/>
  <c r="A73" i="6"/>
  <c r="L72" i="6"/>
  <c r="K72" i="6"/>
  <c r="J72" i="6"/>
  <c r="A72" i="6"/>
  <c r="L71" i="6"/>
  <c r="K71" i="6"/>
  <c r="J71" i="6"/>
  <c r="A71" i="6"/>
  <c r="L70" i="6"/>
  <c r="K70" i="6"/>
  <c r="J70" i="6"/>
  <c r="A70" i="6"/>
  <c r="L69" i="6"/>
  <c r="K69" i="6"/>
  <c r="J69" i="6"/>
  <c r="A69" i="6"/>
  <c r="L68" i="6"/>
  <c r="K68" i="6"/>
  <c r="J68" i="6"/>
  <c r="A68" i="6"/>
  <c r="L67" i="6"/>
  <c r="K67" i="6"/>
  <c r="J67" i="6"/>
  <c r="A67" i="6"/>
  <c r="L66" i="6"/>
  <c r="K66" i="6"/>
  <c r="J66" i="6"/>
  <c r="A66" i="6"/>
  <c r="L65" i="6"/>
  <c r="K65" i="6"/>
  <c r="J65" i="6"/>
  <c r="A65" i="6"/>
  <c r="L64" i="6"/>
  <c r="K64" i="6"/>
  <c r="J64" i="6"/>
  <c r="A64" i="6"/>
  <c r="L63" i="6"/>
  <c r="K63" i="6"/>
  <c r="J63" i="6"/>
  <c r="A63" i="6"/>
  <c r="L62" i="6"/>
  <c r="K62" i="6"/>
  <c r="J62" i="6"/>
  <c r="A62" i="6"/>
  <c r="L61" i="6"/>
  <c r="K61" i="6"/>
  <c r="J61" i="6"/>
  <c r="A61" i="6"/>
  <c r="L60" i="6"/>
  <c r="K60" i="6"/>
  <c r="J60" i="6"/>
  <c r="A60" i="6"/>
  <c r="L59" i="6"/>
  <c r="K59" i="6"/>
  <c r="J59" i="6"/>
  <c r="A59" i="6"/>
  <c r="L58" i="6"/>
  <c r="K58" i="6"/>
  <c r="J58" i="6"/>
  <c r="A58" i="6"/>
  <c r="L57" i="6"/>
  <c r="K57" i="6"/>
  <c r="J57" i="6"/>
  <c r="A57" i="6"/>
  <c r="L56" i="6"/>
  <c r="K56" i="6"/>
  <c r="J56" i="6"/>
  <c r="A56" i="6"/>
  <c r="L55" i="6"/>
  <c r="K55" i="6"/>
  <c r="J55" i="6"/>
  <c r="A55" i="6"/>
  <c r="L54" i="6"/>
  <c r="K54" i="6"/>
  <c r="J54" i="6"/>
  <c r="A54" i="6"/>
  <c r="L53" i="6"/>
  <c r="K53" i="6"/>
  <c r="J53" i="6"/>
  <c r="A53" i="6"/>
  <c r="L52" i="6"/>
  <c r="K52" i="6"/>
  <c r="J52" i="6"/>
  <c r="A52" i="6"/>
  <c r="I51" i="6"/>
  <c r="A51" i="6"/>
  <c r="I50" i="6"/>
  <c r="A50" i="6"/>
  <c r="I49" i="6"/>
  <c r="A49" i="6"/>
  <c r="I48" i="6"/>
  <c r="I47" i="6"/>
  <c r="A47" i="6"/>
  <c r="I46" i="6"/>
  <c r="A46" i="6" s="1"/>
  <c r="I45" i="6"/>
  <c r="A45" i="6"/>
  <c r="I44" i="6"/>
  <c r="A44" i="6"/>
  <c r="I43" i="6"/>
  <c r="A43" i="6"/>
  <c r="I42" i="6"/>
  <c r="A42" i="6"/>
  <c r="I41" i="6"/>
  <c r="A41" i="6"/>
  <c r="I40" i="6"/>
  <c r="I39" i="6"/>
  <c r="A39" i="6"/>
  <c r="I38" i="6"/>
  <c r="A38" i="6" s="1"/>
  <c r="I37" i="6"/>
  <c r="A37" i="6"/>
  <c r="I36" i="6"/>
  <c r="A36" i="6"/>
  <c r="I35" i="6"/>
  <c r="A35" i="6"/>
  <c r="I34" i="6"/>
  <c r="A34" i="6"/>
  <c r="I33" i="6"/>
  <c r="A33" i="6"/>
  <c r="I32" i="6"/>
  <c r="I31" i="6"/>
  <c r="A31" i="6"/>
  <c r="I30" i="6"/>
  <c r="A30" i="6" s="1"/>
  <c r="I29" i="6"/>
  <c r="A29" i="6"/>
  <c r="I28" i="6"/>
  <c r="A28" i="6"/>
  <c r="I27" i="6"/>
  <c r="A27" i="6"/>
  <c r="I26" i="6"/>
  <c r="A26" i="6"/>
  <c r="I25" i="6"/>
  <c r="A25" i="6"/>
  <c r="I24" i="6"/>
  <c r="I23" i="6"/>
  <c r="A23" i="6"/>
  <c r="I22" i="6"/>
  <c r="A22" i="6" s="1"/>
  <c r="I21" i="6"/>
  <c r="A21" i="6"/>
  <c r="I20" i="6"/>
  <c r="A20" i="6"/>
  <c r="I19" i="6"/>
  <c r="A19" i="6"/>
  <c r="I18" i="6"/>
  <c r="A18" i="6"/>
  <c r="I17" i="6"/>
  <c r="A17" i="6"/>
  <c r="I16" i="6"/>
  <c r="A16" i="6" s="1"/>
  <c r="I15" i="6"/>
  <c r="A15" i="6"/>
  <c r="I14" i="6"/>
  <c r="A14" i="6" s="1"/>
  <c r="I13" i="6"/>
  <c r="A13" i="6"/>
  <c r="I12" i="6"/>
  <c r="A12" i="6"/>
  <c r="I11" i="6"/>
  <c r="A11" i="6"/>
  <c r="I10" i="6"/>
  <c r="A10" i="6"/>
  <c r="I9" i="6"/>
  <c r="A9" i="6"/>
  <c r="I8" i="6"/>
  <c r="A8" i="6" s="1"/>
  <c r="I7" i="6"/>
  <c r="A7" i="6"/>
  <c r="I6" i="6"/>
  <c r="A6" i="6" s="1"/>
  <c r="I5" i="6"/>
  <c r="A5" i="6"/>
  <c r="I4" i="6"/>
  <c r="A4" i="6"/>
  <c r="I3" i="6"/>
  <c r="A3" i="6"/>
  <c r="I2" i="6"/>
  <c r="A2" i="6"/>
  <c r="J37" i="6" l="1"/>
  <c r="J44" i="6"/>
  <c r="J3" i="6"/>
  <c r="J36" i="6"/>
  <c r="J9" i="6"/>
  <c r="J17" i="6"/>
  <c r="A24" i="6"/>
  <c r="J10" i="6" s="1"/>
  <c r="J30" i="6"/>
  <c r="A32" i="6"/>
  <c r="A40" i="6"/>
  <c r="A48" i="6"/>
  <c r="J35" i="6"/>
  <c r="J19" i="6"/>
  <c r="L10" i="6" l="1"/>
  <c r="K10" i="6"/>
  <c r="K19" i="6"/>
  <c r="L19" i="6"/>
  <c r="L30" i="6"/>
  <c r="K30" i="6"/>
  <c r="L17" i="6"/>
  <c r="K17" i="6"/>
  <c r="L36" i="6"/>
  <c r="K36" i="6"/>
  <c r="L3" i="6"/>
  <c r="K3" i="6"/>
  <c r="L37" i="6"/>
  <c r="K37" i="6"/>
  <c r="L44" i="6"/>
  <c r="K44" i="6"/>
  <c r="K9" i="6"/>
  <c r="L9" i="6"/>
  <c r="J28" i="6"/>
  <c r="J40" i="6"/>
  <c r="J11" i="6"/>
  <c r="J16" i="6"/>
  <c r="J23" i="6"/>
  <c r="J26" i="6"/>
  <c r="J8" i="6"/>
  <c r="J43" i="6"/>
  <c r="J6" i="6"/>
  <c r="J4" i="6"/>
  <c r="J31" i="6"/>
  <c r="J12" i="6"/>
  <c r="J29" i="6"/>
  <c r="J41" i="6"/>
  <c r="J27" i="6"/>
  <c r="J34" i="6"/>
  <c r="J39" i="6"/>
  <c r="J7" i="6"/>
  <c r="J49" i="6"/>
  <c r="J38" i="6"/>
  <c r="J33" i="6"/>
  <c r="J50" i="6"/>
  <c r="J20" i="6"/>
  <c r="J48" i="6"/>
  <c r="J42" i="6"/>
  <c r="L35" i="6"/>
  <c r="K35" i="6"/>
  <c r="J32" i="6"/>
  <c r="J24" i="6"/>
  <c r="J22" i="6"/>
  <c r="J18" i="6"/>
  <c r="J5" i="6"/>
  <c r="J14" i="6"/>
  <c r="J13" i="6"/>
  <c r="J21" i="6"/>
  <c r="J46" i="6"/>
  <c r="J51" i="6"/>
  <c r="J25" i="6"/>
  <c r="J45" i="6"/>
  <c r="J47" i="6"/>
  <c r="J2" i="6"/>
  <c r="J15" i="6"/>
  <c r="L50" i="6" l="1"/>
  <c r="K50" i="6"/>
  <c r="K25" i="6"/>
  <c r="L25" i="6"/>
  <c r="L22" i="6"/>
  <c r="K22" i="6"/>
  <c r="L26" i="6"/>
  <c r="K26" i="6"/>
  <c r="L24" i="6"/>
  <c r="K24" i="6"/>
  <c r="K33" i="6"/>
  <c r="L33" i="6"/>
  <c r="K23" i="6"/>
  <c r="L23" i="6"/>
  <c r="L38" i="6"/>
  <c r="K38" i="6"/>
  <c r="L12" i="6"/>
  <c r="K12" i="6"/>
  <c r="L21" i="6"/>
  <c r="K21" i="6"/>
  <c r="L49" i="6"/>
  <c r="K49" i="6"/>
  <c r="K31" i="6"/>
  <c r="L31" i="6"/>
  <c r="L13" i="6"/>
  <c r="K13" i="6"/>
  <c r="K7" i="6"/>
  <c r="L7" i="6"/>
  <c r="L4" i="6"/>
  <c r="K4" i="6"/>
  <c r="L40" i="6"/>
  <c r="K40" i="6"/>
  <c r="L2" i="6"/>
  <c r="K2" i="6"/>
  <c r="L14" i="6"/>
  <c r="K14" i="6"/>
  <c r="L42" i="6"/>
  <c r="K42" i="6"/>
  <c r="K39" i="6"/>
  <c r="L39" i="6"/>
  <c r="K6" i="6"/>
  <c r="L6" i="6"/>
  <c r="L28" i="6"/>
  <c r="K28" i="6"/>
  <c r="K41" i="6"/>
  <c r="L41" i="6"/>
  <c r="L51" i="6"/>
  <c r="K51" i="6"/>
  <c r="L29" i="6"/>
  <c r="K29" i="6"/>
  <c r="L46" i="6"/>
  <c r="K46" i="6"/>
  <c r="L32" i="6"/>
  <c r="K32" i="6"/>
  <c r="L16" i="6"/>
  <c r="K16" i="6"/>
  <c r="L11" i="6"/>
  <c r="K11" i="6"/>
  <c r="K15" i="6"/>
  <c r="L15" i="6"/>
  <c r="K47" i="6"/>
  <c r="L47" i="6"/>
  <c r="L5" i="6"/>
  <c r="K5" i="6"/>
  <c r="L48" i="6"/>
  <c r="K48" i="6"/>
  <c r="L34" i="6"/>
  <c r="K34" i="6"/>
  <c r="L43" i="6"/>
  <c r="K43" i="6"/>
  <c r="L45" i="6"/>
  <c r="K45" i="6"/>
  <c r="L18" i="6"/>
  <c r="K18" i="6"/>
  <c r="L20" i="6"/>
  <c r="K20" i="6"/>
  <c r="L27" i="6"/>
  <c r="K27" i="6"/>
  <c r="L8" i="6"/>
  <c r="K8" i="6"/>
  <c r="D12" i="7" l="1"/>
  <c r="D13" i="7" s="1"/>
  <c r="D16" i="7" s="1"/>
  <c r="E12" i="7"/>
  <c r="E13" i="7" s="1"/>
  <c r="E16" i="7" s="1"/>
  <c r="Q26" i="5" l="1"/>
  <c r="P26" i="5" s="1"/>
  <c r="Q27" i="5"/>
  <c r="P27" i="5" s="1"/>
  <c r="Q28" i="5"/>
  <c r="P28" i="5" s="1"/>
  <c r="Q29" i="5"/>
  <c r="P29" i="5" s="1"/>
  <c r="L47" i="5"/>
  <c r="R47" i="5" s="1"/>
  <c r="L54" i="5" s="1"/>
  <c r="M47" i="5"/>
  <c r="N47" i="5"/>
  <c r="O47" i="5"/>
  <c r="P47" i="5"/>
  <c r="Q47" i="5"/>
  <c r="L48" i="5"/>
  <c r="R48" i="5" s="1"/>
  <c r="L55" i="5" s="1"/>
  <c r="M48" i="5"/>
  <c r="O48" i="5" s="1"/>
  <c r="N48" i="5"/>
  <c r="P48" i="5"/>
  <c r="Q48" i="5"/>
  <c r="L49" i="5"/>
  <c r="R49" i="5" s="1"/>
  <c r="L56" i="5" s="1"/>
  <c r="M49" i="5"/>
  <c r="O49" i="5" s="1"/>
  <c r="N49" i="5"/>
  <c r="P49" i="5"/>
  <c r="Q49" i="5"/>
  <c r="L50" i="5"/>
  <c r="R50" i="5" s="1"/>
  <c r="L57" i="5" s="1"/>
  <c r="M50" i="5"/>
  <c r="N50" i="5"/>
  <c r="O50" i="5"/>
  <c r="P50" i="5"/>
  <c r="Q50" i="5"/>
  <c r="B16" i="3" l="1"/>
  <c r="B21" i="3"/>
  <c r="B23" i="3"/>
  <c r="B24" i="3" s="1"/>
  <c r="B61" i="1"/>
  <c r="B60" i="1"/>
  <c r="E57" i="1"/>
  <c r="E61" i="1" s="1"/>
  <c r="E56" i="1"/>
  <c r="B56" i="1"/>
  <c r="E55" i="1"/>
  <c r="B55" i="1"/>
  <c r="E54" i="1"/>
  <c r="B54" i="1"/>
  <c r="E53" i="1"/>
  <c r="B53" i="1"/>
  <c r="B43" i="1"/>
  <c r="B42" i="1"/>
  <c r="D39" i="1"/>
  <c r="D43" i="1" s="1"/>
  <c r="D38" i="1"/>
  <c r="C38" i="1"/>
  <c r="D34" i="1"/>
  <c r="C34" i="1"/>
  <c r="D29" i="1"/>
  <c r="C29" i="1"/>
  <c r="D28" i="1"/>
  <c r="C28" i="1"/>
  <c r="E27" i="1"/>
  <c r="D27" i="1"/>
  <c r="C27" i="1"/>
  <c r="B17" i="1"/>
  <c r="B16" i="1"/>
  <c r="B15" i="1"/>
  <c r="B14" i="1"/>
  <c r="B13" i="1"/>
  <c r="B12" i="1"/>
  <c r="E38" i="1" l="1"/>
  <c r="E49" i="1" s="1"/>
  <c r="C30" i="1"/>
  <c r="C32" i="1" s="1"/>
  <c r="E28" i="1"/>
  <c r="E34" i="1"/>
  <c r="E29" i="1"/>
  <c r="C36" i="1" l="1"/>
  <c r="C42" i="1" s="1"/>
  <c r="E44" i="1" s="1"/>
  <c r="E30" i="1"/>
  <c r="E47" i="1" s="1"/>
  <c r="E36" i="1" l="1"/>
  <c r="E45" i="1" s="1"/>
  <c r="E46" i="1" s="1"/>
  <c r="E48" i="1" s="1"/>
  <c r="E50" i="1" s="1"/>
  <c r="E60" i="1" s="1"/>
  <c r="E62" i="1" s="1"/>
  <c r="E32" i="1"/>
</calcChain>
</file>

<file path=xl/sharedStrings.xml><?xml version="1.0" encoding="utf-8"?>
<sst xmlns="http://schemas.openxmlformats.org/spreadsheetml/2006/main" count="1407" uniqueCount="360">
  <si>
    <t>You are given the following information:</t>
  </si>
  <si>
    <t>Baseline Period Calendar Year</t>
  </si>
  <si>
    <t>Change or Trend from Baseline to Measurement</t>
  </si>
  <si>
    <t>Measurement Period Calendar Year</t>
  </si>
  <si>
    <t>Direct Costs</t>
  </si>
  <si>
    <t>Indirect Costs</t>
  </si>
  <si>
    <t>Management Costs</t>
  </si>
  <si>
    <t>Overhead and other Allocated Costs</t>
  </si>
  <si>
    <t>Calculate the ROI.  Show your work.</t>
  </si>
  <si>
    <t>Period</t>
  </si>
  <si>
    <t>Average Total Population</t>
  </si>
  <si>
    <t>Chronic Prevelence</t>
  </si>
  <si>
    <t>Average Chronic Population</t>
  </si>
  <si>
    <t>Months</t>
  </si>
  <si>
    <t>Chronic Member Months</t>
  </si>
  <si>
    <t>Chronic Population Inpatient Admissions</t>
  </si>
  <si>
    <t>Chronic Population Inpatient Admissions/1000</t>
  </si>
  <si>
    <t>Cost/Admission</t>
  </si>
  <si>
    <t>Utilization (admission) trend
 (as measured in a reference population)</t>
  </si>
  <si>
    <t>Calculate Estimated Savings due to Averted Admissions</t>
  </si>
  <si>
    <t>x</t>
  </si>
  <si>
    <t>=</t>
  </si>
  <si>
    <t>Expected (Trended) Chronic Inpatient Admissions/1000</t>
  </si>
  <si>
    <t>-</t>
  </si>
  <si>
    <t>Actual Chronic Inpatient Admissions/1000</t>
  </si>
  <si>
    <t>Averted Chronic Inpatient Admissions/1000</t>
  </si>
  <si>
    <t>Actual Chronic Population/1000</t>
  </si>
  <si>
    <t>Total Averted Admission</t>
  </si>
  <si>
    <t>Trended Unit Cost/Admissions</t>
  </si>
  <si>
    <t>Estimated Savings due to Averted Admissions</t>
  </si>
  <si>
    <t>Calculate Total Program Cost</t>
  </si>
  <si>
    <t>+</t>
  </si>
  <si>
    <t>Total Program Cost</t>
  </si>
  <si>
    <t>Calculate ROI</t>
  </si>
  <si>
    <t>-:-</t>
  </si>
  <si>
    <t>Return On Investment (ROI)</t>
  </si>
  <si>
    <t>GH RM Model Solutions Form for Spring 2024</t>
  </si>
  <si>
    <t>Learning Objective 3</t>
  </si>
  <si>
    <t>Learning Outcome - (3b)   Estimate savings, utilization rate changes and return on investment</t>
  </si>
  <si>
    <r>
      <t>Sources:  Managing and Evaluating Healthcare Intervention Programs, Duncan, Ian G., 2</t>
    </r>
    <r>
      <rPr>
        <b/>
        <vertAlign val="superscript"/>
        <sz val="14"/>
        <color theme="1"/>
        <rFont val="Calibri"/>
        <family val="2"/>
        <scheme val="minor"/>
      </rPr>
      <t>nd</t>
    </r>
    <r>
      <rPr>
        <b/>
        <sz val="14"/>
        <color theme="1"/>
        <rFont val="Calibri"/>
        <family val="2"/>
        <scheme val="minor"/>
      </rPr>
      <t xml:space="preserve"> Edition, 2014: Ch. 8: Understanding the Economics of Care Management Programs</t>
    </r>
  </si>
  <si>
    <t>Question 2, Part C</t>
  </si>
  <si>
    <t>Most candidates did very well on this part of the question.  Some candidates had difficulty calculating the estimated savings due to adverted admissions portion of the calculation.</t>
  </si>
  <si>
    <t>Difference = $1,160 - $1,010 = $150</t>
  </si>
  <si>
    <t>HMO out of pocket = $1,000 + $10 = $1,010</t>
  </si>
  <si>
    <t>PPO out of pocket = $1,000 + $10 + $150 = $1,160</t>
  </si>
  <si>
    <t>For claim 3, from the health insurer perspective, the plan cost sharing provisions were applied for claim 2.  So, the out-of-pocket expense for claim 3 is the same as without the card. $150 (PPO) and $0 (HMO).</t>
  </si>
  <si>
    <t>For claim 2, the out-of-pocket expense is $10 for both plans given the manufacturer drug card instead of $2,600 (PPO) and $800 (HMO) (from Part c)</t>
  </si>
  <si>
    <t>Nothing changes for claim 1.  Out of pocket expense accrues to the deductible.  $1,000 PPO and HMO</t>
  </si>
  <si>
    <t xml:space="preserve"> (e)</t>
  </si>
  <si>
    <t>Difference = $4,050 - $1,500 = $2,550</t>
  </si>
  <si>
    <t>HMO out of pocket = $1,000 + MIN($500, 0.2 x ($5,000 - $1,000)) + $0 (hit max OOP) = $1,500</t>
  </si>
  <si>
    <t>PPO out of pocket = $1,000 + ($2,000 + 0.3 x ($3,000) + 0.3 x $500) = $4,050</t>
  </si>
  <si>
    <t>(d)</t>
  </si>
  <si>
    <t>ANSWER</t>
  </si>
  <si>
    <t>(i)              Calculate the revised difference in total cost sharing between the two plans.  Show your work.</t>
  </si>
  <si>
    <r>
      <t>(e)              </t>
    </r>
    <r>
      <rPr>
        <i/>
        <sz val="14"/>
        <color theme="1"/>
        <rFont val="Times New Roman"/>
        <family val="1"/>
      </rPr>
      <t xml:space="preserve"> (2 points)</t>
    </r>
  </si>
  <si>
    <t>You discover that you now have access to a manufacturer drug coupon for Drug X and only have to pay $10 out of pocket per script.  The value of the discount accrues towards the health plan cost sharing amount.</t>
  </si>
  <si>
    <r>
      <t xml:space="preserve">(d)             </t>
    </r>
    <r>
      <rPr>
        <i/>
        <sz val="14"/>
        <color rgb="FF000000"/>
        <rFont val="Times New Roman"/>
        <family val="1"/>
      </rPr>
      <t>(1 point)</t>
    </r>
    <r>
      <rPr>
        <sz val="14"/>
        <color rgb="FF000000"/>
        <rFont val="Times New Roman"/>
        <family val="1"/>
      </rPr>
      <t xml:space="preserve">  Calculate the difference in total cost sharing between the two plans.  Show your work.</t>
    </r>
  </si>
  <si>
    <r>
      <t>·</t>
    </r>
    <r>
      <rPr>
        <sz val="14"/>
        <color theme="1"/>
        <rFont val="Times New Roman"/>
        <family val="1"/>
      </rPr>
      <t>         Claim #3: Employee specialist visit with allowed cost of $500</t>
    </r>
  </si>
  <si>
    <r>
      <t>·</t>
    </r>
    <r>
      <rPr>
        <sz val="14"/>
        <color theme="1"/>
        <rFont val="Times New Roman"/>
        <family val="1"/>
      </rPr>
      <t>         Claim #2: Dependent pharmacy claim for Drug X with allowed cost of $5,000</t>
    </r>
  </si>
  <si>
    <r>
      <t>·</t>
    </r>
    <r>
      <rPr>
        <sz val="14"/>
        <color theme="1"/>
        <rFont val="Times New Roman"/>
        <family val="1"/>
      </rPr>
      <t>         Claim #1: Employee outpatient surgery with allowed cost of $1,000</t>
    </r>
  </si>
  <si>
    <t>You are expecting three claims to occur in the following order:</t>
  </si>
  <si>
    <t>Max Out of Pocket</t>
  </si>
  <si>
    <t>Coinsurance</t>
  </si>
  <si>
    <t>Family Deductible</t>
  </si>
  <si>
    <t>HMO-Major Med</t>
  </si>
  <si>
    <t>PPO-HDHP</t>
  </si>
  <si>
    <t>You are an employee at Company ABC.  You will be electing family coverage and have the following plan options:</t>
  </si>
  <si>
    <t>Question 3</t>
  </si>
  <si>
    <t xml:space="preserve">Most candidates did very well on this part of the question. Since a benchmark was not specified, different variations of the benchmark were given full credit as long as assumptions were stated. Total savings stated as a PMPM was also accepted. </t>
  </si>
  <si>
    <t>Grader Comments:</t>
  </si>
  <si>
    <t>Total savings = Savings PMPM * member months</t>
  </si>
  <si>
    <t>PMPM</t>
  </si>
  <si>
    <t>Savings = 50% * (Benchmark - Actual spending)</t>
  </si>
  <si>
    <t>Benchmark = revenue * 87%</t>
  </si>
  <si>
    <t>Assume the benchmark for savings is the 87% loss ratio.</t>
  </si>
  <si>
    <t>Since the loss ratio is below 87%, Alpha will share in the savings</t>
  </si>
  <si>
    <t>Loss ratio = Paid Claims / Revenue</t>
  </si>
  <si>
    <t>Calculate loss ratio</t>
  </si>
  <si>
    <r>
      <t xml:space="preserve">(c)             </t>
    </r>
    <r>
      <rPr>
        <i/>
        <sz val="14"/>
        <color rgb="FF000000"/>
        <rFont val="Times New Roman"/>
        <family val="1"/>
      </rPr>
      <t>(1 point)</t>
    </r>
    <r>
      <rPr>
        <sz val="14"/>
        <color rgb="FF000000"/>
        <rFont val="Times New Roman"/>
        <family val="1"/>
      </rPr>
      <t xml:space="preserve">  Calculate the Shared Savings to Alpha for calendar year 2023.  Show your work.</t>
    </r>
  </si>
  <si>
    <r>
      <t>·</t>
    </r>
    <r>
      <rPr>
        <sz val="14"/>
        <color theme="1"/>
        <rFont val="Times New Roman"/>
        <family val="1"/>
      </rPr>
      <t>         2023 contract terms include a 50% shared savings if the loss ratio is below 87%</t>
    </r>
  </si>
  <si>
    <r>
      <t>·</t>
    </r>
    <r>
      <rPr>
        <sz val="14"/>
        <color theme="1"/>
        <rFont val="Times New Roman"/>
        <family val="1"/>
      </rPr>
      <t>         Revenue: $1,172 PMPM</t>
    </r>
  </si>
  <si>
    <r>
      <t>·</t>
    </r>
    <r>
      <rPr>
        <sz val="14"/>
        <color theme="1"/>
        <rFont val="Times New Roman"/>
        <family val="1"/>
      </rPr>
      <t>         Paid Claims: $961 PMPM</t>
    </r>
  </si>
  <si>
    <r>
      <t>·</t>
    </r>
    <r>
      <rPr>
        <sz val="14"/>
        <color theme="1"/>
        <rFont val="Times New Roman"/>
        <family val="1"/>
      </rPr>
      <t>         Average Monthly Members: 5,000</t>
    </r>
  </si>
  <si>
    <t>Alpha receives the following experience for calendar year 2023 for its MA members who have coverage through Beta.</t>
  </si>
  <si>
    <t>You are a consulting actuary assisting Alpha Health Network (Alpha), an integrated medical care delivery system.  Alpha has a Shared Savings contract with Beta Insurance Company (Beta) for Beta’s Medicare Advantage (MA) plans.</t>
  </si>
  <si>
    <t>Question 4</t>
  </si>
  <si>
    <t>The program did not meet the goal of at least 10% reduction in IP and ED visits since the rate of utilization was the same in both groups.</t>
  </si>
  <si>
    <t>The program reduced IP admissions by 25% and ED visits by 20%, so the program did meet the goal of at least 10% reduction in IP and ED visits.</t>
  </si>
  <si>
    <t>ED</t>
  </si>
  <si>
    <t>IP</t>
  </si>
  <si>
    <t>Percent Reduction</t>
  </si>
  <si>
    <t>Util</t>
  </si>
  <si>
    <t>Visits</t>
  </si>
  <si>
    <t>Members</t>
  </si>
  <si>
    <t>Control Group</t>
  </si>
  <si>
    <t>`</t>
  </si>
  <si>
    <t>Intervention Group</t>
  </si>
  <si>
    <t>Answer - Without Matching</t>
  </si>
  <si>
    <t>Answer  - With Matching</t>
  </si>
  <si>
    <t>Drop</t>
  </si>
  <si>
    <t>OP surgery</t>
  </si>
  <si>
    <t>Keep</t>
  </si>
  <si>
    <t>Diagnostic imaging high tech</t>
  </si>
  <si>
    <t>Diagnostic imaging</t>
  </si>
  <si>
    <t>Diagnostic lab tests</t>
  </si>
  <si>
    <t>Recommendation</t>
  </si>
  <si>
    <t>TNHP Savings</t>
  </si>
  <si>
    <t>Answer</t>
  </si>
  <si>
    <t>Shift</t>
  </si>
  <si>
    <t>P</t>
  </si>
  <si>
    <t>M</t>
  </si>
  <si>
    <t>Non-Preferred AV</t>
  </si>
  <si>
    <t>Preferred AV</t>
  </si>
  <si>
    <t>N</t>
  </si>
  <si>
    <t>(Non-Preferred -&gt; Preferred) / Non-Preferred</t>
  </si>
  <si>
    <t xml:space="preserve">Shift = </t>
  </si>
  <si>
    <t>(Preferred AV - Non-Preferred AV) / Preferred AV</t>
  </si>
  <si>
    <t>M=</t>
  </si>
  <si>
    <t>1- (Preferred Claim Cost / Non-Preferred Claim Cost)</t>
  </si>
  <si>
    <t>P =</t>
  </si>
  <si>
    <t>Claims of Non-Preferred / Total claims</t>
  </si>
  <si>
    <t xml:space="preserve">N = </t>
  </si>
  <si>
    <t>Actuarial Value</t>
  </si>
  <si>
    <t>AV</t>
  </si>
  <si>
    <t>TNHP Savings =N% * (M% + Shift( P% - M%))</t>
  </si>
  <si>
    <t xml:space="preserve">Expected shift to preferred providers </t>
  </si>
  <si>
    <t>2025  Utilization</t>
  </si>
  <si>
    <t>Negotiated Charges</t>
  </si>
  <si>
    <t>Member Plan Costs</t>
  </si>
  <si>
    <t>INN Non-Preferred</t>
  </si>
  <si>
    <t>In-Network Preferred</t>
  </si>
  <si>
    <t>INN Preferred</t>
  </si>
  <si>
    <t>2025 Plan Design</t>
  </si>
  <si>
    <t>2023 Utilization</t>
  </si>
  <si>
    <t>2023 Data</t>
  </si>
  <si>
    <r>
      <t>(i)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 xml:space="preserve">)  Recommend whether the TNHP design should include tiering for each service category.  Justify your response.  </t>
    </r>
  </si>
  <si>
    <r>
      <t>(i)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 xml:space="preserve">)  Calculate the savings for each of the four service categories.  Show your work.  </t>
    </r>
  </si>
  <si>
    <r>
      <t xml:space="preserve">(c)             </t>
    </r>
    <r>
      <rPr>
        <i/>
        <sz val="12"/>
        <color theme="1"/>
        <rFont val="Times New Roman"/>
        <family val="1"/>
      </rPr>
      <t>(4 points)</t>
    </r>
  </si>
  <si>
    <t xml:space="preserve">In the Excel spreadsheet, data has been collected from 2023 and fit to the new provider distribution.  </t>
  </si>
  <si>
    <t xml:space="preserve">Company A is designing a Tiered Network Health Plan (TNHP) for its HMO plan option.  </t>
  </si>
  <si>
    <t>Provide answer here for part (c). Show and label all work.</t>
  </si>
  <si>
    <t>Excerpt from Question:</t>
  </si>
  <si>
    <t>Question 7</t>
  </si>
  <si>
    <t>Group &amp; Health Risk Mitigation Exam</t>
  </si>
  <si>
    <t>EXAM GHRM:  Spring 2024</t>
  </si>
  <si>
    <t>Program And Demographics</t>
  </si>
  <si>
    <t>Member ID</t>
  </si>
  <si>
    <t>Participates in Palliative Care Program?</t>
  </si>
  <si>
    <t>County</t>
  </si>
  <si>
    <t>Age</t>
  </si>
  <si>
    <t>Gender</t>
  </si>
  <si>
    <t>IP Admissions in the Last 6 Months of Life</t>
  </si>
  <si>
    <t>ED Visits in the Last 6 Months of Life</t>
  </si>
  <si>
    <t>Demographics</t>
  </si>
  <si>
    <t>Matching Patient ID</t>
  </si>
  <si>
    <t>Matching IP</t>
  </si>
  <si>
    <t>Matching ED</t>
  </si>
  <si>
    <t>Yes</t>
  </si>
  <si>
    <t>H</t>
  </si>
  <si>
    <t>F</t>
  </si>
  <si>
    <t>E</t>
  </si>
  <si>
    <t>B</t>
  </si>
  <si>
    <t>A</t>
  </si>
  <si>
    <t>I</t>
  </si>
  <si>
    <t>G</t>
  </si>
  <si>
    <t>D</t>
  </si>
  <si>
    <t>C</t>
  </si>
  <si>
    <t>J</t>
  </si>
  <si>
    <t>No</t>
  </si>
  <si>
    <t>A79F</t>
  </si>
  <si>
    <t>C70F</t>
  </si>
  <si>
    <t>J70M</t>
  </si>
  <si>
    <t>H79F</t>
  </si>
  <si>
    <t>I77F</t>
  </si>
  <si>
    <t>G68F</t>
  </si>
  <si>
    <t>G66M</t>
  </si>
  <si>
    <t>D65F</t>
  </si>
  <si>
    <t>E67M</t>
  </si>
  <si>
    <t>C77F</t>
  </si>
  <si>
    <t>E71M</t>
  </si>
  <si>
    <t>E73F</t>
  </si>
  <si>
    <t>D78M</t>
  </si>
  <si>
    <t>D79F</t>
  </si>
  <si>
    <t>F79M</t>
  </si>
  <si>
    <t>H73F</t>
  </si>
  <si>
    <t>E76M</t>
  </si>
  <si>
    <t>C66M</t>
  </si>
  <si>
    <t>H76M</t>
  </si>
  <si>
    <t>E74M</t>
  </si>
  <si>
    <t>G74M</t>
  </si>
  <si>
    <t>I70M</t>
  </si>
  <si>
    <t>H68F</t>
  </si>
  <si>
    <t>H67F</t>
  </si>
  <si>
    <t>D65M</t>
  </si>
  <si>
    <t>G79M</t>
  </si>
  <si>
    <t>G67F</t>
  </si>
  <si>
    <t>C72M</t>
  </si>
  <si>
    <t>B71F</t>
  </si>
  <si>
    <t>B65F</t>
  </si>
  <si>
    <t>J76F</t>
  </si>
  <si>
    <t>F73M</t>
  </si>
  <si>
    <t>J78M</t>
  </si>
  <si>
    <t>C66F</t>
  </si>
  <si>
    <t>F69F</t>
  </si>
  <si>
    <t>B75M</t>
  </si>
  <si>
    <t>I66F</t>
  </si>
  <si>
    <t>I77M</t>
  </si>
  <si>
    <t>B77M</t>
  </si>
  <si>
    <t>H70F</t>
  </si>
  <si>
    <t>A78F</t>
  </si>
  <si>
    <t>E75M</t>
  </si>
  <si>
    <t>D68M</t>
  </si>
  <si>
    <t>B67M</t>
  </si>
  <si>
    <t>B73M</t>
  </si>
  <si>
    <t>J65M</t>
  </si>
  <si>
    <t>H78M</t>
  </si>
  <si>
    <t>J74M</t>
  </si>
  <si>
    <t>G65F</t>
  </si>
  <si>
    <t>H77F</t>
  </si>
  <si>
    <t>J80M</t>
  </si>
  <si>
    <t>H77M</t>
  </si>
  <si>
    <t>F74M</t>
  </si>
  <si>
    <t>A72M</t>
  </si>
  <si>
    <t>E72M</t>
  </si>
  <si>
    <t>A74F</t>
  </si>
  <si>
    <t>E72F</t>
  </si>
  <si>
    <t>E80F</t>
  </si>
  <si>
    <t>C80M</t>
  </si>
  <si>
    <t>I73F</t>
  </si>
  <si>
    <t>D74F</t>
  </si>
  <si>
    <t>E67F</t>
  </si>
  <si>
    <t>I73M</t>
  </si>
  <si>
    <t>F73F</t>
  </si>
  <si>
    <t>F71F</t>
  </si>
  <si>
    <t>I69M</t>
  </si>
  <si>
    <t>E76F</t>
  </si>
  <si>
    <t>A72F</t>
  </si>
  <si>
    <t>G78M</t>
  </si>
  <si>
    <t>G78F</t>
  </si>
  <si>
    <t>J71F</t>
  </si>
  <si>
    <t>E75F</t>
  </si>
  <si>
    <t>I79F</t>
  </si>
  <si>
    <t>B69F</t>
  </si>
  <si>
    <t>A80F</t>
  </si>
  <si>
    <t>H69M</t>
  </si>
  <si>
    <t>C73M</t>
  </si>
  <si>
    <t>F74F</t>
  </si>
  <si>
    <t>I72F</t>
  </si>
  <si>
    <t>G77M</t>
  </si>
  <si>
    <t>A76F</t>
  </si>
  <si>
    <t>F68F</t>
  </si>
  <si>
    <t>D80F</t>
  </si>
  <si>
    <t>E69F</t>
  </si>
  <si>
    <t>I66M</t>
  </si>
  <si>
    <t>F65F</t>
  </si>
  <si>
    <t>C79F</t>
  </si>
  <si>
    <t>G72F</t>
  </si>
  <si>
    <t>C71F</t>
  </si>
  <si>
    <t>G69F</t>
  </si>
  <si>
    <t>I65F</t>
  </si>
  <si>
    <t>C77M</t>
  </si>
  <si>
    <t>J71M</t>
  </si>
  <si>
    <t>G68M</t>
  </si>
  <si>
    <t>E68M</t>
  </si>
  <si>
    <t>I78M</t>
  </si>
  <si>
    <t>G80F</t>
  </si>
  <si>
    <t>H80F</t>
  </si>
  <si>
    <t>C65M</t>
  </si>
  <si>
    <t>C79M</t>
  </si>
  <si>
    <t>A75F</t>
  </si>
  <si>
    <t>F67F</t>
  </si>
  <si>
    <t>D66F</t>
  </si>
  <si>
    <t>C71M</t>
  </si>
  <si>
    <t>D73F</t>
  </si>
  <si>
    <t>C80F</t>
  </si>
  <si>
    <t>J80F</t>
  </si>
  <si>
    <t>A69M</t>
  </si>
  <si>
    <t>B74F</t>
  </si>
  <si>
    <t>A65M</t>
  </si>
  <si>
    <t>I76F</t>
  </si>
  <si>
    <t>C75M</t>
  </si>
  <si>
    <t>H74F</t>
  </si>
  <si>
    <t>I67M</t>
  </si>
  <si>
    <t>J72F</t>
  </si>
  <si>
    <t>B74M</t>
  </si>
  <si>
    <t>G76F</t>
  </si>
  <si>
    <t>F71M</t>
  </si>
  <si>
    <t>A67M</t>
  </si>
  <si>
    <t>A70F</t>
  </si>
  <si>
    <t>E74F</t>
  </si>
  <si>
    <t>C69F</t>
  </si>
  <si>
    <t>F65M</t>
  </si>
  <si>
    <t>B73F</t>
  </si>
  <si>
    <t>H79M</t>
  </si>
  <si>
    <t>A76M</t>
  </si>
  <si>
    <t>H71F</t>
  </si>
  <si>
    <t>G73F</t>
  </si>
  <si>
    <t>C75F</t>
  </si>
  <si>
    <t>C76M</t>
  </si>
  <si>
    <t>D70F</t>
  </si>
  <si>
    <t>C68M</t>
  </si>
  <si>
    <t>B68M</t>
  </si>
  <si>
    <t>I68F</t>
  </si>
  <si>
    <t>B72M</t>
  </si>
  <si>
    <t>A78M</t>
  </si>
  <si>
    <t>G75F</t>
  </si>
  <si>
    <t>H76F</t>
  </si>
  <si>
    <t>B68F</t>
  </si>
  <si>
    <t>J72M</t>
  </si>
  <si>
    <t>C78M</t>
  </si>
  <si>
    <t>I65M</t>
  </si>
  <si>
    <t>I70F</t>
  </si>
  <si>
    <t>H65M</t>
  </si>
  <si>
    <t>I74M</t>
  </si>
  <si>
    <t>B71M</t>
  </si>
  <si>
    <t>J65F</t>
  </si>
  <si>
    <t>C74F</t>
  </si>
  <si>
    <t>E77M</t>
  </si>
  <si>
    <t>D76M</t>
  </si>
  <si>
    <t>D67F</t>
  </si>
  <si>
    <t>F66M</t>
  </si>
  <si>
    <t>G79F</t>
  </si>
  <si>
    <t>H78F</t>
  </si>
  <si>
    <t>B76F</t>
  </si>
  <si>
    <t>F68M</t>
  </si>
  <si>
    <t>G72M</t>
  </si>
  <si>
    <t>H75M</t>
  </si>
  <si>
    <t>E79F</t>
  </si>
  <si>
    <t>J77F</t>
  </si>
  <si>
    <t>G71F</t>
  </si>
  <si>
    <t>J70F</t>
  </si>
  <si>
    <t>C78F</t>
  </si>
  <si>
    <t>J73F</t>
  </si>
  <si>
    <t>E66M</t>
  </si>
  <si>
    <t>D69F</t>
  </si>
  <si>
    <t>I74F</t>
  </si>
  <si>
    <t>H66F</t>
  </si>
  <si>
    <t>D72M</t>
  </si>
  <si>
    <t>G74F</t>
  </si>
  <si>
    <t>H74M</t>
  </si>
  <si>
    <t>D75M</t>
  </si>
  <si>
    <t>F70F</t>
  </si>
  <si>
    <t>H68M</t>
  </si>
  <si>
    <t>E65M</t>
  </si>
  <si>
    <t>C72F</t>
  </si>
  <si>
    <t>A66M</t>
  </si>
  <si>
    <t>E77F</t>
  </si>
  <si>
    <t>J67F</t>
  </si>
  <si>
    <t>J68M</t>
  </si>
  <si>
    <t>H72F</t>
  </si>
  <si>
    <t>C67M</t>
  </si>
  <si>
    <t>E79M</t>
  </si>
  <si>
    <t>A68M</t>
  </si>
  <si>
    <t>G73M</t>
  </si>
  <si>
    <t>F70M</t>
  </si>
  <si>
    <t>F67M</t>
  </si>
  <si>
    <t>F80F</t>
  </si>
  <si>
    <t>I68M</t>
  </si>
  <si>
    <t>J69F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</si>
</sst>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"/>
    <numFmt numFmtId="167" formatCode="#,##0.000"/>
    <numFmt numFmtId="168" formatCode="#,##0.0000"/>
    <numFmt numFmtId="169" formatCode="_(&quot;$&quot;* #,##0_);_(&quot;$&quot;* \(#,##0\);_(&quot;$&quot;* &quot;-&quot;??_);_(@_)"/>
    <numFmt numFmtId="170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theme="1"/>
      <name val="Symbol"/>
      <family val="1"/>
      <charset val="2"/>
    </font>
    <font>
      <b/>
      <sz val="14"/>
      <color rgb="FF00206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6" xfId="0" applyBorder="1"/>
    <xf numFmtId="3" fontId="3" fillId="0" borderId="5" xfId="0" applyNumberFormat="1" applyFont="1" applyBorder="1"/>
    <xf numFmtId="164" fontId="3" fillId="0" borderId="5" xfId="0" applyNumberFormat="1" applyFont="1" applyBorder="1"/>
    <xf numFmtId="0" fontId="3" fillId="0" borderId="7" xfId="0" applyFont="1" applyBorder="1"/>
    <xf numFmtId="10" fontId="3" fillId="0" borderId="5" xfId="0" applyNumberFormat="1" applyFont="1" applyBorder="1"/>
    <xf numFmtId="165" fontId="3" fillId="0" borderId="5" xfId="0" applyNumberFormat="1" applyFont="1" applyBorder="1"/>
    <xf numFmtId="0" fontId="0" fillId="0" borderId="6" xfId="0" applyBorder="1" applyAlignment="1">
      <alignment wrapText="1"/>
    </xf>
    <xf numFmtId="0" fontId="3" fillId="0" borderId="5" xfId="0" applyFont="1" applyBorder="1"/>
    <xf numFmtId="165" fontId="3" fillId="0" borderId="7" xfId="0" applyNumberFormat="1" applyFont="1" applyBorder="1"/>
    <xf numFmtId="166" fontId="0" fillId="0" borderId="0" xfId="0" applyNumberFormat="1"/>
    <xf numFmtId="0" fontId="0" fillId="0" borderId="8" xfId="0" applyBorder="1" applyAlignment="1">
      <alignment wrapText="1"/>
    </xf>
    <xf numFmtId="165" fontId="3" fillId="0" borderId="9" xfId="0" applyNumberFormat="1" applyFont="1" applyBorder="1"/>
    <xf numFmtId="164" fontId="3" fillId="0" borderId="9" xfId="0" applyNumberFormat="1" applyFont="1" applyBorder="1"/>
    <xf numFmtId="165" fontId="3" fillId="0" borderId="10" xfId="0" applyNumberFormat="1" applyFont="1" applyBorder="1"/>
    <xf numFmtId="0" fontId="0" fillId="0" borderId="0" xfId="0" applyAlignment="1">
      <alignment wrapText="1"/>
    </xf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/>
    <xf numFmtId="14" fontId="0" fillId="0" borderId="11" xfId="0" applyNumberFormat="1" applyBorder="1" applyAlignment="1">
      <alignment horizontal="center" wrapText="1"/>
    </xf>
    <xf numFmtId="14" fontId="0" fillId="0" borderId="12" xfId="0" applyNumberFormat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center"/>
    </xf>
    <xf numFmtId="3" fontId="3" fillId="0" borderId="0" xfId="0" applyNumberFormat="1" applyFont="1"/>
    <xf numFmtId="164" fontId="3" fillId="0" borderId="0" xfId="1" applyNumberFormat="1" applyFont="1" applyBorder="1"/>
    <xf numFmtId="3" fontId="3" fillId="0" borderId="13" xfId="0" applyNumberFormat="1" applyFont="1" applyBorder="1"/>
    <xf numFmtId="10" fontId="3" fillId="0" borderId="0" xfId="1" applyNumberFormat="1" applyFont="1" applyBorder="1"/>
    <xf numFmtId="10" fontId="4" fillId="0" borderId="13" xfId="1" applyNumberFormat="1" applyFont="1" applyBorder="1"/>
    <xf numFmtId="0" fontId="3" fillId="0" borderId="0" xfId="0" applyFont="1"/>
    <xf numFmtId="3" fontId="0" fillId="0" borderId="13" xfId="0" applyNumberFormat="1" applyBorder="1"/>
    <xf numFmtId="3" fontId="5" fillId="0" borderId="13" xfId="0" applyNumberFormat="1" applyFont="1" applyBorder="1"/>
    <xf numFmtId="4" fontId="0" fillId="0" borderId="13" xfId="0" applyNumberFormat="1" applyBorder="1"/>
    <xf numFmtId="165" fontId="3" fillId="0" borderId="0" xfId="0" applyNumberFormat="1" applyFont="1"/>
    <xf numFmtId="165" fontId="3" fillId="0" borderId="13" xfId="0" applyNumberFormat="1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wrapText="1"/>
    </xf>
    <xf numFmtId="0" fontId="3" fillId="0" borderId="15" xfId="0" applyFont="1" applyBorder="1"/>
    <xf numFmtId="164" fontId="3" fillId="0" borderId="15" xfId="1" applyNumberFormat="1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2" fillId="0" borderId="18" xfId="0" applyFont="1" applyBorder="1"/>
    <xf numFmtId="0" fontId="0" fillId="0" borderId="18" xfId="0" applyBorder="1"/>
    <xf numFmtId="0" fontId="0" fillId="0" borderId="19" xfId="0" applyBorder="1"/>
    <xf numFmtId="0" fontId="0" fillId="0" borderId="13" xfId="0" applyBorder="1"/>
    <xf numFmtId="3" fontId="0" fillId="0" borderId="0" xfId="0" applyNumberFormat="1"/>
    <xf numFmtId="167" fontId="6" fillId="0" borderId="0" xfId="0" applyNumberFormat="1" applyFont="1"/>
    <xf numFmtId="0" fontId="0" fillId="0" borderId="6" xfId="0" quotePrefix="1" applyBorder="1" applyAlignment="1">
      <alignment horizontal="center"/>
    </xf>
    <xf numFmtId="0" fontId="6" fillId="0" borderId="0" xfId="0" applyFont="1"/>
    <xf numFmtId="168" fontId="6" fillId="0" borderId="13" xfId="0" applyNumberFormat="1" applyFont="1" applyBorder="1"/>
    <xf numFmtId="168" fontId="0" fillId="0" borderId="13" xfId="0" applyNumberFormat="1" applyBorder="1"/>
    <xf numFmtId="4" fontId="6" fillId="0" borderId="13" xfId="0" applyNumberFormat="1" applyFont="1" applyBorder="1"/>
    <xf numFmtId="165" fontId="6" fillId="0" borderId="13" xfId="0" applyNumberFormat="1" applyFont="1" applyBorder="1"/>
    <xf numFmtId="0" fontId="0" fillId="0" borderId="14" xfId="0" quotePrefix="1" applyBorder="1" applyAlignment="1">
      <alignment horizontal="center"/>
    </xf>
    <xf numFmtId="0" fontId="2" fillId="0" borderId="15" xfId="0" applyFont="1" applyBorder="1"/>
    <xf numFmtId="0" fontId="0" fillId="0" borderId="15" xfId="0" applyBorder="1"/>
    <xf numFmtId="165" fontId="0" fillId="0" borderId="16" xfId="0" applyNumberFormat="1" applyBorder="1"/>
    <xf numFmtId="165" fontId="0" fillId="0" borderId="13" xfId="0" applyNumberFormat="1" applyBorder="1"/>
    <xf numFmtId="0" fontId="2" fillId="0" borderId="15" xfId="0" applyFont="1" applyBorder="1" applyAlignment="1">
      <alignment wrapText="1"/>
    </xf>
    <xf numFmtId="164" fontId="0" fillId="0" borderId="15" xfId="0" applyNumberFormat="1" applyBorder="1"/>
    <xf numFmtId="0" fontId="2" fillId="0" borderId="0" xfId="0" applyFont="1"/>
    <xf numFmtId="10" fontId="0" fillId="0" borderId="13" xfId="1" applyNumberFormat="1" applyFont="1" applyBorder="1"/>
    <xf numFmtId="0" fontId="0" fillId="0" borderId="8" xfId="0" quotePrefix="1" applyBorder="1" applyAlignment="1">
      <alignment horizontal="center"/>
    </xf>
    <xf numFmtId="0" fontId="2" fillId="0" borderId="20" xfId="0" applyFont="1" applyBorder="1"/>
    <xf numFmtId="0" fontId="0" fillId="0" borderId="20" xfId="0" applyBorder="1"/>
    <xf numFmtId="165" fontId="0" fillId="0" borderId="15" xfId="0" applyNumberFormat="1" applyBorder="1"/>
    <xf numFmtId="164" fontId="0" fillId="0" borderId="21" xfId="1" applyNumberFormat="1" applyFont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3" fillId="0" borderId="0" xfId="0" applyNumberFormat="1" applyFont="1"/>
    <xf numFmtId="0" fontId="12" fillId="0" borderId="0" xfId="0" applyFont="1" applyAlignment="1">
      <alignment horizontal="left" vertical="center" indent="5"/>
    </xf>
    <xf numFmtId="0" fontId="12" fillId="0" borderId="0" xfId="0" applyFont="1"/>
    <xf numFmtId="0" fontId="9" fillId="2" borderId="0" xfId="0" applyFont="1" applyFill="1"/>
    <xf numFmtId="0" fontId="13" fillId="2" borderId="0" xfId="0" applyFont="1" applyFill="1" applyAlignment="1">
      <alignment horizontal="left" vertical="center" indent="16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5"/>
    </xf>
    <xf numFmtId="0" fontId="13" fillId="2" borderId="0" xfId="0" applyFont="1" applyFill="1"/>
    <xf numFmtId="0" fontId="15" fillId="2" borderId="0" xfId="0" applyFont="1" applyFill="1" applyAlignment="1">
      <alignment horizontal="left" vertical="center" indent="5"/>
    </xf>
    <xf numFmtId="0" fontId="17" fillId="2" borderId="0" xfId="0" applyFont="1" applyFill="1" applyAlignment="1">
      <alignment horizontal="left" vertical="center" indent="8"/>
    </xf>
    <xf numFmtId="0" fontId="13" fillId="2" borderId="0" xfId="0" applyFont="1" applyFill="1" applyAlignment="1">
      <alignment horizontal="center" vertical="center" wrapText="1"/>
    </xf>
    <xf numFmtId="6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6" fontId="13" fillId="2" borderId="21" xfId="0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vertical="center" wrapText="1"/>
    </xf>
    <xf numFmtId="9" fontId="13" fillId="2" borderId="21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 wrapText="1"/>
    </xf>
    <xf numFmtId="0" fontId="0" fillId="2" borderId="0" xfId="0" applyFill="1"/>
    <xf numFmtId="0" fontId="18" fillId="2" borderId="0" xfId="0" applyFont="1" applyFill="1"/>
    <xf numFmtId="169" fontId="0" fillId="3" borderId="0" xfId="0" applyNumberFormat="1" applyFill="1"/>
    <xf numFmtId="44" fontId="0" fillId="0" borderId="15" xfId="0" applyNumberFormat="1" applyBorder="1"/>
    <xf numFmtId="44" fontId="0" fillId="0" borderId="0" xfId="4" applyFont="1"/>
    <xf numFmtId="9" fontId="0" fillId="0" borderId="0" xfId="5" applyFont="1"/>
    <xf numFmtId="0" fontId="17" fillId="2" borderId="0" xfId="0" applyFont="1" applyFill="1" applyAlignment="1">
      <alignment horizontal="left" vertical="center" indent="10"/>
    </xf>
    <xf numFmtId="9" fontId="0" fillId="0" borderId="25" xfId="1" applyFont="1" applyFill="1" applyBorder="1"/>
    <xf numFmtId="9" fontId="0" fillId="0" borderId="15" xfId="1" applyFont="1" applyFill="1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3" fontId="0" fillId="0" borderId="27" xfId="0" applyNumberFormat="1" applyBorder="1"/>
    <xf numFmtId="0" fontId="0" fillId="0" borderId="28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2" fillId="0" borderId="30" xfId="0" applyFont="1" applyBorder="1" applyAlignment="1">
      <alignment horizontal="centerContinuous"/>
    </xf>
    <xf numFmtId="0" fontId="0" fillId="4" borderId="0" xfId="0" applyFill="1"/>
    <xf numFmtId="0" fontId="0" fillId="5" borderId="0" xfId="0" applyFill="1"/>
    <xf numFmtId="9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/>
    <xf numFmtId="0" fontId="11" fillId="0" borderId="0" xfId="0" applyFont="1"/>
    <xf numFmtId="0" fontId="11" fillId="4" borderId="0" xfId="0" applyFont="1" applyFill="1"/>
    <xf numFmtId="0" fontId="11" fillId="5" borderId="0" xfId="0" applyFont="1" applyFill="1"/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9" fontId="0" fillId="0" borderId="0" xfId="3" applyNumberFormat="1" applyFont="1" applyBorder="1"/>
    <xf numFmtId="169" fontId="0" fillId="5" borderId="0" xfId="3" applyNumberFormat="1" applyFont="1" applyFill="1" applyBorder="1"/>
    <xf numFmtId="9" fontId="0" fillId="0" borderId="22" xfId="1" applyFont="1" applyBorder="1"/>
    <xf numFmtId="0" fontId="0" fillId="0" borderId="22" xfId="0" applyBorder="1"/>
    <xf numFmtId="9" fontId="0" fillId="5" borderId="22" xfId="1" applyFont="1" applyFill="1" applyBorder="1"/>
    <xf numFmtId="0" fontId="0" fillId="5" borderId="22" xfId="0" applyFill="1" applyBorder="1"/>
    <xf numFmtId="9" fontId="0" fillId="0" borderId="31" xfId="1" applyFont="1" applyBorder="1"/>
    <xf numFmtId="0" fontId="0" fillId="0" borderId="31" xfId="0" applyBorder="1"/>
    <xf numFmtId="9" fontId="0" fillId="5" borderId="31" xfId="1" applyFont="1" applyFill="1" applyBorder="1"/>
    <xf numFmtId="0" fontId="0" fillId="5" borderId="31" xfId="0" applyFill="1" applyBorder="1"/>
    <xf numFmtId="0" fontId="0" fillId="0" borderId="32" xfId="0" applyBorder="1"/>
    <xf numFmtId="0" fontId="0" fillId="5" borderId="32" xfId="0" applyFill="1" applyBorder="1"/>
    <xf numFmtId="0" fontId="0" fillId="0" borderId="24" xfId="0" applyBorder="1"/>
    <xf numFmtId="0" fontId="2" fillId="0" borderId="33" xfId="0" applyFont="1" applyBorder="1" applyAlignment="1">
      <alignment horizontal="center"/>
    </xf>
    <xf numFmtId="0" fontId="0" fillId="5" borderId="24" xfId="0" applyFill="1" applyBorder="1"/>
    <xf numFmtId="0" fontId="2" fillId="5" borderId="33" xfId="0" applyFont="1" applyFill="1" applyBorder="1" applyAlignment="1">
      <alignment horizontal="center"/>
    </xf>
    <xf numFmtId="170" fontId="3" fillId="0" borderId="21" xfId="2" applyNumberFormat="1" applyFont="1" applyBorder="1"/>
    <xf numFmtId="170" fontId="3" fillId="0" borderId="8" xfId="2" applyNumberFormat="1" applyFont="1" applyBorder="1"/>
    <xf numFmtId="0" fontId="0" fillId="0" borderId="21" xfId="3" applyNumberFormat="1" applyFont="1" applyBorder="1"/>
    <xf numFmtId="0" fontId="0" fillId="0" borderId="8" xfId="3" applyNumberFormat="1" applyFont="1" applyBorder="1"/>
    <xf numFmtId="0" fontId="0" fillId="0" borderId="20" xfId="3" applyNumberFormat="1" applyFont="1" applyBorder="1"/>
    <xf numFmtId="0" fontId="0" fillId="5" borderId="21" xfId="3" applyNumberFormat="1" applyFont="1" applyFill="1" applyBorder="1"/>
    <xf numFmtId="0" fontId="0" fillId="5" borderId="8" xfId="3" applyNumberFormat="1" applyFont="1" applyFill="1" applyBorder="1"/>
    <xf numFmtId="0" fontId="0" fillId="5" borderId="20" xfId="3" applyNumberFormat="1" applyFont="1" applyFill="1" applyBorder="1"/>
    <xf numFmtId="0" fontId="0" fillId="5" borderId="21" xfId="0" applyFill="1" applyBorder="1"/>
    <xf numFmtId="170" fontId="3" fillId="0" borderId="13" xfId="2" applyNumberFormat="1" applyFont="1" applyBorder="1"/>
    <xf numFmtId="170" fontId="3" fillId="0" borderId="6" xfId="2" applyNumberFormat="1" applyFont="1" applyBorder="1"/>
    <xf numFmtId="0" fontId="0" fillId="0" borderId="13" xfId="3" applyNumberFormat="1" applyFont="1" applyBorder="1"/>
    <xf numFmtId="0" fontId="0" fillId="0" borderId="6" xfId="3" applyNumberFormat="1" applyFont="1" applyBorder="1"/>
    <xf numFmtId="0" fontId="0" fillId="0" borderId="0" xfId="3" applyNumberFormat="1" applyFont="1" applyBorder="1"/>
    <xf numFmtId="0" fontId="0" fillId="5" borderId="13" xfId="3" applyNumberFormat="1" applyFont="1" applyFill="1" applyBorder="1"/>
    <xf numFmtId="0" fontId="0" fillId="5" borderId="6" xfId="3" applyNumberFormat="1" applyFont="1" applyFill="1" applyBorder="1"/>
    <xf numFmtId="0" fontId="0" fillId="5" borderId="0" xfId="3" applyNumberFormat="1" applyFont="1" applyFill="1" applyBorder="1"/>
    <xf numFmtId="0" fontId="0" fillId="5" borderId="13" xfId="0" applyFill="1" applyBorder="1"/>
    <xf numFmtId="0" fontId="0" fillId="0" borderId="34" xfId="0" applyBorder="1" applyAlignment="1">
      <alignment horizontal="center"/>
    </xf>
    <xf numFmtId="0" fontId="20" fillId="0" borderId="22" xfId="0" applyFont="1" applyBorder="1" applyAlignment="1">
      <alignment vertical="center"/>
    </xf>
    <xf numFmtId="0" fontId="0" fillId="5" borderId="34" xfId="0" applyFill="1" applyBorder="1" applyAlignment="1">
      <alignment horizontal="center"/>
    </xf>
    <xf numFmtId="0" fontId="20" fillId="5" borderId="22" xfId="0" applyFont="1" applyFill="1" applyBorder="1" applyAlignment="1">
      <alignment vertic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20" fillId="0" borderId="32" xfId="0" applyFont="1" applyBorder="1" applyAlignment="1">
      <alignment vertical="center"/>
    </xf>
    <xf numFmtId="0" fontId="0" fillId="5" borderId="36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20" fillId="5" borderId="32" xfId="0" applyFont="1" applyFill="1" applyBorder="1" applyAlignment="1">
      <alignment vertical="center"/>
    </xf>
    <xf numFmtId="170" fontId="0" fillId="0" borderId="21" xfId="2" applyNumberFormat="1" applyFont="1" applyBorder="1"/>
    <xf numFmtId="170" fontId="0" fillId="0" borderId="8" xfId="2" applyNumberFormat="1" applyFont="1" applyBorder="1"/>
    <xf numFmtId="170" fontId="0" fillId="0" borderId="0" xfId="2" applyNumberFormat="1" applyFont="1" applyBorder="1"/>
    <xf numFmtId="170" fontId="0" fillId="5" borderId="0" xfId="2" applyNumberFormat="1" applyFont="1" applyFill="1" applyBorder="1"/>
    <xf numFmtId="170" fontId="0" fillId="5" borderId="25" xfId="2" applyNumberFormat="1" applyFont="1" applyFill="1" applyBorder="1"/>
    <xf numFmtId="170" fontId="0" fillId="5" borderId="26" xfId="2" applyNumberFormat="1" applyFont="1" applyFill="1" applyBorder="1"/>
    <xf numFmtId="170" fontId="0" fillId="0" borderId="13" xfId="2" applyNumberFormat="1" applyFont="1" applyBorder="1"/>
    <xf numFmtId="170" fontId="0" fillId="0" borderId="6" xfId="2" applyNumberFormat="1" applyFont="1" applyBorder="1"/>
    <xf numFmtId="170" fontId="0" fillId="5" borderId="27" xfId="2" applyNumberFormat="1" applyFont="1" applyFill="1" applyBorder="1"/>
    <xf numFmtId="170" fontId="0" fillId="5" borderId="5" xfId="2" applyNumberFormat="1" applyFont="1" applyFill="1" applyBorder="1"/>
    <xf numFmtId="0" fontId="0" fillId="0" borderId="23" xfId="0" applyBorder="1"/>
    <xf numFmtId="0" fontId="0" fillId="0" borderId="34" xfId="0" applyBorder="1"/>
    <xf numFmtId="0" fontId="0" fillId="0" borderId="35" xfId="0" applyBorder="1"/>
    <xf numFmtId="0" fontId="0" fillId="5" borderId="40" xfId="0" applyFill="1" applyBorder="1"/>
    <xf numFmtId="0" fontId="0" fillId="5" borderId="41" xfId="0" applyFill="1" applyBorder="1"/>
    <xf numFmtId="0" fontId="0" fillId="5" borderId="35" xfId="0" applyFill="1" applyBorder="1"/>
    <xf numFmtId="0" fontId="0" fillId="5" borderId="34" xfId="0" applyFill="1" applyBorder="1"/>
    <xf numFmtId="0" fontId="0" fillId="0" borderId="42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2" fillId="5" borderId="0" xfId="0" applyFont="1" applyFill="1" applyAlignment="1">
      <alignment horizontal="left" vertical="center" indent="9"/>
    </xf>
    <xf numFmtId="0" fontId="12" fillId="5" borderId="0" xfId="0" applyFont="1" applyFill="1" applyAlignment="1">
      <alignment horizontal="left" vertical="center" indent="4"/>
    </xf>
    <xf numFmtId="0" fontId="12" fillId="0" borderId="0" xfId="0" applyFont="1" applyAlignment="1">
      <alignment horizontal="left" vertical="center" indent="9"/>
    </xf>
    <xf numFmtId="0" fontId="12" fillId="5" borderId="0" xfId="0" applyFont="1" applyFill="1" applyAlignment="1">
      <alignment vertical="center"/>
    </xf>
    <xf numFmtId="0" fontId="12" fillId="0" borderId="0" xfId="0" applyFont="1" applyAlignment="1">
      <alignment horizontal="left" vertical="center" indent="4"/>
    </xf>
    <xf numFmtId="0" fontId="23" fillId="0" borderId="0" xfId="0" applyFont="1"/>
    <xf numFmtId="0" fontId="23" fillId="5" borderId="0" xfId="0" applyFont="1" applyFill="1"/>
    <xf numFmtId="0" fontId="2" fillId="5" borderId="0" xfId="0" applyFont="1" applyFill="1"/>
    <xf numFmtId="0" fontId="0" fillId="3" borderId="0" xfId="0" applyFill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3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6">
    <cellStyle name="Comma" xfId="2" builtinId="3"/>
    <cellStyle name="Currency" xfId="3" builtinId="4"/>
    <cellStyle name="Currency 2" xfId="4" xr:uid="{03EC25E8-3C76-4BD0-B4D4-110973065662}"/>
    <cellStyle name="Normal" xfId="0" builtinId="0"/>
    <cellStyle name="Percent" xfId="1" builtinId="5"/>
    <cellStyle name="Percent 2" xfId="5" xr:uid="{46BE1865-9687-46D2-B762-CA20D662E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5A74-5768-4CC8-BE88-C42AC5ECD3D9}">
  <dimension ref="A1:H62"/>
  <sheetViews>
    <sheetView zoomScale="70" zoomScaleNormal="70" workbookViewId="0">
      <selection activeCell="A8" sqref="A8:F8"/>
    </sheetView>
  </sheetViews>
  <sheetFormatPr defaultRowHeight="15" x14ac:dyDescent="0.25"/>
  <cols>
    <col min="1" max="1" width="3.5703125" style="24" customWidth="1"/>
    <col min="2" max="2" width="44.42578125" customWidth="1"/>
    <col min="3" max="3" width="16" customWidth="1"/>
    <col min="4" max="4" width="13.140625" customWidth="1"/>
    <col min="5" max="5" width="14.85546875" bestFit="1" customWidth="1"/>
    <col min="6" max="6" width="13.42578125" bestFit="1" customWidth="1"/>
  </cols>
  <sheetData>
    <row r="1" spans="1:6" ht="21" x14ac:dyDescent="0.35">
      <c r="A1" s="205" t="s">
        <v>36</v>
      </c>
      <c r="B1" s="205"/>
      <c r="C1" s="205"/>
      <c r="D1" s="205"/>
      <c r="E1" s="205"/>
      <c r="F1" s="205"/>
    </row>
    <row r="2" spans="1:6" ht="21" x14ac:dyDescent="0.35">
      <c r="A2" s="76"/>
      <c r="B2" s="76"/>
      <c r="C2" s="76"/>
      <c r="D2" s="76"/>
      <c r="E2" s="76"/>
    </row>
    <row r="3" spans="1:6" ht="18.75" x14ac:dyDescent="0.3">
      <c r="A3" s="75" t="s">
        <v>37</v>
      </c>
    </row>
    <row r="4" spans="1:6" ht="18.75" x14ac:dyDescent="0.3">
      <c r="A4" s="75" t="s">
        <v>38</v>
      </c>
    </row>
    <row r="5" spans="1:6" ht="18.75" x14ac:dyDescent="0.3">
      <c r="A5" s="75"/>
    </row>
    <row r="6" spans="1:6" ht="44.25" customHeight="1" x14ac:dyDescent="0.25">
      <c r="A6" s="203" t="s">
        <v>39</v>
      </c>
      <c r="B6" s="203"/>
      <c r="C6" s="203"/>
      <c r="D6" s="203"/>
      <c r="E6" s="203"/>
      <c r="F6" s="203"/>
    </row>
    <row r="7" spans="1:6" x14ac:dyDescent="0.25">
      <c r="A7" s="1"/>
    </row>
    <row r="8" spans="1:6" ht="60" customHeight="1" x14ac:dyDescent="0.3">
      <c r="A8" s="204" t="s">
        <v>41</v>
      </c>
      <c r="B8" s="204"/>
      <c r="C8" s="204"/>
      <c r="D8" s="204"/>
      <c r="E8" s="204"/>
      <c r="F8" s="204"/>
    </row>
    <row r="9" spans="1:6" x14ac:dyDescent="0.25">
      <c r="A9" s="1"/>
    </row>
    <row r="10" spans="1:6" x14ac:dyDescent="0.25">
      <c r="A10" s="74" t="s">
        <v>40</v>
      </c>
    </row>
    <row r="11" spans="1:6" ht="15.75" thickBot="1" x14ac:dyDescent="0.3">
      <c r="A11" s="1"/>
      <c r="B11" t="s">
        <v>0</v>
      </c>
    </row>
    <row r="12" spans="1:6" ht="75.75" thickBot="1" x14ac:dyDescent="0.3">
      <c r="A12" s="2"/>
      <c r="B12" s="3" t="str">
        <f>B27</f>
        <v>Period</v>
      </c>
      <c r="C12" s="4" t="s">
        <v>1</v>
      </c>
      <c r="D12" s="4" t="s">
        <v>2</v>
      </c>
      <c r="E12" s="5" t="s">
        <v>3</v>
      </c>
    </row>
    <row r="13" spans="1:6" ht="15.75" thickTop="1" x14ac:dyDescent="0.25">
      <c r="A13" s="6"/>
      <c r="B13" s="7" t="str">
        <f>B28</f>
        <v>Average Total Population</v>
      </c>
      <c r="C13" s="8">
        <v>150000</v>
      </c>
      <c r="D13" s="9">
        <v>3.1E-2</v>
      </c>
      <c r="E13" s="10"/>
    </row>
    <row r="14" spans="1:6" x14ac:dyDescent="0.25">
      <c r="A14" s="6"/>
      <c r="B14" s="7" t="str">
        <f>B29</f>
        <v>Chronic Prevelence</v>
      </c>
      <c r="C14" s="11">
        <v>0.33333333333333331</v>
      </c>
      <c r="D14" s="9">
        <v>0</v>
      </c>
      <c r="E14" s="10"/>
    </row>
    <row r="15" spans="1:6" x14ac:dyDescent="0.25">
      <c r="A15" s="6"/>
      <c r="B15" s="7" t="str">
        <f>B34</f>
        <v>Chronic Population Inpatient Admissions</v>
      </c>
      <c r="C15" s="8">
        <v>30000</v>
      </c>
      <c r="D15" s="9">
        <v>-0.04</v>
      </c>
      <c r="E15" s="10"/>
    </row>
    <row r="16" spans="1:6" x14ac:dyDescent="0.25">
      <c r="A16" s="6"/>
      <c r="B16" s="7" t="str">
        <f>B38</f>
        <v>Cost/Admission</v>
      </c>
      <c r="C16" s="12">
        <v>7500</v>
      </c>
      <c r="D16" s="9">
        <v>5.6000000000000001E-2</v>
      </c>
      <c r="E16" s="10"/>
    </row>
    <row r="17" spans="1:8" ht="30" x14ac:dyDescent="0.25">
      <c r="A17" s="6"/>
      <c r="B17" s="13" t="str">
        <f>B39</f>
        <v>Utilization (admission) trend
 (as measured in a reference population)</v>
      </c>
      <c r="C17" s="14"/>
      <c r="D17" s="9">
        <v>5.3999999999999999E-2</v>
      </c>
      <c r="E17" s="10"/>
    </row>
    <row r="18" spans="1:8" x14ac:dyDescent="0.25">
      <c r="A18" s="6"/>
      <c r="B18" s="13"/>
      <c r="C18" s="14"/>
      <c r="D18" s="9"/>
      <c r="E18" s="10"/>
    </row>
    <row r="19" spans="1:8" x14ac:dyDescent="0.25">
      <c r="A19" s="6"/>
      <c r="B19" s="13" t="s">
        <v>4</v>
      </c>
      <c r="C19" s="12"/>
      <c r="D19" s="9"/>
      <c r="E19" s="15">
        <v>30000000</v>
      </c>
    </row>
    <row r="20" spans="1:8" x14ac:dyDescent="0.25">
      <c r="A20" s="6"/>
      <c r="B20" s="13" t="s">
        <v>5</v>
      </c>
      <c r="C20" s="12"/>
      <c r="D20" s="9"/>
      <c r="E20" s="15">
        <v>10000000</v>
      </c>
    </row>
    <row r="21" spans="1:8" x14ac:dyDescent="0.25">
      <c r="A21" s="6"/>
      <c r="B21" s="13" t="s">
        <v>6</v>
      </c>
      <c r="C21" s="12"/>
      <c r="D21" s="9"/>
      <c r="E21" s="15">
        <v>2000000</v>
      </c>
      <c r="F21" s="16"/>
    </row>
    <row r="22" spans="1:8" ht="15.75" thickBot="1" x14ac:dyDescent="0.3">
      <c r="A22" s="6"/>
      <c r="B22" s="17" t="s">
        <v>7</v>
      </c>
      <c r="C22" s="18"/>
      <c r="D22" s="19"/>
      <c r="E22" s="20">
        <v>8000000</v>
      </c>
    </row>
    <row r="23" spans="1:8" x14ac:dyDescent="0.25">
      <c r="A23" s="1"/>
      <c r="B23" s="21"/>
      <c r="C23" s="40"/>
      <c r="D23" s="77"/>
      <c r="E23" s="40"/>
    </row>
    <row r="24" spans="1:8" x14ac:dyDescent="0.25">
      <c r="A24" s="1"/>
      <c r="B24" s="21"/>
      <c r="C24" s="22"/>
      <c r="D24" s="23"/>
      <c r="E24" s="22"/>
    </row>
    <row r="25" spans="1:8" x14ac:dyDescent="0.25">
      <c r="A25" s="1"/>
      <c r="B25" s="67" t="s">
        <v>8</v>
      </c>
    </row>
    <row r="26" spans="1:8" ht="15.75" thickBot="1" x14ac:dyDescent="0.3">
      <c r="G26" s="202"/>
      <c r="H26" s="202"/>
    </row>
    <row r="27" spans="1:8" ht="75.75" thickBot="1" x14ac:dyDescent="0.3">
      <c r="A27" s="25"/>
      <c r="B27" s="26" t="s">
        <v>9</v>
      </c>
      <c r="C27" s="27" t="str">
        <f>C12</f>
        <v>Baseline Period Calendar Year</v>
      </c>
      <c r="D27" s="27" t="str">
        <f t="shared" ref="D27:E27" si="0">D12</f>
        <v>Change or Trend from Baseline to Measurement</v>
      </c>
      <c r="E27" s="28" t="str">
        <f t="shared" si="0"/>
        <v>Measurement Period Calendar Year</v>
      </c>
      <c r="G27" s="29"/>
      <c r="H27" s="29"/>
    </row>
    <row r="28" spans="1:8" ht="15.75" thickTop="1" x14ac:dyDescent="0.25">
      <c r="A28" s="30"/>
      <c r="B28" t="s">
        <v>10</v>
      </c>
      <c r="C28" s="31">
        <f>C13</f>
        <v>150000</v>
      </c>
      <c r="D28" s="32">
        <f>D13</f>
        <v>3.1E-2</v>
      </c>
      <c r="E28" s="33">
        <f>C28*(1+D28)</f>
        <v>154650</v>
      </c>
    </row>
    <row r="29" spans="1:8" x14ac:dyDescent="0.25">
      <c r="A29" s="30"/>
      <c r="B29" t="s">
        <v>11</v>
      </c>
      <c r="C29" s="34">
        <f>C14</f>
        <v>0.33333333333333331</v>
      </c>
      <c r="D29" s="32">
        <f>D14</f>
        <v>0</v>
      </c>
      <c r="E29" s="35">
        <f>C29*(1+D29)</f>
        <v>0.33333333333333331</v>
      </c>
    </row>
    <row r="30" spans="1:8" x14ac:dyDescent="0.25">
      <c r="A30" s="30"/>
      <c r="B30" t="s">
        <v>12</v>
      </c>
      <c r="C30" s="31">
        <f>C28*C29</f>
        <v>50000</v>
      </c>
      <c r="D30" s="36"/>
      <c r="E30" s="33">
        <f>E28*E29</f>
        <v>51550</v>
      </c>
    </row>
    <row r="31" spans="1:8" x14ac:dyDescent="0.25">
      <c r="A31" s="30"/>
      <c r="B31" t="s">
        <v>13</v>
      </c>
      <c r="C31" s="31">
        <v>12</v>
      </c>
      <c r="D31" s="36"/>
      <c r="E31" s="33">
        <v>12</v>
      </c>
    </row>
    <row r="32" spans="1:8" x14ac:dyDescent="0.25">
      <c r="A32" s="30"/>
      <c r="B32" t="s">
        <v>14</v>
      </c>
      <c r="C32" s="31">
        <f>C30*C31</f>
        <v>600000</v>
      </c>
      <c r="D32" s="36"/>
      <c r="E32" s="37">
        <f>E30*E31</f>
        <v>618600</v>
      </c>
    </row>
    <row r="33" spans="1:5" x14ac:dyDescent="0.25">
      <c r="A33" s="30"/>
      <c r="C33" s="31"/>
      <c r="D33" s="36"/>
      <c r="E33" s="37"/>
    </row>
    <row r="34" spans="1:5" x14ac:dyDescent="0.25">
      <c r="A34" s="30"/>
      <c r="B34" t="s">
        <v>15</v>
      </c>
      <c r="C34" s="31">
        <f>C15</f>
        <v>30000</v>
      </c>
      <c r="D34" s="32">
        <f>D15</f>
        <v>-0.04</v>
      </c>
      <c r="E34" s="33">
        <f>C34*(1+D34)</f>
        <v>28800</v>
      </c>
    </row>
    <row r="35" spans="1:5" x14ac:dyDescent="0.25">
      <c r="A35" s="30"/>
      <c r="C35" s="31"/>
      <c r="D35" s="34"/>
      <c r="E35" s="38"/>
    </row>
    <row r="36" spans="1:5" x14ac:dyDescent="0.25">
      <c r="A36" s="30"/>
      <c r="B36" t="s">
        <v>16</v>
      </c>
      <c r="C36" s="31">
        <f>C34/C30*1000</f>
        <v>600</v>
      </c>
      <c r="D36" s="34"/>
      <c r="E36" s="39">
        <f>E34/E30*1000</f>
        <v>558.68089233753642</v>
      </c>
    </row>
    <row r="37" spans="1:5" x14ac:dyDescent="0.25">
      <c r="A37" s="30"/>
      <c r="C37" s="31"/>
      <c r="D37" s="36"/>
      <c r="E37" s="37"/>
    </row>
    <row r="38" spans="1:5" x14ac:dyDescent="0.25">
      <c r="A38" s="30"/>
      <c r="B38" t="s">
        <v>17</v>
      </c>
      <c r="C38" s="40">
        <f>C16</f>
        <v>7500</v>
      </c>
      <c r="D38" s="32">
        <f>D16</f>
        <v>5.6000000000000001E-2</v>
      </c>
      <c r="E38" s="41">
        <f>C38*(1+D38)</f>
        <v>7920</v>
      </c>
    </row>
    <row r="39" spans="1:5" ht="30" x14ac:dyDescent="0.25">
      <c r="A39" s="42"/>
      <c r="B39" s="43" t="s">
        <v>18</v>
      </c>
      <c r="C39" s="44"/>
      <c r="D39" s="45">
        <f>D17</f>
        <v>5.3999999999999999E-2</v>
      </c>
      <c r="E39" s="46"/>
    </row>
    <row r="40" spans="1:5" x14ac:dyDescent="0.25">
      <c r="A40" s="47"/>
      <c r="B40" s="48" t="s">
        <v>19</v>
      </c>
      <c r="C40" s="49"/>
      <c r="D40" s="49"/>
      <c r="E40" s="50"/>
    </row>
    <row r="41" spans="1:5" x14ac:dyDescent="0.25">
      <c r="A41" s="30"/>
      <c r="E41" s="51"/>
    </row>
    <row r="42" spans="1:5" x14ac:dyDescent="0.25">
      <c r="A42" s="30"/>
      <c r="B42" t="str">
        <f>B36</f>
        <v>Chronic Population Inpatient Admissions/1000</v>
      </c>
      <c r="C42" s="52">
        <f>C36</f>
        <v>600</v>
      </c>
      <c r="D42" s="52"/>
      <c r="E42" s="51"/>
    </row>
    <row r="43" spans="1:5" ht="30" x14ac:dyDescent="0.25">
      <c r="A43" s="30" t="s">
        <v>20</v>
      </c>
      <c r="B43" s="21" t="str">
        <f>B39</f>
        <v>Utilization (admission) trend
 (as measured in a reference population)</v>
      </c>
      <c r="D43" s="53">
        <f>1+D39</f>
        <v>1.054</v>
      </c>
      <c r="E43" s="51"/>
    </row>
    <row r="44" spans="1:5" x14ac:dyDescent="0.25">
      <c r="A44" s="54" t="s">
        <v>21</v>
      </c>
      <c r="B44" t="s">
        <v>22</v>
      </c>
      <c r="E44" s="39">
        <f>C42*D43</f>
        <v>632.4</v>
      </c>
    </row>
    <row r="45" spans="1:5" x14ac:dyDescent="0.25">
      <c r="A45" s="54" t="s">
        <v>23</v>
      </c>
      <c r="B45" s="55" t="s">
        <v>24</v>
      </c>
      <c r="E45" s="56">
        <f>E36</f>
        <v>558.68089233753642</v>
      </c>
    </row>
    <row r="46" spans="1:5" x14ac:dyDescent="0.25">
      <c r="A46" s="54" t="s">
        <v>21</v>
      </c>
      <c r="B46" t="s">
        <v>25</v>
      </c>
      <c r="E46" s="57">
        <f>E44-E45</f>
        <v>73.719107662463557</v>
      </c>
    </row>
    <row r="47" spans="1:5" x14ac:dyDescent="0.25">
      <c r="A47" s="30" t="s">
        <v>20</v>
      </c>
      <c r="B47" s="55" t="s">
        <v>26</v>
      </c>
      <c r="E47" s="58">
        <f>E30/1000</f>
        <v>51.55</v>
      </c>
    </row>
    <row r="48" spans="1:5" x14ac:dyDescent="0.25">
      <c r="A48" s="54" t="s">
        <v>21</v>
      </c>
      <c r="B48" t="s">
        <v>27</v>
      </c>
      <c r="E48" s="39">
        <f>E46*E47</f>
        <v>3800.2199999999962</v>
      </c>
    </row>
    <row r="49" spans="1:5" x14ac:dyDescent="0.25">
      <c r="A49" s="30" t="s">
        <v>20</v>
      </c>
      <c r="B49" s="55" t="s">
        <v>28</v>
      </c>
      <c r="E49" s="59">
        <f>E38</f>
        <v>7920</v>
      </c>
    </row>
    <row r="50" spans="1:5" x14ac:dyDescent="0.25">
      <c r="A50" s="60" t="s">
        <v>21</v>
      </c>
      <c r="B50" s="61" t="s">
        <v>29</v>
      </c>
      <c r="C50" s="62"/>
      <c r="D50" s="62"/>
      <c r="E50" s="63">
        <f>E48*E49</f>
        <v>30097742.399999969</v>
      </c>
    </row>
    <row r="51" spans="1:5" x14ac:dyDescent="0.25">
      <c r="A51" s="47"/>
      <c r="B51" s="48" t="s">
        <v>30</v>
      </c>
      <c r="C51" s="49"/>
      <c r="D51" s="49"/>
      <c r="E51" s="50"/>
    </row>
    <row r="52" spans="1:5" x14ac:dyDescent="0.25">
      <c r="A52" s="30"/>
      <c r="E52" s="51"/>
    </row>
    <row r="53" spans="1:5" x14ac:dyDescent="0.25">
      <c r="A53" s="30"/>
      <c r="B53" s="22" t="str">
        <f t="shared" ref="B53:B56" si="1">B19</f>
        <v>Direct Costs</v>
      </c>
      <c r="E53" s="64">
        <f t="shared" ref="E53:E56" si="2">E19</f>
        <v>30000000</v>
      </c>
    </row>
    <row r="54" spans="1:5" x14ac:dyDescent="0.25">
      <c r="A54" s="54" t="s">
        <v>31</v>
      </c>
      <c r="B54" s="22" t="str">
        <f t="shared" si="1"/>
        <v>Indirect Costs</v>
      </c>
      <c r="E54" s="64">
        <f t="shared" si="2"/>
        <v>10000000</v>
      </c>
    </row>
    <row r="55" spans="1:5" x14ac:dyDescent="0.25">
      <c r="A55" s="54" t="s">
        <v>31</v>
      </c>
      <c r="B55" s="22" t="str">
        <f t="shared" si="1"/>
        <v>Management Costs</v>
      </c>
      <c r="E55" s="64">
        <f t="shared" si="2"/>
        <v>2000000</v>
      </c>
    </row>
    <row r="56" spans="1:5" x14ac:dyDescent="0.25">
      <c r="A56" s="54" t="s">
        <v>31</v>
      </c>
      <c r="B56" s="22" t="str">
        <f t="shared" si="1"/>
        <v>Overhead and other Allocated Costs</v>
      </c>
      <c r="E56" s="64">
        <f t="shared" si="2"/>
        <v>8000000</v>
      </c>
    </row>
    <row r="57" spans="1:5" x14ac:dyDescent="0.25">
      <c r="A57" s="60" t="s">
        <v>21</v>
      </c>
      <c r="B57" s="65" t="s">
        <v>32</v>
      </c>
      <c r="C57" s="72"/>
      <c r="D57" s="66"/>
      <c r="E57" s="63">
        <f>SUM(E19:E22)</f>
        <v>50000000</v>
      </c>
    </row>
    <row r="58" spans="1:5" x14ac:dyDescent="0.25">
      <c r="A58" s="30"/>
      <c r="B58" s="67" t="s">
        <v>33</v>
      </c>
      <c r="E58" s="51"/>
    </row>
    <row r="59" spans="1:5" x14ac:dyDescent="0.25">
      <c r="A59" s="30"/>
      <c r="E59" s="68"/>
    </row>
    <row r="60" spans="1:5" x14ac:dyDescent="0.25">
      <c r="A60" s="30"/>
      <c r="B60" s="67" t="str">
        <f>B50</f>
        <v>Estimated Savings due to Averted Admissions</v>
      </c>
      <c r="E60" s="64">
        <f>E50</f>
        <v>30097742.399999969</v>
      </c>
    </row>
    <row r="61" spans="1:5" x14ac:dyDescent="0.25">
      <c r="A61" s="54" t="s">
        <v>34</v>
      </c>
      <c r="B61" s="67" t="str">
        <f>B57</f>
        <v>Total Program Cost</v>
      </c>
      <c r="E61" s="64">
        <f>E57</f>
        <v>50000000</v>
      </c>
    </row>
    <row r="62" spans="1:5" ht="15.75" thickBot="1" x14ac:dyDescent="0.3">
      <c r="A62" s="69" t="s">
        <v>21</v>
      </c>
      <c r="B62" s="70" t="s">
        <v>35</v>
      </c>
      <c r="C62" s="71"/>
      <c r="D62" s="71"/>
      <c r="E62" s="73">
        <f>E60/E61</f>
        <v>0.60195484799999932</v>
      </c>
    </row>
  </sheetData>
  <mergeCells count="4">
    <mergeCell ref="G26:H26"/>
    <mergeCell ref="A6:F6"/>
    <mergeCell ref="A8:F8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DD89-FE86-45AD-9208-1EB59F31DF52}">
  <dimension ref="A1:U37"/>
  <sheetViews>
    <sheetView workbookViewId="0"/>
  </sheetViews>
  <sheetFormatPr defaultRowHeight="15" x14ac:dyDescent="0.25"/>
  <cols>
    <col min="1" max="1" width="20.28515625" customWidth="1"/>
    <col min="2" max="2" width="17.5703125" customWidth="1"/>
    <col min="3" max="3" width="18.5703125" customWidth="1"/>
    <col min="4" max="4" width="10.85546875" customWidth="1"/>
    <col min="5" max="5" width="11" customWidth="1"/>
  </cols>
  <sheetData>
    <row r="1" spans="1:21" ht="18.75" x14ac:dyDescent="0.3">
      <c r="A1" s="96" t="s">
        <v>68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1" ht="18.75" x14ac:dyDescent="0.25">
      <c r="A2" s="206" t="s">
        <v>67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9.5" thickBot="1" x14ac:dyDescent="0.35">
      <c r="A3" s="8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38.25" thickBot="1" x14ac:dyDescent="0.35">
      <c r="A4" s="94"/>
      <c r="B4" s="93" t="s">
        <v>66</v>
      </c>
      <c r="C4" s="93" t="s">
        <v>65</v>
      </c>
      <c r="D4" s="87"/>
      <c r="E4" s="87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38.25" thickBot="1" x14ac:dyDescent="0.35">
      <c r="A5" s="91" t="s">
        <v>64</v>
      </c>
      <c r="B5" s="90">
        <v>3000</v>
      </c>
      <c r="C5" s="90">
        <v>1000</v>
      </c>
      <c r="D5" s="87"/>
      <c r="E5" s="87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9.5" thickBot="1" x14ac:dyDescent="0.35">
      <c r="A6" s="91" t="s">
        <v>63</v>
      </c>
      <c r="B6" s="92">
        <v>0.3</v>
      </c>
      <c r="C6" s="92">
        <v>0.2</v>
      </c>
      <c r="D6" s="87"/>
      <c r="E6" s="87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38.25" thickBot="1" x14ac:dyDescent="0.35">
      <c r="A7" s="91" t="s">
        <v>62</v>
      </c>
      <c r="B7" s="90">
        <v>6000</v>
      </c>
      <c r="C7" s="90">
        <v>1500</v>
      </c>
      <c r="D7" s="87"/>
      <c r="E7" s="87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1:21" ht="18.75" x14ac:dyDescent="0.3">
      <c r="A8" s="89"/>
      <c r="B8" s="88"/>
      <c r="C8" s="88"/>
      <c r="D8" s="88"/>
      <c r="E8" s="87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18.75" x14ac:dyDescent="0.3">
      <c r="A9" s="82" t="s">
        <v>61</v>
      </c>
      <c r="B9" s="88"/>
      <c r="C9" s="87"/>
      <c r="D9" s="88"/>
      <c r="E9" s="87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18.75" x14ac:dyDescent="0.3">
      <c r="A10" s="82"/>
      <c r="B10" s="80"/>
      <c r="C10" s="87"/>
      <c r="D10" s="87"/>
      <c r="E10" s="88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</row>
    <row r="11" spans="1:21" ht="18.75" x14ac:dyDescent="0.3">
      <c r="A11" s="86" t="s">
        <v>60</v>
      </c>
      <c r="B11" s="80"/>
      <c r="C11" s="88"/>
      <c r="D11" s="87"/>
      <c r="E11" s="87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1:21" ht="18.75" x14ac:dyDescent="0.3">
      <c r="A12" s="86" t="s">
        <v>59</v>
      </c>
      <c r="B12" s="80"/>
      <c r="C12" s="88"/>
      <c r="D12" s="87"/>
      <c r="E12" s="87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18.75" x14ac:dyDescent="0.3">
      <c r="A13" s="86" t="s">
        <v>58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1" ht="18.75" x14ac:dyDescent="0.3">
      <c r="A14" s="86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1" ht="18.75" x14ac:dyDescent="0.3">
      <c r="A15" s="85" t="s">
        <v>57</v>
      </c>
      <c r="B15" s="84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18.75" x14ac:dyDescent="0.3">
      <c r="A16" s="84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8.75" customHeight="1" x14ac:dyDescent="0.25">
      <c r="A17" s="206" t="s">
        <v>56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</row>
    <row r="18" spans="1:21" ht="18.75" customHeight="1" x14ac:dyDescent="0.25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</row>
    <row r="19" spans="1:21" ht="18.75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</row>
    <row r="20" spans="1:21" ht="18.75" x14ac:dyDescent="0.3">
      <c r="A20" s="83" t="s">
        <v>55</v>
      </c>
      <c r="B20" s="82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</row>
    <row r="21" spans="1:21" ht="18.75" x14ac:dyDescent="0.3">
      <c r="A21" s="83"/>
      <c r="B21" s="8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18.75" x14ac:dyDescent="0.3">
      <c r="A22" s="81" t="s">
        <v>54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</row>
    <row r="23" spans="1:21" ht="15.75" x14ac:dyDescent="0.25">
      <c r="A23" s="79" t="s">
        <v>53</v>
      </c>
    </row>
    <row r="25" spans="1:21" x14ac:dyDescent="0.25">
      <c r="A25" s="67" t="s">
        <v>52</v>
      </c>
    </row>
    <row r="26" spans="1:21" ht="15.75" x14ac:dyDescent="0.25">
      <c r="A26" s="78" t="s">
        <v>51</v>
      </c>
    </row>
    <row r="27" spans="1:21" ht="15.75" x14ac:dyDescent="0.25">
      <c r="A27" s="78" t="s">
        <v>50</v>
      </c>
    </row>
    <row r="28" spans="1:21" ht="15.75" x14ac:dyDescent="0.25">
      <c r="A28" s="78" t="s">
        <v>49</v>
      </c>
    </row>
    <row r="30" spans="1:21" x14ac:dyDescent="0.25">
      <c r="A30" s="67" t="s">
        <v>48</v>
      </c>
    </row>
    <row r="31" spans="1:21" ht="15.75" x14ac:dyDescent="0.25">
      <c r="A31" s="78" t="s">
        <v>47</v>
      </c>
    </row>
    <row r="32" spans="1:21" ht="15.75" x14ac:dyDescent="0.25">
      <c r="A32" s="78" t="s">
        <v>46</v>
      </c>
    </row>
    <row r="33" spans="1:1" ht="15.75" x14ac:dyDescent="0.25">
      <c r="A33" s="78" t="s">
        <v>45</v>
      </c>
    </row>
    <row r="34" spans="1:1" ht="15.75" x14ac:dyDescent="0.25">
      <c r="A34" s="78"/>
    </row>
    <row r="35" spans="1:1" ht="15.75" x14ac:dyDescent="0.25">
      <c r="A35" s="78" t="s">
        <v>44</v>
      </c>
    </row>
    <row r="36" spans="1:1" ht="15.75" x14ac:dyDescent="0.25">
      <c r="A36" s="78" t="s">
        <v>43</v>
      </c>
    </row>
    <row r="37" spans="1:1" ht="15.75" x14ac:dyDescent="0.25">
      <c r="A37" s="78" t="s">
        <v>42</v>
      </c>
    </row>
  </sheetData>
  <mergeCells count="2">
    <mergeCell ref="A2:U2"/>
    <mergeCell ref="A17:U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E40B-A59A-4BF5-9F41-2D88CF5665E6}">
  <dimension ref="A1:N30"/>
  <sheetViews>
    <sheetView workbookViewId="0">
      <selection activeCell="B24" sqref="B24"/>
    </sheetView>
  </sheetViews>
  <sheetFormatPr defaultRowHeight="15" x14ac:dyDescent="0.25"/>
  <cols>
    <col min="1" max="1" width="62" customWidth="1"/>
    <col min="2" max="2" width="12.5703125" customWidth="1"/>
  </cols>
  <sheetData>
    <row r="1" spans="1:14" ht="18.75" x14ac:dyDescent="0.3">
      <c r="A1" s="96" t="s">
        <v>86</v>
      </c>
      <c r="B1" s="80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x14ac:dyDescent="0.25">
      <c r="A2" s="207" t="s">
        <v>85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ht="18.600000000000001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.75" x14ac:dyDescent="0.3">
      <c r="A4" s="82"/>
      <c r="B4" s="80"/>
      <c r="C4" s="80"/>
      <c r="D4" s="80"/>
      <c r="E4" s="80"/>
      <c r="F4" s="80"/>
      <c r="G4" s="95"/>
      <c r="H4" s="95"/>
      <c r="I4" s="95"/>
      <c r="J4" s="95"/>
      <c r="K4" s="95"/>
      <c r="L4" s="95"/>
      <c r="M4" s="95"/>
      <c r="N4" s="95"/>
    </row>
    <row r="5" spans="1:14" ht="18.75" x14ac:dyDescent="0.3">
      <c r="A5" s="84" t="s">
        <v>84</v>
      </c>
      <c r="B5" s="87"/>
      <c r="C5" s="87"/>
      <c r="D5" s="87"/>
      <c r="E5" s="87"/>
      <c r="F5" s="80"/>
      <c r="G5" s="95"/>
      <c r="H5" s="95"/>
      <c r="I5" s="95"/>
      <c r="J5" s="95"/>
      <c r="K5" s="95"/>
      <c r="L5" s="95"/>
      <c r="M5" s="95"/>
      <c r="N5" s="95"/>
    </row>
    <row r="6" spans="1:14" ht="18.75" x14ac:dyDescent="0.3">
      <c r="A6" s="101"/>
      <c r="B6" s="87"/>
      <c r="C6" s="87"/>
      <c r="D6" s="87"/>
      <c r="E6" s="87"/>
      <c r="F6" s="80"/>
      <c r="G6" s="95"/>
      <c r="H6" s="95"/>
      <c r="I6" s="95"/>
      <c r="J6" s="95"/>
      <c r="K6" s="95"/>
      <c r="L6" s="95"/>
      <c r="M6" s="95"/>
      <c r="N6" s="95"/>
    </row>
    <row r="7" spans="1:14" ht="18.75" x14ac:dyDescent="0.3">
      <c r="A7" s="86" t="s">
        <v>83</v>
      </c>
      <c r="B7" s="87"/>
      <c r="C7" s="87"/>
      <c r="D7" s="87"/>
      <c r="E7" s="87"/>
      <c r="F7" s="80"/>
      <c r="G7" s="95"/>
      <c r="H7" s="95"/>
      <c r="I7" s="95"/>
      <c r="J7" s="95"/>
      <c r="K7" s="95"/>
      <c r="L7" s="95"/>
      <c r="M7" s="95"/>
      <c r="N7" s="95"/>
    </row>
    <row r="8" spans="1:14" ht="18.75" x14ac:dyDescent="0.3">
      <c r="A8" s="86" t="s">
        <v>82</v>
      </c>
      <c r="B8" s="87"/>
      <c r="C8" s="87"/>
      <c r="D8" s="87"/>
      <c r="E8" s="87"/>
      <c r="F8" s="80"/>
      <c r="G8" s="95"/>
      <c r="H8" s="95"/>
      <c r="I8" s="95"/>
      <c r="J8" s="95"/>
      <c r="K8" s="95"/>
      <c r="L8" s="95"/>
      <c r="M8" s="95"/>
      <c r="N8" s="95"/>
    </row>
    <row r="9" spans="1:14" ht="18.75" x14ac:dyDescent="0.3">
      <c r="A9" s="86" t="s">
        <v>81</v>
      </c>
      <c r="B9" s="80"/>
      <c r="C9" s="80"/>
      <c r="D9" s="80"/>
      <c r="E9" s="80"/>
      <c r="F9" s="80"/>
      <c r="G9" s="95"/>
      <c r="H9" s="95"/>
      <c r="I9" s="95"/>
      <c r="J9" s="95"/>
      <c r="K9" s="95"/>
      <c r="L9" s="95"/>
      <c r="M9" s="95"/>
      <c r="N9" s="95"/>
    </row>
    <row r="10" spans="1:14" ht="18.75" x14ac:dyDescent="0.3">
      <c r="A10" s="86" t="s">
        <v>80</v>
      </c>
      <c r="B10" s="87"/>
      <c r="C10" s="87"/>
      <c r="D10" s="87"/>
      <c r="E10" s="87"/>
      <c r="F10" s="80"/>
      <c r="G10" s="95"/>
      <c r="H10" s="95"/>
      <c r="I10" s="95"/>
      <c r="J10" s="95"/>
      <c r="K10" s="95"/>
      <c r="L10" s="95"/>
      <c r="M10" s="95"/>
      <c r="N10" s="95"/>
    </row>
    <row r="11" spans="1:14" ht="18.75" x14ac:dyDescent="0.3">
      <c r="A11" s="86"/>
      <c r="B11" s="87"/>
      <c r="C11" s="87"/>
      <c r="D11" s="87"/>
      <c r="E11" s="87"/>
      <c r="F11" s="80"/>
      <c r="G11" s="95"/>
      <c r="H11" s="95"/>
      <c r="I11" s="95"/>
      <c r="J11" s="95"/>
      <c r="K11" s="95"/>
      <c r="L11" s="95"/>
      <c r="M11" s="95"/>
      <c r="N11" s="95"/>
    </row>
    <row r="12" spans="1:14" ht="18.75" x14ac:dyDescent="0.3">
      <c r="A12" s="85" t="s">
        <v>79</v>
      </c>
      <c r="B12" s="88"/>
      <c r="C12" s="88"/>
      <c r="D12" s="88"/>
      <c r="E12" s="88"/>
      <c r="F12" s="80"/>
      <c r="G12" s="95"/>
      <c r="H12" s="95"/>
      <c r="I12" s="95"/>
      <c r="J12" s="95"/>
      <c r="K12" s="95"/>
      <c r="L12" s="95"/>
      <c r="M12" s="95"/>
      <c r="N12" s="95"/>
    </row>
    <row r="13" spans="1:14" ht="15.75" x14ac:dyDescent="0.25">
      <c r="A13" s="79" t="s">
        <v>53</v>
      </c>
    </row>
    <row r="15" spans="1:14" x14ac:dyDescent="0.25">
      <c r="A15" t="s">
        <v>78</v>
      </c>
    </row>
    <row r="16" spans="1:14" x14ac:dyDescent="0.25">
      <c r="A16" t="s">
        <v>77</v>
      </c>
      <c r="B16" s="100">
        <f>961/1172</f>
        <v>0.81996587030716728</v>
      </c>
    </row>
    <row r="18" spans="1:3" x14ac:dyDescent="0.25">
      <c r="A18" t="s">
        <v>76</v>
      </c>
    </row>
    <row r="20" spans="1:3" x14ac:dyDescent="0.25">
      <c r="A20" t="s">
        <v>75</v>
      </c>
    </row>
    <row r="21" spans="1:3" x14ac:dyDescent="0.25">
      <c r="A21" t="s">
        <v>74</v>
      </c>
      <c r="B21" s="99">
        <f>1172*0.87</f>
        <v>1019.64</v>
      </c>
      <c r="C21" t="s">
        <v>72</v>
      </c>
    </row>
    <row r="23" spans="1:3" x14ac:dyDescent="0.25">
      <c r="A23" s="62" t="s">
        <v>73</v>
      </c>
      <c r="B23" s="98">
        <f>0.5*(B21-961)</f>
        <v>29.319999999999993</v>
      </c>
      <c r="C23" s="62" t="s">
        <v>72</v>
      </c>
    </row>
    <row r="24" spans="1:3" x14ac:dyDescent="0.25">
      <c r="A24" t="s">
        <v>71</v>
      </c>
      <c r="B24" s="97">
        <f>B23*5000*12</f>
        <v>1759199.9999999995</v>
      </c>
    </row>
    <row r="26" spans="1:3" x14ac:dyDescent="0.25">
      <c r="A26" t="s">
        <v>70</v>
      </c>
    </row>
    <row r="27" spans="1:3" x14ac:dyDescent="0.25">
      <c r="A27" s="208" t="s">
        <v>69</v>
      </c>
      <c r="B27" s="208"/>
      <c r="C27" s="208"/>
    </row>
    <row r="28" spans="1:3" x14ac:dyDescent="0.25">
      <c r="A28" s="208"/>
      <c r="B28" s="208"/>
      <c r="C28" s="208"/>
    </row>
    <row r="29" spans="1:3" x14ac:dyDescent="0.25">
      <c r="A29" s="208"/>
      <c r="B29" s="208"/>
      <c r="C29" s="208"/>
    </row>
    <row r="30" spans="1:3" ht="4.5" customHeight="1" x14ac:dyDescent="0.25">
      <c r="A30" s="208"/>
      <c r="B30" s="208"/>
      <c r="C30" s="208"/>
    </row>
  </sheetData>
  <mergeCells count="2">
    <mergeCell ref="A2:N3"/>
    <mergeCell ref="A27:C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8ACA3-5AF1-42EE-9F8E-66C7583CDAB0}">
  <dimension ref="A1:L301"/>
  <sheetViews>
    <sheetView workbookViewId="0">
      <pane ySplit="1" topLeftCell="A2" activePane="bottomLeft" state="frozen"/>
      <selection activeCell="H5" sqref="H5"/>
      <selection pane="bottomLeft"/>
    </sheetView>
  </sheetViews>
  <sheetFormatPr defaultRowHeight="15" x14ac:dyDescent="0.25"/>
  <cols>
    <col min="1" max="1" width="26" bestFit="1" customWidth="1"/>
    <col min="2" max="2" width="10.85546875" bestFit="1" customWidth="1"/>
    <col min="3" max="3" width="36.42578125" bestFit="1" customWidth="1"/>
    <col min="4" max="4" width="7.28515625" bestFit="1" customWidth="1"/>
    <col min="5" max="5" width="4.42578125" bestFit="1" customWidth="1"/>
    <col min="6" max="6" width="7.5703125" bestFit="1" customWidth="1"/>
    <col min="7" max="7" width="39.42578125" bestFit="1" customWidth="1"/>
    <col min="8" max="8" width="33.28515625" bestFit="1" customWidth="1"/>
    <col min="9" max="9" width="13.7109375" bestFit="1" customWidth="1"/>
    <col min="10" max="10" width="26" customWidth="1"/>
    <col min="11" max="11" width="11.28515625" bestFit="1" customWidth="1"/>
    <col min="12" max="12" width="11.85546875" bestFit="1" customWidth="1"/>
  </cols>
  <sheetData>
    <row r="1" spans="1:12" x14ac:dyDescent="0.25">
      <c r="A1" s="201" t="s">
        <v>146</v>
      </c>
      <c r="B1" t="s">
        <v>147</v>
      </c>
      <c r="C1" t="s">
        <v>148</v>
      </c>
      <c r="D1" t="s">
        <v>149</v>
      </c>
      <c r="E1" t="s">
        <v>150</v>
      </c>
      <c r="F1" t="s">
        <v>151</v>
      </c>
      <c r="G1" t="s">
        <v>152</v>
      </c>
      <c r="H1" t="s">
        <v>153</v>
      </c>
      <c r="I1" s="201" t="s">
        <v>154</v>
      </c>
      <c r="J1" s="201" t="s">
        <v>155</v>
      </c>
      <c r="K1" s="201" t="s">
        <v>156</v>
      </c>
      <c r="L1" s="201" t="s">
        <v>157</v>
      </c>
    </row>
    <row r="2" spans="1:12" x14ac:dyDescent="0.25">
      <c r="A2" t="str">
        <f t="shared" ref="A2:A65" si="0">C2&amp;I2</f>
        <v>YesH66F</v>
      </c>
      <c r="B2">
        <v>1</v>
      </c>
      <c r="C2" t="s">
        <v>158</v>
      </c>
      <c r="D2" t="s">
        <v>159</v>
      </c>
      <c r="E2">
        <v>66</v>
      </c>
      <c r="F2" t="s">
        <v>160</v>
      </c>
      <c r="G2">
        <v>0</v>
      </c>
      <c r="H2">
        <v>0</v>
      </c>
      <c r="I2" t="str">
        <f>D2&amp;E2&amp;F2</f>
        <v>H66F</v>
      </c>
      <c r="J2">
        <f t="shared" ref="J2:J65" si="1">IF(C2="No","",VLOOKUP("No"&amp;I2,A:H,2,0))</f>
        <v>258</v>
      </c>
      <c r="K2">
        <f t="shared" ref="K2:K65" si="2">IF(C2="No","",VLOOKUP(J2,B:H,6,0))</f>
        <v>0</v>
      </c>
      <c r="L2">
        <f t="shared" ref="L2:L65" si="3">IF(C2="No","",VLOOKUP(J2,B:H,7,0))</f>
        <v>1</v>
      </c>
    </row>
    <row r="3" spans="1:12" x14ac:dyDescent="0.25">
      <c r="A3" t="str">
        <f t="shared" si="0"/>
        <v>YesE74M</v>
      </c>
      <c r="B3">
        <v>2</v>
      </c>
      <c r="C3" t="s">
        <v>158</v>
      </c>
      <c r="D3" t="s">
        <v>161</v>
      </c>
      <c r="E3">
        <v>74</v>
      </c>
      <c r="F3" t="s">
        <v>111</v>
      </c>
      <c r="G3">
        <v>0</v>
      </c>
      <c r="H3">
        <v>0</v>
      </c>
      <c r="I3" t="str">
        <f t="shared" ref="I3:I51" si="4">D3&amp;E3&amp;F3</f>
        <v>E74M</v>
      </c>
      <c r="J3">
        <f t="shared" si="1"/>
        <v>71</v>
      </c>
      <c r="K3">
        <f t="shared" si="2"/>
        <v>0</v>
      </c>
      <c r="L3">
        <f t="shared" si="3"/>
        <v>0</v>
      </c>
    </row>
    <row r="4" spans="1:12" x14ac:dyDescent="0.25">
      <c r="A4" t="str">
        <f t="shared" si="0"/>
        <v>YesB73M</v>
      </c>
      <c r="B4">
        <v>3</v>
      </c>
      <c r="C4" t="s">
        <v>158</v>
      </c>
      <c r="D4" t="s">
        <v>162</v>
      </c>
      <c r="E4">
        <v>73</v>
      </c>
      <c r="F4" t="s">
        <v>111</v>
      </c>
      <c r="G4">
        <v>0</v>
      </c>
      <c r="H4">
        <v>0</v>
      </c>
      <c r="I4" t="str">
        <f t="shared" si="4"/>
        <v>B73M</v>
      </c>
      <c r="J4">
        <f t="shared" si="1"/>
        <v>100</v>
      </c>
      <c r="K4">
        <f t="shared" si="2"/>
        <v>0</v>
      </c>
      <c r="L4">
        <f t="shared" si="3"/>
        <v>0</v>
      </c>
    </row>
    <row r="5" spans="1:12" x14ac:dyDescent="0.25">
      <c r="A5" t="str">
        <f t="shared" si="0"/>
        <v>YesA78F</v>
      </c>
      <c r="B5">
        <v>4</v>
      </c>
      <c r="C5" t="s">
        <v>158</v>
      </c>
      <c r="D5" t="s">
        <v>163</v>
      </c>
      <c r="E5">
        <v>78</v>
      </c>
      <c r="F5" t="s">
        <v>160</v>
      </c>
      <c r="G5">
        <v>1</v>
      </c>
      <c r="H5">
        <v>1</v>
      </c>
      <c r="I5" t="str">
        <f t="shared" si="4"/>
        <v>A78F</v>
      </c>
      <c r="J5">
        <f t="shared" si="1"/>
        <v>96</v>
      </c>
      <c r="K5">
        <f t="shared" si="2"/>
        <v>1</v>
      </c>
      <c r="L5">
        <f t="shared" si="3"/>
        <v>1</v>
      </c>
    </row>
    <row r="6" spans="1:12" x14ac:dyDescent="0.25">
      <c r="A6" t="str">
        <f t="shared" si="0"/>
        <v>YesI66M</v>
      </c>
      <c r="B6">
        <v>5</v>
      </c>
      <c r="C6" t="s">
        <v>158</v>
      </c>
      <c r="D6" t="s">
        <v>164</v>
      </c>
      <c r="E6">
        <v>66</v>
      </c>
      <c r="F6" t="s">
        <v>111</v>
      </c>
      <c r="G6">
        <v>0</v>
      </c>
      <c r="H6">
        <v>1</v>
      </c>
      <c r="I6" t="str">
        <f t="shared" si="4"/>
        <v>I66M</v>
      </c>
      <c r="J6">
        <f t="shared" si="1"/>
        <v>148</v>
      </c>
      <c r="K6">
        <f t="shared" si="2"/>
        <v>1</v>
      </c>
      <c r="L6">
        <f t="shared" si="3"/>
        <v>1</v>
      </c>
    </row>
    <row r="7" spans="1:12" x14ac:dyDescent="0.25">
      <c r="A7" t="str">
        <f t="shared" si="0"/>
        <v>YesG72F</v>
      </c>
      <c r="B7">
        <v>6</v>
      </c>
      <c r="C7" t="s">
        <v>158</v>
      </c>
      <c r="D7" t="s">
        <v>165</v>
      </c>
      <c r="E7">
        <v>72</v>
      </c>
      <c r="F7" t="s">
        <v>160</v>
      </c>
      <c r="G7">
        <v>0</v>
      </c>
      <c r="H7">
        <v>0</v>
      </c>
      <c r="I7" t="str">
        <f t="shared" si="4"/>
        <v>G72F</v>
      </c>
      <c r="J7">
        <f t="shared" si="1"/>
        <v>152</v>
      </c>
      <c r="K7">
        <f t="shared" si="2"/>
        <v>0</v>
      </c>
      <c r="L7">
        <f t="shared" si="3"/>
        <v>0</v>
      </c>
    </row>
    <row r="8" spans="1:12" x14ac:dyDescent="0.25">
      <c r="A8" t="str">
        <f t="shared" si="0"/>
        <v>YesE74F</v>
      </c>
      <c r="B8">
        <v>7</v>
      </c>
      <c r="C8" t="s">
        <v>158</v>
      </c>
      <c r="D8" t="s">
        <v>161</v>
      </c>
      <c r="E8">
        <v>74</v>
      </c>
      <c r="F8" t="s">
        <v>160</v>
      </c>
      <c r="G8">
        <v>0</v>
      </c>
      <c r="H8">
        <v>0</v>
      </c>
      <c r="I8" t="str">
        <f t="shared" si="4"/>
        <v>E74F</v>
      </c>
      <c r="J8">
        <f t="shared" si="1"/>
        <v>192</v>
      </c>
      <c r="K8">
        <f t="shared" si="2"/>
        <v>0</v>
      </c>
      <c r="L8">
        <f t="shared" si="3"/>
        <v>0</v>
      </c>
    </row>
    <row r="9" spans="1:12" x14ac:dyDescent="0.25">
      <c r="A9" t="str">
        <f t="shared" si="0"/>
        <v>YesD68M</v>
      </c>
      <c r="B9">
        <v>8</v>
      </c>
      <c r="C9" t="s">
        <v>158</v>
      </c>
      <c r="D9" t="s">
        <v>166</v>
      </c>
      <c r="E9">
        <v>68</v>
      </c>
      <c r="F9" t="s">
        <v>111</v>
      </c>
      <c r="G9">
        <v>0</v>
      </c>
      <c r="H9">
        <v>0</v>
      </c>
      <c r="I9" t="str">
        <f t="shared" si="4"/>
        <v>D68M</v>
      </c>
      <c r="J9">
        <f t="shared" si="1"/>
        <v>98</v>
      </c>
      <c r="K9">
        <f t="shared" si="2"/>
        <v>0</v>
      </c>
      <c r="L9">
        <f t="shared" si="3"/>
        <v>1</v>
      </c>
    </row>
    <row r="10" spans="1:12" x14ac:dyDescent="0.25">
      <c r="A10" t="str">
        <f t="shared" si="0"/>
        <v>YesA70F</v>
      </c>
      <c r="B10">
        <v>9</v>
      </c>
      <c r="C10" t="s">
        <v>158</v>
      </c>
      <c r="D10" t="s">
        <v>163</v>
      </c>
      <c r="E10">
        <v>70</v>
      </c>
      <c r="F10" t="s">
        <v>160</v>
      </c>
      <c r="G10">
        <v>1</v>
      </c>
      <c r="H10">
        <v>2</v>
      </c>
      <c r="I10" t="str">
        <f t="shared" si="4"/>
        <v>A70F</v>
      </c>
      <c r="J10">
        <f t="shared" si="1"/>
        <v>191</v>
      </c>
      <c r="K10">
        <f t="shared" si="2"/>
        <v>1</v>
      </c>
      <c r="L10">
        <f t="shared" si="3"/>
        <v>1</v>
      </c>
    </row>
    <row r="11" spans="1:12" x14ac:dyDescent="0.25">
      <c r="A11" t="str">
        <f t="shared" si="0"/>
        <v>YesE66M</v>
      </c>
      <c r="B11">
        <v>10</v>
      </c>
      <c r="C11" t="s">
        <v>158</v>
      </c>
      <c r="D11" t="s">
        <v>161</v>
      </c>
      <c r="E11">
        <v>66</v>
      </c>
      <c r="F11" t="s">
        <v>111</v>
      </c>
      <c r="G11">
        <v>0</v>
      </c>
      <c r="H11">
        <v>0</v>
      </c>
      <c r="I11" t="str">
        <f t="shared" si="4"/>
        <v>E66M</v>
      </c>
      <c r="J11">
        <f t="shared" si="1"/>
        <v>253</v>
      </c>
      <c r="K11">
        <f t="shared" si="2"/>
        <v>1</v>
      </c>
      <c r="L11">
        <f t="shared" si="3"/>
        <v>2</v>
      </c>
    </row>
    <row r="12" spans="1:12" x14ac:dyDescent="0.25">
      <c r="A12" t="str">
        <f t="shared" si="0"/>
        <v>YesC71M</v>
      </c>
      <c r="B12">
        <v>11</v>
      </c>
      <c r="C12" t="s">
        <v>158</v>
      </c>
      <c r="D12" t="s">
        <v>167</v>
      </c>
      <c r="E12">
        <v>71</v>
      </c>
      <c r="F12" t="s">
        <v>111</v>
      </c>
      <c r="G12">
        <v>0</v>
      </c>
      <c r="H12">
        <v>0</v>
      </c>
      <c r="I12" t="str">
        <f t="shared" si="4"/>
        <v>C71M</v>
      </c>
      <c r="J12">
        <f t="shared" si="1"/>
        <v>173</v>
      </c>
      <c r="K12">
        <f t="shared" si="2"/>
        <v>0</v>
      </c>
      <c r="L12">
        <f t="shared" si="3"/>
        <v>0</v>
      </c>
    </row>
    <row r="13" spans="1:12" x14ac:dyDescent="0.25">
      <c r="A13" t="str">
        <f t="shared" si="0"/>
        <v>YesJ69F</v>
      </c>
      <c r="B13">
        <v>12</v>
      </c>
      <c r="C13" t="s">
        <v>158</v>
      </c>
      <c r="D13" t="s">
        <v>168</v>
      </c>
      <c r="E13">
        <v>69</v>
      </c>
      <c r="F13" t="s">
        <v>160</v>
      </c>
      <c r="G13">
        <v>1</v>
      </c>
      <c r="H13">
        <v>1</v>
      </c>
      <c r="I13" t="str">
        <f t="shared" si="4"/>
        <v>J69F</v>
      </c>
      <c r="J13">
        <f t="shared" si="1"/>
        <v>300</v>
      </c>
      <c r="K13">
        <f t="shared" si="2"/>
        <v>3</v>
      </c>
      <c r="L13">
        <f t="shared" si="3"/>
        <v>3</v>
      </c>
    </row>
    <row r="14" spans="1:12" x14ac:dyDescent="0.25">
      <c r="A14" t="str">
        <f t="shared" si="0"/>
        <v>YesB68M</v>
      </c>
      <c r="B14">
        <v>13</v>
      </c>
      <c r="C14" t="s">
        <v>158</v>
      </c>
      <c r="D14" t="s">
        <v>162</v>
      </c>
      <c r="E14">
        <v>68</v>
      </c>
      <c r="F14" t="s">
        <v>111</v>
      </c>
      <c r="G14">
        <v>0</v>
      </c>
      <c r="H14">
        <v>0</v>
      </c>
      <c r="I14" t="str">
        <f t="shared" si="4"/>
        <v>B68M</v>
      </c>
      <c r="J14">
        <f t="shared" si="1"/>
        <v>207</v>
      </c>
      <c r="K14">
        <f t="shared" si="2"/>
        <v>0</v>
      </c>
      <c r="L14">
        <f t="shared" si="3"/>
        <v>0</v>
      </c>
    </row>
    <row r="15" spans="1:12" x14ac:dyDescent="0.25">
      <c r="A15" t="str">
        <f t="shared" si="0"/>
        <v>YesB69F</v>
      </c>
      <c r="B15">
        <v>14</v>
      </c>
      <c r="C15" t="s">
        <v>158</v>
      </c>
      <c r="D15" t="s">
        <v>162</v>
      </c>
      <c r="E15">
        <v>69</v>
      </c>
      <c r="F15" t="s">
        <v>160</v>
      </c>
      <c r="G15">
        <v>2</v>
      </c>
      <c r="H15">
        <v>3</v>
      </c>
      <c r="I15" t="str">
        <f t="shared" si="4"/>
        <v>B69F</v>
      </c>
      <c r="J15">
        <f t="shared" si="1"/>
        <v>135</v>
      </c>
      <c r="K15">
        <f t="shared" si="2"/>
        <v>0</v>
      </c>
      <c r="L15">
        <f t="shared" si="3"/>
        <v>0</v>
      </c>
    </row>
    <row r="16" spans="1:12" x14ac:dyDescent="0.25">
      <c r="A16" t="str">
        <f t="shared" si="0"/>
        <v>YesG74F</v>
      </c>
      <c r="B16">
        <v>15</v>
      </c>
      <c r="C16" t="s">
        <v>158</v>
      </c>
      <c r="D16" t="s">
        <v>165</v>
      </c>
      <c r="E16">
        <v>74</v>
      </c>
      <c r="F16" t="s">
        <v>160</v>
      </c>
      <c r="G16">
        <v>1</v>
      </c>
      <c r="H16">
        <v>0</v>
      </c>
      <c r="I16" t="str">
        <f t="shared" si="4"/>
        <v>G74F</v>
      </c>
      <c r="J16">
        <f t="shared" si="1"/>
        <v>264</v>
      </c>
      <c r="K16">
        <f t="shared" si="2"/>
        <v>0</v>
      </c>
      <c r="L16">
        <f t="shared" si="3"/>
        <v>1</v>
      </c>
    </row>
    <row r="17" spans="1:12" x14ac:dyDescent="0.25">
      <c r="A17" t="str">
        <f t="shared" si="0"/>
        <v>YesF79M</v>
      </c>
      <c r="B17">
        <v>16</v>
      </c>
      <c r="C17" t="s">
        <v>158</v>
      </c>
      <c r="D17" t="s">
        <v>160</v>
      </c>
      <c r="E17">
        <v>79</v>
      </c>
      <c r="F17" t="s">
        <v>111</v>
      </c>
      <c r="G17">
        <v>0</v>
      </c>
      <c r="H17">
        <v>0</v>
      </c>
      <c r="I17" t="str">
        <f t="shared" si="4"/>
        <v>F79M</v>
      </c>
      <c r="J17">
        <f t="shared" si="1"/>
        <v>65</v>
      </c>
      <c r="K17">
        <f t="shared" si="2"/>
        <v>1</v>
      </c>
      <c r="L17">
        <f t="shared" si="3"/>
        <v>2</v>
      </c>
    </row>
    <row r="18" spans="1:12" x14ac:dyDescent="0.25">
      <c r="A18" t="str">
        <f t="shared" si="0"/>
        <v>YesG78F</v>
      </c>
      <c r="B18">
        <v>17</v>
      </c>
      <c r="C18" t="s">
        <v>158</v>
      </c>
      <c r="D18" t="s">
        <v>165</v>
      </c>
      <c r="E18">
        <v>78</v>
      </c>
      <c r="F18" t="s">
        <v>160</v>
      </c>
      <c r="G18">
        <v>1</v>
      </c>
      <c r="H18">
        <v>1</v>
      </c>
      <c r="I18" t="str">
        <f t="shared" si="4"/>
        <v>G78F</v>
      </c>
      <c r="J18">
        <f t="shared" si="1"/>
        <v>131</v>
      </c>
      <c r="K18">
        <f t="shared" si="2"/>
        <v>1</v>
      </c>
      <c r="L18">
        <f t="shared" si="3"/>
        <v>0</v>
      </c>
    </row>
    <row r="19" spans="1:12" x14ac:dyDescent="0.25">
      <c r="A19" t="str">
        <f t="shared" si="0"/>
        <v>YesF71M</v>
      </c>
      <c r="B19">
        <v>18</v>
      </c>
      <c r="C19" t="s">
        <v>158</v>
      </c>
      <c r="D19" t="s">
        <v>160</v>
      </c>
      <c r="E19">
        <v>71</v>
      </c>
      <c r="F19" t="s">
        <v>111</v>
      </c>
      <c r="G19">
        <v>0</v>
      </c>
      <c r="H19">
        <v>0</v>
      </c>
      <c r="I19" t="str">
        <f t="shared" si="4"/>
        <v>F71M</v>
      </c>
      <c r="J19">
        <f t="shared" si="1"/>
        <v>188</v>
      </c>
      <c r="K19">
        <f t="shared" si="2"/>
        <v>0</v>
      </c>
      <c r="L19">
        <f t="shared" si="3"/>
        <v>0</v>
      </c>
    </row>
    <row r="20" spans="1:12" x14ac:dyDescent="0.25">
      <c r="A20" t="str">
        <f t="shared" si="0"/>
        <v>YesJ70M</v>
      </c>
      <c r="B20">
        <v>19</v>
      </c>
      <c r="C20" t="s">
        <v>158</v>
      </c>
      <c r="D20" t="s">
        <v>168</v>
      </c>
      <c r="E20">
        <v>70</v>
      </c>
      <c r="F20" t="s">
        <v>111</v>
      </c>
      <c r="G20">
        <v>0</v>
      </c>
      <c r="H20">
        <v>0</v>
      </c>
      <c r="I20" t="str">
        <f t="shared" si="4"/>
        <v>J70M</v>
      </c>
      <c r="J20">
        <f t="shared" si="1"/>
        <v>53</v>
      </c>
      <c r="K20">
        <f t="shared" si="2"/>
        <v>1</v>
      </c>
      <c r="L20">
        <f t="shared" si="3"/>
        <v>1</v>
      </c>
    </row>
    <row r="21" spans="1:12" x14ac:dyDescent="0.25">
      <c r="A21" t="str">
        <f t="shared" si="0"/>
        <v>YesA67M</v>
      </c>
      <c r="B21">
        <v>20</v>
      </c>
      <c r="C21" t="s">
        <v>158</v>
      </c>
      <c r="D21" t="s">
        <v>163</v>
      </c>
      <c r="E21">
        <v>67</v>
      </c>
      <c r="F21" t="s">
        <v>111</v>
      </c>
      <c r="G21">
        <v>0</v>
      </c>
      <c r="H21">
        <v>1</v>
      </c>
      <c r="I21" t="str">
        <f t="shared" si="4"/>
        <v>A67M</v>
      </c>
      <c r="J21">
        <f t="shared" si="1"/>
        <v>190</v>
      </c>
      <c r="K21">
        <f t="shared" si="2"/>
        <v>0</v>
      </c>
      <c r="L21">
        <f t="shared" si="3"/>
        <v>1</v>
      </c>
    </row>
    <row r="22" spans="1:12" x14ac:dyDescent="0.25">
      <c r="A22" t="str">
        <f t="shared" si="0"/>
        <v>YesC75M</v>
      </c>
      <c r="B22">
        <v>21</v>
      </c>
      <c r="C22" t="s">
        <v>158</v>
      </c>
      <c r="D22" t="s">
        <v>167</v>
      </c>
      <c r="E22">
        <v>75</v>
      </c>
      <c r="F22" t="s">
        <v>111</v>
      </c>
      <c r="G22">
        <v>1</v>
      </c>
      <c r="H22">
        <v>0</v>
      </c>
      <c r="I22" t="str">
        <f t="shared" si="4"/>
        <v>C75M</v>
      </c>
      <c r="J22">
        <f t="shared" si="1"/>
        <v>181</v>
      </c>
      <c r="K22">
        <f t="shared" si="2"/>
        <v>1</v>
      </c>
      <c r="L22">
        <f t="shared" si="3"/>
        <v>1</v>
      </c>
    </row>
    <row r="23" spans="1:12" x14ac:dyDescent="0.25">
      <c r="A23" t="str">
        <f t="shared" si="0"/>
        <v>YesA76F</v>
      </c>
      <c r="B23">
        <v>22</v>
      </c>
      <c r="C23" t="s">
        <v>158</v>
      </c>
      <c r="D23" t="s">
        <v>163</v>
      </c>
      <c r="E23">
        <v>76</v>
      </c>
      <c r="F23" t="s">
        <v>160</v>
      </c>
      <c r="G23">
        <v>0</v>
      </c>
      <c r="H23">
        <v>0</v>
      </c>
      <c r="I23" t="str">
        <f t="shared" si="4"/>
        <v>A76F</v>
      </c>
      <c r="J23">
        <f t="shared" si="1"/>
        <v>143</v>
      </c>
      <c r="K23">
        <f t="shared" si="2"/>
        <v>0</v>
      </c>
      <c r="L23">
        <f t="shared" si="3"/>
        <v>0</v>
      </c>
    </row>
    <row r="24" spans="1:12" x14ac:dyDescent="0.25">
      <c r="A24" t="str">
        <f t="shared" si="0"/>
        <v>YesB74F</v>
      </c>
      <c r="B24">
        <v>23</v>
      </c>
      <c r="C24" t="s">
        <v>158</v>
      </c>
      <c r="D24" t="s">
        <v>162</v>
      </c>
      <c r="E24">
        <v>74</v>
      </c>
      <c r="F24" t="s">
        <v>160</v>
      </c>
      <c r="G24">
        <v>1</v>
      </c>
      <c r="H24">
        <v>1</v>
      </c>
      <c r="I24" t="str">
        <f t="shared" si="4"/>
        <v>B74F</v>
      </c>
      <c r="J24">
        <f t="shared" si="1"/>
        <v>178</v>
      </c>
      <c r="K24">
        <f t="shared" si="2"/>
        <v>1</v>
      </c>
      <c r="L24">
        <f t="shared" si="3"/>
        <v>2</v>
      </c>
    </row>
    <row r="25" spans="1:12" x14ac:dyDescent="0.25">
      <c r="A25" t="str">
        <f t="shared" si="0"/>
        <v>YesC73M</v>
      </c>
      <c r="B25">
        <v>24</v>
      </c>
      <c r="C25" t="s">
        <v>158</v>
      </c>
      <c r="D25" t="s">
        <v>167</v>
      </c>
      <c r="E25">
        <v>73</v>
      </c>
      <c r="F25" t="s">
        <v>111</v>
      </c>
      <c r="G25">
        <v>1</v>
      </c>
      <c r="H25">
        <v>1</v>
      </c>
      <c r="I25" t="str">
        <f t="shared" si="4"/>
        <v>C73M</v>
      </c>
      <c r="J25">
        <f t="shared" si="1"/>
        <v>138</v>
      </c>
      <c r="K25">
        <f t="shared" si="2"/>
        <v>0</v>
      </c>
      <c r="L25">
        <f t="shared" si="3"/>
        <v>0</v>
      </c>
    </row>
    <row r="26" spans="1:12" x14ac:dyDescent="0.25">
      <c r="A26" t="str">
        <f t="shared" si="0"/>
        <v>YesH77M</v>
      </c>
      <c r="B26">
        <v>25</v>
      </c>
      <c r="C26" t="s">
        <v>158</v>
      </c>
      <c r="D26" t="s">
        <v>159</v>
      </c>
      <c r="E26">
        <v>77</v>
      </c>
      <c r="F26" t="s">
        <v>111</v>
      </c>
      <c r="G26">
        <v>0</v>
      </c>
      <c r="H26">
        <v>2</v>
      </c>
      <c r="I26" t="str">
        <f t="shared" si="4"/>
        <v>H77M</v>
      </c>
      <c r="J26">
        <f t="shared" si="1"/>
        <v>110</v>
      </c>
      <c r="K26">
        <f t="shared" si="2"/>
        <v>0</v>
      </c>
      <c r="L26">
        <f t="shared" si="3"/>
        <v>0</v>
      </c>
    </row>
    <row r="27" spans="1:12" x14ac:dyDescent="0.25">
      <c r="A27" t="str">
        <f t="shared" si="0"/>
        <v>YesG69F</v>
      </c>
      <c r="B27">
        <v>26</v>
      </c>
      <c r="C27" t="s">
        <v>158</v>
      </c>
      <c r="D27" t="s">
        <v>165</v>
      </c>
      <c r="E27">
        <v>69</v>
      </c>
      <c r="F27" t="s">
        <v>160</v>
      </c>
      <c r="G27">
        <v>0</v>
      </c>
      <c r="H27">
        <v>0</v>
      </c>
      <c r="I27" t="str">
        <f t="shared" si="4"/>
        <v>G69F</v>
      </c>
      <c r="J27">
        <f t="shared" si="1"/>
        <v>155</v>
      </c>
      <c r="K27">
        <f t="shared" si="2"/>
        <v>1</v>
      </c>
      <c r="L27">
        <f t="shared" si="3"/>
        <v>1</v>
      </c>
    </row>
    <row r="28" spans="1:12" x14ac:dyDescent="0.25">
      <c r="A28" t="str">
        <f t="shared" si="0"/>
        <v>YesA66M</v>
      </c>
      <c r="B28">
        <v>27</v>
      </c>
      <c r="C28" t="s">
        <v>158</v>
      </c>
      <c r="D28" t="s">
        <v>163</v>
      </c>
      <c r="E28">
        <v>66</v>
      </c>
      <c r="F28" t="s">
        <v>111</v>
      </c>
      <c r="G28">
        <v>0</v>
      </c>
      <c r="H28">
        <v>0</v>
      </c>
      <c r="I28" t="str">
        <f t="shared" si="4"/>
        <v>A66M</v>
      </c>
      <c r="J28">
        <f t="shared" si="1"/>
        <v>280</v>
      </c>
      <c r="K28">
        <f t="shared" si="2"/>
        <v>1</v>
      </c>
      <c r="L28">
        <f t="shared" si="3"/>
        <v>0</v>
      </c>
    </row>
    <row r="29" spans="1:12" x14ac:dyDescent="0.25">
      <c r="A29" t="str">
        <f t="shared" si="0"/>
        <v>YesJ72M</v>
      </c>
      <c r="B29">
        <v>28</v>
      </c>
      <c r="C29" t="s">
        <v>158</v>
      </c>
      <c r="D29" t="s">
        <v>168</v>
      </c>
      <c r="E29">
        <v>72</v>
      </c>
      <c r="F29" t="s">
        <v>111</v>
      </c>
      <c r="G29">
        <v>0</v>
      </c>
      <c r="H29">
        <v>0</v>
      </c>
      <c r="I29" t="str">
        <f t="shared" si="4"/>
        <v>J72M</v>
      </c>
      <c r="J29">
        <f t="shared" si="1"/>
        <v>217</v>
      </c>
      <c r="K29">
        <f t="shared" si="2"/>
        <v>2</v>
      </c>
      <c r="L29">
        <f t="shared" si="3"/>
        <v>2</v>
      </c>
    </row>
    <row r="30" spans="1:12" x14ac:dyDescent="0.25">
      <c r="A30" t="str">
        <f t="shared" si="0"/>
        <v>YesH79F</v>
      </c>
      <c r="B30">
        <v>29</v>
      </c>
      <c r="C30" t="s">
        <v>158</v>
      </c>
      <c r="D30" t="s">
        <v>159</v>
      </c>
      <c r="E30">
        <v>79</v>
      </c>
      <c r="F30" t="s">
        <v>160</v>
      </c>
      <c r="G30">
        <v>2</v>
      </c>
      <c r="H30">
        <v>2</v>
      </c>
      <c r="I30" t="str">
        <f t="shared" si="4"/>
        <v>H79F</v>
      </c>
      <c r="J30">
        <f t="shared" si="1"/>
        <v>54</v>
      </c>
      <c r="K30">
        <f t="shared" si="2"/>
        <v>0</v>
      </c>
      <c r="L30">
        <f t="shared" si="3"/>
        <v>0</v>
      </c>
    </row>
    <row r="31" spans="1:12" x14ac:dyDescent="0.25">
      <c r="A31" t="str">
        <f t="shared" si="0"/>
        <v>YesF69F</v>
      </c>
      <c r="B31">
        <v>30</v>
      </c>
      <c r="C31" t="s">
        <v>158</v>
      </c>
      <c r="D31" t="s">
        <v>160</v>
      </c>
      <c r="E31">
        <v>69</v>
      </c>
      <c r="F31" t="s">
        <v>160</v>
      </c>
      <c r="G31">
        <v>0</v>
      </c>
      <c r="H31">
        <v>0</v>
      </c>
      <c r="I31" t="str">
        <f t="shared" si="4"/>
        <v>F69F</v>
      </c>
      <c r="J31">
        <f t="shared" si="1"/>
        <v>89</v>
      </c>
      <c r="K31">
        <f t="shared" si="2"/>
        <v>2</v>
      </c>
      <c r="L31">
        <f t="shared" si="3"/>
        <v>3</v>
      </c>
    </row>
    <row r="32" spans="1:12" x14ac:dyDescent="0.25">
      <c r="A32" t="str">
        <f t="shared" si="0"/>
        <v>YesC75F</v>
      </c>
      <c r="B32">
        <v>31</v>
      </c>
      <c r="C32" t="s">
        <v>158</v>
      </c>
      <c r="D32" t="s">
        <v>167</v>
      </c>
      <c r="E32">
        <v>75</v>
      </c>
      <c r="F32" t="s">
        <v>160</v>
      </c>
      <c r="G32">
        <v>0</v>
      </c>
      <c r="H32">
        <v>0</v>
      </c>
      <c r="I32" t="str">
        <f t="shared" si="4"/>
        <v>C75F</v>
      </c>
      <c r="J32">
        <f t="shared" si="1"/>
        <v>202</v>
      </c>
      <c r="K32">
        <f t="shared" si="2"/>
        <v>0</v>
      </c>
      <c r="L32">
        <f t="shared" si="3"/>
        <v>0</v>
      </c>
    </row>
    <row r="33" spans="1:12" x14ac:dyDescent="0.25">
      <c r="A33" t="str">
        <f t="shared" si="0"/>
        <v>YesC77M</v>
      </c>
      <c r="B33">
        <v>32</v>
      </c>
      <c r="C33" t="s">
        <v>158</v>
      </c>
      <c r="D33" t="s">
        <v>167</v>
      </c>
      <c r="E33">
        <v>77</v>
      </c>
      <c r="F33" t="s">
        <v>111</v>
      </c>
      <c r="G33">
        <v>0</v>
      </c>
      <c r="H33">
        <v>0</v>
      </c>
      <c r="I33" t="str">
        <f t="shared" si="4"/>
        <v>C77M</v>
      </c>
      <c r="J33">
        <f t="shared" si="1"/>
        <v>157</v>
      </c>
      <c r="K33">
        <f t="shared" si="2"/>
        <v>1</v>
      </c>
      <c r="L33">
        <f t="shared" si="3"/>
        <v>0</v>
      </c>
    </row>
    <row r="34" spans="1:12" x14ac:dyDescent="0.25">
      <c r="A34" t="str">
        <f t="shared" si="0"/>
        <v>YesC66M</v>
      </c>
      <c r="B34">
        <v>33</v>
      </c>
      <c r="C34" t="s">
        <v>158</v>
      </c>
      <c r="D34" t="s">
        <v>167</v>
      </c>
      <c r="E34">
        <v>66</v>
      </c>
      <c r="F34" t="s">
        <v>111</v>
      </c>
      <c r="G34">
        <v>0</v>
      </c>
      <c r="H34">
        <v>0</v>
      </c>
      <c r="I34" t="str">
        <f t="shared" si="4"/>
        <v>C66M</v>
      </c>
      <c r="J34">
        <f t="shared" si="1"/>
        <v>69</v>
      </c>
      <c r="K34">
        <f t="shared" si="2"/>
        <v>1</v>
      </c>
      <c r="L34">
        <f t="shared" si="3"/>
        <v>1</v>
      </c>
    </row>
    <row r="35" spans="1:12" x14ac:dyDescent="0.25">
      <c r="A35" t="str">
        <f t="shared" si="0"/>
        <v>YesG76F</v>
      </c>
      <c r="B35">
        <v>34</v>
      </c>
      <c r="C35" t="s">
        <v>158</v>
      </c>
      <c r="D35" t="s">
        <v>165</v>
      </c>
      <c r="E35">
        <v>76</v>
      </c>
      <c r="F35" t="s">
        <v>160</v>
      </c>
      <c r="G35">
        <v>2</v>
      </c>
      <c r="H35">
        <v>4</v>
      </c>
      <c r="I35" t="str">
        <f t="shared" si="4"/>
        <v>G76F</v>
      </c>
      <c r="J35">
        <f t="shared" si="1"/>
        <v>187</v>
      </c>
      <c r="K35">
        <f t="shared" si="2"/>
        <v>0</v>
      </c>
      <c r="L35">
        <f t="shared" si="3"/>
        <v>0</v>
      </c>
    </row>
    <row r="36" spans="1:12" x14ac:dyDescent="0.25">
      <c r="A36" t="str">
        <f t="shared" si="0"/>
        <v>YesI72F</v>
      </c>
      <c r="B36">
        <v>35</v>
      </c>
      <c r="C36" t="s">
        <v>158</v>
      </c>
      <c r="D36" t="s">
        <v>164</v>
      </c>
      <c r="E36">
        <v>72</v>
      </c>
      <c r="F36" t="s">
        <v>160</v>
      </c>
      <c r="G36">
        <v>2</v>
      </c>
      <c r="H36">
        <v>2</v>
      </c>
      <c r="I36" t="str">
        <f t="shared" si="4"/>
        <v>I72F</v>
      </c>
      <c r="J36">
        <f t="shared" si="1"/>
        <v>140</v>
      </c>
      <c r="K36">
        <f t="shared" si="2"/>
        <v>1</v>
      </c>
      <c r="L36">
        <f t="shared" si="3"/>
        <v>0</v>
      </c>
    </row>
    <row r="37" spans="1:12" x14ac:dyDescent="0.25">
      <c r="A37" t="str">
        <f t="shared" si="0"/>
        <v>YesD74F</v>
      </c>
      <c r="B37">
        <v>36</v>
      </c>
      <c r="C37" t="s">
        <v>158</v>
      </c>
      <c r="D37" t="s">
        <v>166</v>
      </c>
      <c r="E37">
        <v>74</v>
      </c>
      <c r="F37" t="s">
        <v>160</v>
      </c>
      <c r="G37">
        <v>0</v>
      </c>
      <c r="H37">
        <v>0</v>
      </c>
      <c r="I37" t="str">
        <f t="shared" si="4"/>
        <v>D74F</v>
      </c>
      <c r="J37">
        <f t="shared" si="1"/>
        <v>121</v>
      </c>
      <c r="K37">
        <f t="shared" si="2"/>
        <v>1</v>
      </c>
      <c r="L37">
        <f t="shared" si="3"/>
        <v>2</v>
      </c>
    </row>
    <row r="38" spans="1:12" x14ac:dyDescent="0.25">
      <c r="A38" t="str">
        <f t="shared" si="0"/>
        <v>YesG79F</v>
      </c>
      <c r="B38">
        <v>37</v>
      </c>
      <c r="C38" t="s">
        <v>158</v>
      </c>
      <c r="D38" t="s">
        <v>165</v>
      </c>
      <c r="E38">
        <v>79</v>
      </c>
      <c r="F38" t="s">
        <v>160</v>
      </c>
      <c r="G38">
        <v>1</v>
      </c>
      <c r="H38">
        <v>1</v>
      </c>
      <c r="I38" t="str">
        <f t="shared" si="4"/>
        <v>G79F</v>
      </c>
      <c r="J38">
        <f t="shared" si="1"/>
        <v>234</v>
      </c>
      <c r="K38">
        <f t="shared" si="2"/>
        <v>0</v>
      </c>
      <c r="L38">
        <f t="shared" si="3"/>
        <v>0</v>
      </c>
    </row>
    <row r="39" spans="1:12" x14ac:dyDescent="0.25">
      <c r="A39" t="str">
        <f t="shared" si="0"/>
        <v>YesH65M</v>
      </c>
      <c r="B39">
        <v>38</v>
      </c>
      <c r="C39" t="s">
        <v>158</v>
      </c>
      <c r="D39" t="s">
        <v>159</v>
      </c>
      <c r="E39">
        <v>65</v>
      </c>
      <c r="F39" t="s">
        <v>111</v>
      </c>
      <c r="G39">
        <v>0</v>
      </c>
      <c r="H39">
        <v>0</v>
      </c>
      <c r="I39" t="str">
        <f t="shared" si="4"/>
        <v>H65M</v>
      </c>
      <c r="J39">
        <f t="shared" si="1"/>
        <v>222</v>
      </c>
      <c r="K39">
        <f t="shared" si="2"/>
        <v>0</v>
      </c>
      <c r="L39">
        <f t="shared" si="3"/>
        <v>0</v>
      </c>
    </row>
    <row r="40" spans="1:12" x14ac:dyDescent="0.25">
      <c r="A40" t="str">
        <f t="shared" si="0"/>
        <v>YesH75M</v>
      </c>
      <c r="B40">
        <v>39</v>
      </c>
      <c r="C40" t="s">
        <v>158</v>
      </c>
      <c r="D40" t="s">
        <v>159</v>
      </c>
      <c r="E40">
        <v>75</v>
      </c>
      <c r="F40" t="s">
        <v>111</v>
      </c>
      <c r="G40">
        <v>0</v>
      </c>
      <c r="H40">
        <v>0</v>
      </c>
      <c r="I40" t="str">
        <f t="shared" si="4"/>
        <v>H75M</v>
      </c>
      <c r="J40">
        <f t="shared" si="1"/>
        <v>243</v>
      </c>
      <c r="K40">
        <f t="shared" si="2"/>
        <v>1</v>
      </c>
      <c r="L40">
        <f t="shared" si="3"/>
        <v>1</v>
      </c>
    </row>
    <row r="41" spans="1:12" x14ac:dyDescent="0.25">
      <c r="A41" t="str">
        <f t="shared" si="0"/>
        <v>YesG73F</v>
      </c>
      <c r="B41">
        <v>40</v>
      </c>
      <c r="C41" t="s">
        <v>158</v>
      </c>
      <c r="D41" t="s">
        <v>165</v>
      </c>
      <c r="E41">
        <v>73</v>
      </c>
      <c r="F41" t="s">
        <v>160</v>
      </c>
      <c r="G41">
        <v>2</v>
      </c>
      <c r="H41">
        <v>3</v>
      </c>
      <c r="I41" t="str">
        <f t="shared" si="4"/>
        <v>G73F</v>
      </c>
      <c r="J41">
        <f t="shared" si="1"/>
        <v>201</v>
      </c>
      <c r="K41">
        <f t="shared" si="2"/>
        <v>0</v>
      </c>
      <c r="L41">
        <f t="shared" si="3"/>
        <v>0</v>
      </c>
    </row>
    <row r="42" spans="1:12" x14ac:dyDescent="0.25">
      <c r="A42" t="str">
        <f t="shared" si="0"/>
        <v>YesI79F</v>
      </c>
      <c r="B42">
        <v>41</v>
      </c>
      <c r="C42" t="s">
        <v>158</v>
      </c>
      <c r="D42" t="s">
        <v>164</v>
      </c>
      <c r="E42">
        <v>79</v>
      </c>
      <c r="F42" t="s">
        <v>160</v>
      </c>
      <c r="G42">
        <v>0</v>
      </c>
      <c r="H42">
        <v>0</v>
      </c>
      <c r="I42" t="str">
        <f t="shared" si="4"/>
        <v>I79F</v>
      </c>
      <c r="J42">
        <f t="shared" si="1"/>
        <v>134</v>
      </c>
      <c r="K42">
        <f t="shared" si="2"/>
        <v>1</v>
      </c>
      <c r="L42">
        <f t="shared" si="3"/>
        <v>2</v>
      </c>
    </row>
    <row r="43" spans="1:12" x14ac:dyDescent="0.25">
      <c r="A43" t="str">
        <f t="shared" si="0"/>
        <v>YesH74M</v>
      </c>
      <c r="B43">
        <v>42</v>
      </c>
      <c r="C43" t="s">
        <v>158</v>
      </c>
      <c r="D43" t="s">
        <v>159</v>
      </c>
      <c r="E43">
        <v>74</v>
      </c>
      <c r="F43" t="s">
        <v>111</v>
      </c>
      <c r="G43">
        <v>0</v>
      </c>
      <c r="H43">
        <v>0</v>
      </c>
      <c r="I43" t="str">
        <f t="shared" si="4"/>
        <v>H74M</v>
      </c>
      <c r="J43">
        <f t="shared" si="1"/>
        <v>268</v>
      </c>
      <c r="K43">
        <f t="shared" si="2"/>
        <v>0</v>
      </c>
      <c r="L43">
        <f t="shared" si="3"/>
        <v>0</v>
      </c>
    </row>
    <row r="44" spans="1:12" x14ac:dyDescent="0.25">
      <c r="A44" t="str">
        <f t="shared" si="0"/>
        <v>YesD75M</v>
      </c>
      <c r="B44">
        <v>43</v>
      </c>
      <c r="C44" t="s">
        <v>158</v>
      </c>
      <c r="D44" t="s">
        <v>166</v>
      </c>
      <c r="E44">
        <v>75</v>
      </c>
      <c r="F44" t="s">
        <v>111</v>
      </c>
      <c r="G44">
        <v>1</v>
      </c>
      <c r="H44">
        <v>1</v>
      </c>
      <c r="I44" t="str">
        <f t="shared" si="4"/>
        <v>D75M</v>
      </c>
      <c r="J44">
        <f t="shared" si="1"/>
        <v>269</v>
      </c>
      <c r="K44">
        <f t="shared" si="2"/>
        <v>2</v>
      </c>
      <c r="L44">
        <f t="shared" si="3"/>
        <v>4</v>
      </c>
    </row>
    <row r="45" spans="1:12" x14ac:dyDescent="0.25">
      <c r="A45" t="str">
        <f t="shared" si="0"/>
        <v>YesJ77F</v>
      </c>
      <c r="B45">
        <v>44</v>
      </c>
      <c r="C45" t="s">
        <v>158</v>
      </c>
      <c r="D45" t="s">
        <v>168</v>
      </c>
      <c r="E45">
        <v>77</v>
      </c>
      <c r="F45" t="s">
        <v>160</v>
      </c>
      <c r="G45">
        <v>1</v>
      </c>
      <c r="H45">
        <v>2</v>
      </c>
      <c r="I45" t="str">
        <f t="shared" si="4"/>
        <v>J77F</v>
      </c>
      <c r="J45">
        <f t="shared" si="1"/>
        <v>245</v>
      </c>
      <c r="K45">
        <f t="shared" si="2"/>
        <v>1</v>
      </c>
      <c r="L45">
        <f t="shared" si="3"/>
        <v>1</v>
      </c>
    </row>
    <row r="46" spans="1:12" x14ac:dyDescent="0.25">
      <c r="A46" t="str">
        <f t="shared" si="0"/>
        <v>YesE79M</v>
      </c>
      <c r="B46">
        <v>45</v>
      </c>
      <c r="C46" t="s">
        <v>158</v>
      </c>
      <c r="D46" t="s">
        <v>161</v>
      </c>
      <c r="E46">
        <v>79</v>
      </c>
      <c r="F46" t="s">
        <v>111</v>
      </c>
      <c r="G46">
        <v>1</v>
      </c>
      <c r="H46">
        <v>1</v>
      </c>
      <c r="I46" t="str">
        <f t="shared" si="4"/>
        <v>E79M</v>
      </c>
      <c r="J46">
        <f t="shared" si="1"/>
        <v>290</v>
      </c>
      <c r="K46">
        <f t="shared" si="2"/>
        <v>0</v>
      </c>
      <c r="L46">
        <f t="shared" si="3"/>
        <v>0</v>
      </c>
    </row>
    <row r="47" spans="1:12" x14ac:dyDescent="0.25">
      <c r="A47" t="str">
        <f t="shared" si="0"/>
        <v>YesF66M</v>
      </c>
      <c r="B47">
        <v>46</v>
      </c>
      <c r="C47" t="s">
        <v>158</v>
      </c>
      <c r="D47" t="s">
        <v>160</v>
      </c>
      <c r="E47">
        <v>66</v>
      </c>
      <c r="F47" t="s">
        <v>111</v>
      </c>
      <c r="G47">
        <v>0</v>
      </c>
      <c r="H47">
        <v>0</v>
      </c>
      <c r="I47" t="str">
        <f t="shared" si="4"/>
        <v>F66M</v>
      </c>
      <c r="J47">
        <f t="shared" si="1"/>
        <v>233</v>
      </c>
      <c r="K47">
        <f t="shared" si="2"/>
        <v>2</v>
      </c>
      <c r="L47">
        <f t="shared" si="3"/>
        <v>2</v>
      </c>
    </row>
    <row r="48" spans="1:12" x14ac:dyDescent="0.25">
      <c r="A48" t="str">
        <f t="shared" si="0"/>
        <v>YesJ68M</v>
      </c>
      <c r="B48">
        <v>47</v>
      </c>
      <c r="C48" t="s">
        <v>158</v>
      </c>
      <c r="D48" t="s">
        <v>168</v>
      </c>
      <c r="E48">
        <v>68</v>
      </c>
      <c r="F48" t="s">
        <v>111</v>
      </c>
      <c r="G48">
        <v>0</v>
      </c>
      <c r="H48">
        <v>0</v>
      </c>
      <c r="I48" t="str">
        <f t="shared" si="4"/>
        <v>J68M</v>
      </c>
      <c r="J48">
        <f t="shared" si="1"/>
        <v>284</v>
      </c>
      <c r="K48">
        <f t="shared" si="2"/>
        <v>0</v>
      </c>
      <c r="L48">
        <f t="shared" si="3"/>
        <v>0</v>
      </c>
    </row>
    <row r="49" spans="1:12" x14ac:dyDescent="0.25">
      <c r="A49" t="str">
        <f t="shared" si="0"/>
        <v>YesC79M</v>
      </c>
      <c r="B49">
        <v>48</v>
      </c>
      <c r="C49" t="s">
        <v>158</v>
      </c>
      <c r="D49" t="s">
        <v>167</v>
      </c>
      <c r="E49">
        <v>79</v>
      </c>
      <c r="F49" t="s">
        <v>111</v>
      </c>
      <c r="G49">
        <v>0</v>
      </c>
      <c r="H49">
        <v>0</v>
      </c>
      <c r="I49" t="str">
        <f t="shared" si="4"/>
        <v>C79M</v>
      </c>
      <c r="J49">
        <f t="shared" si="1"/>
        <v>169</v>
      </c>
      <c r="K49">
        <f t="shared" si="2"/>
        <v>1</v>
      </c>
      <c r="L49">
        <f t="shared" si="3"/>
        <v>1</v>
      </c>
    </row>
    <row r="50" spans="1:12" x14ac:dyDescent="0.25">
      <c r="A50" t="str">
        <f t="shared" si="0"/>
        <v>YesF73M</v>
      </c>
      <c r="B50">
        <v>49</v>
      </c>
      <c r="C50" t="s">
        <v>158</v>
      </c>
      <c r="D50" t="s">
        <v>160</v>
      </c>
      <c r="E50">
        <v>73</v>
      </c>
      <c r="F50" t="s">
        <v>111</v>
      </c>
      <c r="G50">
        <v>2</v>
      </c>
      <c r="H50">
        <v>2</v>
      </c>
      <c r="I50" t="str">
        <f t="shared" si="4"/>
        <v>F73M</v>
      </c>
      <c r="J50">
        <f t="shared" si="1"/>
        <v>86</v>
      </c>
      <c r="K50">
        <f t="shared" si="2"/>
        <v>0</v>
      </c>
      <c r="L50">
        <f t="shared" si="3"/>
        <v>0</v>
      </c>
    </row>
    <row r="51" spans="1:12" x14ac:dyDescent="0.25">
      <c r="A51" t="str">
        <f t="shared" si="0"/>
        <v>YesE77M</v>
      </c>
      <c r="B51">
        <v>50</v>
      </c>
      <c r="C51" t="s">
        <v>158</v>
      </c>
      <c r="D51" t="s">
        <v>161</v>
      </c>
      <c r="E51">
        <v>77</v>
      </c>
      <c r="F51" t="s">
        <v>111</v>
      </c>
      <c r="G51">
        <v>0</v>
      </c>
      <c r="H51">
        <v>0</v>
      </c>
      <c r="I51" t="str">
        <f t="shared" si="4"/>
        <v>E77M</v>
      </c>
      <c r="J51">
        <f t="shared" si="1"/>
        <v>229</v>
      </c>
      <c r="K51">
        <f t="shared" si="2"/>
        <v>2</v>
      </c>
      <c r="L51">
        <f t="shared" si="3"/>
        <v>2</v>
      </c>
    </row>
    <row r="52" spans="1:12" x14ac:dyDescent="0.25">
      <c r="A52" t="str">
        <f t="shared" si="0"/>
        <v>NoA79F</v>
      </c>
      <c r="B52">
        <v>51</v>
      </c>
      <c r="C52" t="s">
        <v>169</v>
      </c>
      <c r="D52" t="s">
        <v>163</v>
      </c>
      <c r="E52">
        <v>79</v>
      </c>
      <c r="F52" t="s">
        <v>160</v>
      </c>
      <c r="G52">
        <v>1</v>
      </c>
      <c r="H52">
        <v>1</v>
      </c>
      <c r="I52" t="s">
        <v>170</v>
      </c>
      <c r="J52" t="str">
        <f t="shared" si="1"/>
        <v/>
      </c>
      <c r="K52" t="str">
        <f t="shared" si="2"/>
        <v/>
      </c>
      <c r="L52" t="str">
        <f t="shared" si="3"/>
        <v/>
      </c>
    </row>
    <row r="53" spans="1:12" x14ac:dyDescent="0.25">
      <c r="A53" t="str">
        <f t="shared" si="0"/>
        <v>NoC70F</v>
      </c>
      <c r="B53">
        <v>52</v>
      </c>
      <c r="C53" t="s">
        <v>169</v>
      </c>
      <c r="D53" t="s">
        <v>167</v>
      </c>
      <c r="E53">
        <v>70</v>
      </c>
      <c r="F53" t="s">
        <v>160</v>
      </c>
      <c r="G53">
        <v>0</v>
      </c>
      <c r="H53">
        <v>0</v>
      </c>
      <c r="I53" t="s">
        <v>171</v>
      </c>
      <c r="J53" t="str">
        <f t="shared" si="1"/>
        <v/>
      </c>
      <c r="K53" t="str">
        <f t="shared" si="2"/>
        <v/>
      </c>
      <c r="L53" t="str">
        <f t="shared" si="3"/>
        <v/>
      </c>
    </row>
    <row r="54" spans="1:12" x14ac:dyDescent="0.25">
      <c r="A54" t="str">
        <f t="shared" si="0"/>
        <v>NoJ70M</v>
      </c>
      <c r="B54">
        <v>53</v>
      </c>
      <c r="C54" t="s">
        <v>169</v>
      </c>
      <c r="D54" t="s">
        <v>168</v>
      </c>
      <c r="E54">
        <v>70</v>
      </c>
      <c r="F54" t="s">
        <v>111</v>
      </c>
      <c r="G54">
        <v>1</v>
      </c>
      <c r="H54">
        <v>1</v>
      </c>
      <c r="I54" t="s">
        <v>172</v>
      </c>
      <c r="J54" t="str">
        <f t="shared" si="1"/>
        <v/>
      </c>
      <c r="K54" t="str">
        <f t="shared" si="2"/>
        <v/>
      </c>
      <c r="L54" t="str">
        <f t="shared" si="3"/>
        <v/>
      </c>
    </row>
    <row r="55" spans="1:12" x14ac:dyDescent="0.25">
      <c r="A55" t="str">
        <f t="shared" si="0"/>
        <v>NoH79F</v>
      </c>
      <c r="B55">
        <v>54</v>
      </c>
      <c r="C55" t="s">
        <v>169</v>
      </c>
      <c r="D55" t="s">
        <v>159</v>
      </c>
      <c r="E55">
        <v>79</v>
      </c>
      <c r="F55" t="s">
        <v>160</v>
      </c>
      <c r="G55">
        <v>0</v>
      </c>
      <c r="H55">
        <v>0</v>
      </c>
      <c r="I55" t="s">
        <v>173</v>
      </c>
      <c r="J55" t="str">
        <f t="shared" si="1"/>
        <v/>
      </c>
      <c r="K55" t="str">
        <f t="shared" si="2"/>
        <v/>
      </c>
      <c r="L55" t="str">
        <f t="shared" si="3"/>
        <v/>
      </c>
    </row>
    <row r="56" spans="1:12" x14ac:dyDescent="0.25">
      <c r="A56" t="str">
        <f t="shared" si="0"/>
        <v>NoI77F</v>
      </c>
      <c r="B56">
        <v>55</v>
      </c>
      <c r="C56" t="s">
        <v>169</v>
      </c>
      <c r="D56" t="s">
        <v>164</v>
      </c>
      <c r="E56">
        <v>77</v>
      </c>
      <c r="F56" t="s">
        <v>160</v>
      </c>
      <c r="G56">
        <v>0</v>
      </c>
      <c r="H56">
        <v>2</v>
      </c>
      <c r="I56" t="s">
        <v>174</v>
      </c>
      <c r="J56" t="str">
        <f t="shared" si="1"/>
        <v/>
      </c>
      <c r="K56" t="str">
        <f t="shared" si="2"/>
        <v/>
      </c>
      <c r="L56" t="str">
        <f t="shared" si="3"/>
        <v/>
      </c>
    </row>
    <row r="57" spans="1:12" x14ac:dyDescent="0.25">
      <c r="A57" t="str">
        <f t="shared" si="0"/>
        <v>NoG68F</v>
      </c>
      <c r="B57">
        <v>56</v>
      </c>
      <c r="C57" t="s">
        <v>169</v>
      </c>
      <c r="D57" t="s">
        <v>165</v>
      </c>
      <c r="E57">
        <v>68</v>
      </c>
      <c r="F57" t="s">
        <v>160</v>
      </c>
      <c r="G57">
        <v>1</v>
      </c>
      <c r="H57">
        <v>1</v>
      </c>
      <c r="I57" t="s">
        <v>175</v>
      </c>
      <c r="J57" t="str">
        <f t="shared" si="1"/>
        <v/>
      </c>
      <c r="K57" t="str">
        <f t="shared" si="2"/>
        <v/>
      </c>
      <c r="L57" t="str">
        <f t="shared" si="3"/>
        <v/>
      </c>
    </row>
    <row r="58" spans="1:12" x14ac:dyDescent="0.25">
      <c r="A58" t="str">
        <f t="shared" si="0"/>
        <v>NoG66M</v>
      </c>
      <c r="B58">
        <v>57</v>
      </c>
      <c r="C58" t="s">
        <v>169</v>
      </c>
      <c r="D58" t="s">
        <v>165</v>
      </c>
      <c r="E58">
        <v>66</v>
      </c>
      <c r="F58" t="s">
        <v>111</v>
      </c>
      <c r="G58">
        <v>0</v>
      </c>
      <c r="H58">
        <v>1</v>
      </c>
      <c r="I58" t="s">
        <v>176</v>
      </c>
      <c r="J58" t="str">
        <f t="shared" si="1"/>
        <v/>
      </c>
      <c r="K58" t="str">
        <f t="shared" si="2"/>
        <v/>
      </c>
      <c r="L58" t="str">
        <f t="shared" si="3"/>
        <v/>
      </c>
    </row>
    <row r="59" spans="1:12" x14ac:dyDescent="0.25">
      <c r="A59" t="str">
        <f t="shared" si="0"/>
        <v>NoD65F</v>
      </c>
      <c r="B59">
        <v>58</v>
      </c>
      <c r="C59" t="s">
        <v>169</v>
      </c>
      <c r="D59" t="s">
        <v>166</v>
      </c>
      <c r="E59">
        <v>65</v>
      </c>
      <c r="F59" t="s">
        <v>160</v>
      </c>
      <c r="G59">
        <v>1</v>
      </c>
      <c r="H59">
        <v>1</v>
      </c>
      <c r="I59" t="s">
        <v>177</v>
      </c>
      <c r="J59" t="str">
        <f t="shared" si="1"/>
        <v/>
      </c>
      <c r="K59" t="str">
        <f t="shared" si="2"/>
        <v/>
      </c>
      <c r="L59" t="str">
        <f t="shared" si="3"/>
        <v/>
      </c>
    </row>
    <row r="60" spans="1:12" x14ac:dyDescent="0.25">
      <c r="A60" t="str">
        <f t="shared" si="0"/>
        <v>NoE67M</v>
      </c>
      <c r="B60">
        <v>59</v>
      </c>
      <c r="C60" t="s">
        <v>169</v>
      </c>
      <c r="D60" t="s">
        <v>161</v>
      </c>
      <c r="E60">
        <v>67</v>
      </c>
      <c r="F60" t="s">
        <v>111</v>
      </c>
      <c r="G60">
        <v>1</v>
      </c>
      <c r="H60">
        <v>1</v>
      </c>
      <c r="I60" t="s">
        <v>178</v>
      </c>
      <c r="J60" t="str">
        <f t="shared" si="1"/>
        <v/>
      </c>
      <c r="K60" t="str">
        <f t="shared" si="2"/>
        <v/>
      </c>
      <c r="L60" t="str">
        <f t="shared" si="3"/>
        <v/>
      </c>
    </row>
    <row r="61" spans="1:12" x14ac:dyDescent="0.25">
      <c r="A61" t="str">
        <f t="shared" si="0"/>
        <v>NoC77F</v>
      </c>
      <c r="B61">
        <v>60</v>
      </c>
      <c r="C61" t="s">
        <v>169</v>
      </c>
      <c r="D61" t="s">
        <v>167</v>
      </c>
      <c r="E61">
        <v>77</v>
      </c>
      <c r="F61" t="s">
        <v>160</v>
      </c>
      <c r="G61">
        <v>0</v>
      </c>
      <c r="H61">
        <v>0</v>
      </c>
      <c r="I61" t="s">
        <v>179</v>
      </c>
      <c r="J61" t="str">
        <f t="shared" si="1"/>
        <v/>
      </c>
      <c r="K61" t="str">
        <f t="shared" si="2"/>
        <v/>
      </c>
      <c r="L61" t="str">
        <f t="shared" si="3"/>
        <v/>
      </c>
    </row>
    <row r="62" spans="1:12" x14ac:dyDescent="0.25">
      <c r="A62" t="str">
        <f t="shared" si="0"/>
        <v>NoE71M</v>
      </c>
      <c r="B62">
        <v>61</v>
      </c>
      <c r="C62" t="s">
        <v>169</v>
      </c>
      <c r="D62" t="s">
        <v>161</v>
      </c>
      <c r="E62">
        <v>71</v>
      </c>
      <c r="F62" t="s">
        <v>111</v>
      </c>
      <c r="G62">
        <v>0</v>
      </c>
      <c r="H62">
        <v>0</v>
      </c>
      <c r="I62" t="s">
        <v>180</v>
      </c>
      <c r="J62" t="str">
        <f t="shared" si="1"/>
        <v/>
      </c>
      <c r="K62" t="str">
        <f t="shared" si="2"/>
        <v/>
      </c>
      <c r="L62" t="str">
        <f t="shared" si="3"/>
        <v/>
      </c>
    </row>
    <row r="63" spans="1:12" x14ac:dyDescent="0.25">
      <c r="A63" t="str">
        <f t="shared" si="0"/>
        <v>NoE73F</v>
      </c>
      <c r="B63">
        <v>62</v>
      </c>
      <c r="C63" t="s">
        <v>169</v>
      </c>
      <c r="D63" t="s">
        <v>161</v>
      </c>
      <c r="E63">
        <v>73</v>
      </c>
      <c r="F63" t="s">
        <v>160</v>
      </c>
      <c r="G63">
        <v>0</v>
      </c>
      <c r="H63">
        <v>0</v>
      </c>
      <c r="I63" t="s">
        <v>181</v>
      </c>
      <c r="J63" t="str">
        <f t="shared" si="1"/>
        <v/>
      </c>
      <c r="K63" t="str">
        <f t="shared" si="2"/>
        <v/>
      </c>
      <c r="L63" t="str">
        <f t="shared" si="3"/>
        <v/>
      </c>
    </row>
    <row r="64" spans="1:12" x14ac:dyDescent="0.25">
      <c r="A64" t="str">
        <f t="shared" si="0"/>
        <v>NoD78M</v>
      </c>
      <c r="B64">
        <v>63</v>
      </c>
      <c r="C64" t="s">
        <v>169</v>
      </c>
      <c r="D64" t="s">
        <v>166</v>
      </c>
      <c r="E64">
        <v>78</v>
      </c>
      <c r="F64" t="s">
        <v>111</v>
      </c>
      <c r="G64">
        <v>0</v>
      </c>
      <c r="H64">
        <v>0</v>
      </c>
      <c r="I64" t="s">
        <v>182</v>
      </c>
      <c r="J64" t="str">
        <f t="shared" si="1"/>
        <v/>
      </c>
      <c r="K64" t="str">
        <f t="shared" si="2"/>
        <v/>
      </c>
      <c r="L64" t="str">
        <f t="shared" si="3"/>
        <v/>
      </c>
    </row>
    <row r="65" spans="1:12" x14ac:dyDescent="0.25">
      <c r="A65" t="str">
        <f t="shared" si="0"/>
        <v>NoD79F</v>
      </c>
      <c r="B65">
        <v>64</v>
      </c>
      <c r="C65" t="s">
        <v>169</v>
      </c>
      <c r="D65" t="s">
        <v>166</v>
      </c>
      <c r="E65">
        <v>79</v>
      </c>
      <c r="F65" t="s">
        <v>160</v>
      </c>
      <c r="G65">
        <v>0</v>
      </c>
      <c r="H65">
        <v>1</v>
      </c>
      <c r="I65" t="s">
        <v>183</v>
      </c>
      <c r="J65" t="str">
        <f t="shared" si="1"/>
        <v/>
      </c>
      <c r="K65" t="str">
        <f t="shared" si="2"/>
        <v/>
      </c>
      <c r="L65" t="str">
        <f t="shared" si="3"/>
        <v/>
      </c>
    </row>
    <row r="66" spans="1:12" x14ac:dyDescent="0.25">
      <c r="A66" t="str">
        <f t="shared" ref="A66:A129" si="5">C66&amp;I66</f>
        <v>NoF79M</v>
      </c>
      <c r="B66">
        <v>65</v>
      </c>
      <c r="C66" t="s">
        <v>169</v>
      </c>
      <c r="D66" t="s">
        <v>160</v>
      </c>
      <c r="E66">
        <v>79</v>
      </c>
      <c r="F66" t="s">
        <v>111</v>
      </c>
      <c r="G66">
        <v>1</v>
      </c>
      <c r="H66">
        <v>2</v>
      </c>
      <c r="I66" t="s">
        <v>184</v>
      </c>
      <c r="J66" t="str">
        <f t="shared" ref="J66:J129" si="6">IF(C66="No","",VLOOKUP("No"&amp;I66,A:H,2,0))</f>
        <v/>
      </c>
      <c r="K66" t="str">
        <f t="shared" ref="K66:K129" si="7">IF(C66="No","",VLOOKUP(J66,B:H,6,0))</f>
        <v/>
      </c>
      <c r="L66" t="str">
        <f t="shared" ref="L66:L129" si="8">IF(C66="No","",VLOOKUP(J66,B:H,7,0))</f>
        <v/>
      </c>
    </row>
    <row r="67" spans="1:12" x14ac:dyDescent="0.25">
      <c r="A67" t="str">
        <f t="shared" si="5"/>
        <v>NoG68F</v>
      </c>
      <c r="B67">
        <v>66</v>
      </c>
      <c r="C67" t="s">
        <v>169</v>
      </c>
      <c r="D67" t="s">
        <v>165</v>
      </c>
      <c r="E67">
        <v>68</v>
      </c>
      <c r="F67" t="s">
        <v>160</v>
      </c>
      <c r="G67">
        <v>2</v>
      </c>
      <c r="H67">
        <v>2</v>
      </c>
      <c r="I67" t="s">
        <v>175</v>
      </c>
      <c r="J67" t="str">
        <f t="shared" si="6"/>
        <v/>
      </c>
      <c r="K67" t="str">
        <f t="shared" si="7"/>
        <v/>
      </c>
      <c r="L67" t="str">
        <f t="shared" si="8"/>
        <v/>
      </c>
    </row>
    <row r="68" spans="1:12" x14ac:dyDescent="0.25">
      <c r="A68" t="str">
        <f t="shared" si="5"/>
        <v>NoH73F</v>
      </c>
      <c r="B68">
        <v>67</v>
      </c>
      <c r="C68" t="s">
        <v>169</v>
      </c>
      <c r="D68" t="s">
        <v>159</v>
      </c>
      <c r="E68">
        <v>73</v>
      </c>
      <c r="F68" t="s">
        <v>160</v>
      </c>
      <c r="G68">
        <v>0</v>
      </c>
      <c r="H68">
        <v>0</v>
      </c>
      <c r="I68" t="s">
        <v>185</v>
      </c>
      <c r="J68" t="str">
        <f t="shared" si="6"/>
        <v/>
      </c>
      <c r="K68" t="str">
        <f t="shared" si="7"/>
        <v/>
      </c>
      <c r="L68" t="str">
        <f t="shared" si="8"/>
        <v/>
      </c>
    </row>
    <row r="69" spans="1:12" x14ac:dyDescent="0.25">
      <c r="A69" t="str">
        <f t="shared" si="5"/>
        <v>NoE76M</v>
      </c>
      <c r="B69">
        <v>68</v>
      </c>
      <c r="C69" t="s">
        <v>169</v>
      </c>
      <c r="D69" t="s">
        <v>161</v>
      </c>
      <c r="E69">
        <v>76</v>
      </c>
      <c r="F69" t="s">
        <v>111</v>
      </c>
      <c r="G69">
        <v>1</v>
      </c>
      <c r="H69">
        <v>1</v>
      </c>
      <c r="I69" t="s">
        <v>186</v>
      </c>
      <c r="J69" t="str">
        <f t="shared" si="6"/>
        <v/>
      </c>
      <c r="K69" t="str">
        <f t="shared" si="7"/>
        <v/>
      </c>
      <c r="L69" t="str">
        <f t="shared" si="8"/>
        <v/>
      </c>
    </row>
    <row r="70" spans="1:12" x14ac:dyDescent="0.25">
      <c r="A70" t="str">
        <f t="shared" si="5"/>
        <v>NoC66M</v>
      </c>
      <c r="B70">
        <v>69</v>
      </c>
      <c r="C70" t="s">
        <v>169</v>
      </c>
      <c r="D70" t="s">
        <v>167</v>
      </c>
      <c r="E70">
        <v>66</v>
      </c>
      <c r="F70" t="s">
        <v>111</v>
      </c>
      <c r="G70">
        <v>1</v>
      </c>
      <c r="H70">
        <v>1</v>
      </c>
      <c r="I70" t="s">
        <v>187</v>
      </c>
      <c r="J70" t="str">
        <f t="shared" si="6"/>
        <v/>
      </c>
      <c r="K70" t="str">
        <f t="shared" si="7"/>
        <v/>
      </c>
      <c r="L70" t="str">
        <f t="shared" si="8"/>
        <v/>
      </c>
    </row>
    <row r="71" spans="1:12" x14ac:dyDescent="0.25">
      <c r="A71" t="str">
        <f t="shared" si="5"/>
        <v>NoH76M</v>
      </c>
      <c r="B71">
        <v>70</v>
      </c>
      <c r="C71" t="s">
        <v>169</v>
      </c>
      <c r="D71" t="s">
        <v>159</v>
      </c>
      <c r="E71">
        <v>76</v>
      </c>
      <c r="F71" t="s">
        <v>111</v>
      </c>
      <c r="G71">
        <v>1</v>
      </c>
      <c r="H71">
        <v>1</v>
      </c>
      <c r="I71" t="s">
        <v>188</v>
      </c>
      <c r="J71" t="str">
        <f t="shared" si="6"/>
        <v/>
      </c>
      <c r="K71" t="str">
        <f t="shared" si="7"/>
        <v/>
      </c>
      <c r="L71" t="str">
        <f t="shared" si="8"/>
        <v/>
      </c>
    </row>
    <row r="72" spans="1:12" x14ac:dyDescent="0.25">
      <c r="A72" t="str">
        <f t="shared" si="5"/>
        <v>NoE74M</v>
      </c>
      <c r="B72">
        <v>71</v>
      </c>
      <c r="C72" t="s">
        <v>169</v>
      </c>
      <c r="D72" t="s">
        <v>161</v>
      </c>
      <c r="E72">
        <v>74</v>
      </c>
      <c r="F72" t="s">
        <v>111</v>
      </c>
      <c r="G72">
        <v>0</v>
      </c>
      <c r="H72">
        <v>0</v>
      </c>
      <c r="I72" t="s">
        <v>189</v>
      </c>
      <c r="J72" t="str">
        <f t="shared" si="6"/>
        <v/>
      </c>
      <c r="K72" t="str">
        <f t="shared" si="7"/>
        <v/>
      </c>
      <c r="L72" t="str">
        <f t="shared" si="8"/>
        <v/>
      </c>
    </row>
    <row r="73" spans="1:12" x14ac:dyDescent="0.25">
      <c r="A73" t="str">
        <f t="shared" si="5"/>
        <v>NoG74M</v>
      </c>
      <c r="B73">
        <v>72</v>
      </c>
      <c r="C73" t="s">
        <v>169</v>
      </c>
      <c r="D73" t="s">
        <v>165</v>
      </c>
      <c r="E73">
        <v>74</v>
      </c>
      <c r="F73" t="s">
        <v>111</v>
      </c>
      <c r="G73">
        <v>0</v>
      </c>
      <c r="H73">
        <v>0</v>
      </c>
      <c r="I73" t="s">
        <v>190</v>
      </c>
      <c r="J73" t="str">
        <f t="shared" si="6"/>
        <v/>
      </c>
      <c r="K73" t="str">
        <f t="shared" si="7"/>
        <v/>
      </c>
      <c r="L73" t="str">
        <f t="shared" si="8"/>
        <v/>
      </c>
    </row>
    <row r="74" spans="1:12" x14ac:dyDescent="0.25">
      <c r="A74" t="str">
        <f t="shared" si="5"/>
        <v>NoI70M</v>
      </c>
      <c r="B74">
        <v>73</v>
      </c>
      <c r="C74" t="s">
        <v>169</v>
      </c>
      <c r="D74" t="s">
        <v>164</v>
      </c>
      <c r="E74">
        <v>70</v>
      </c>
      <c r="F74" t="s">
        <v>111</v>
      </c>
      <c r="G74">
        <v>0</v>
      </c>
      <c r="H74">
        <v>0</v>
      </c>
      <c r="I74" t="s">
        <v>191</v>
      </c>
      <c r="J74" t="str">
        <f t="shared" si="6"/>
        <v/>
      </c>
      <c r="K74" t="str">
        <f t="shared" si="7"/>
        <v/>
      </c>
      <c r="L74" t="str">
        <f t="shared" si="8"/>
        <v/>
      </c>
    </row>
    <row r="75" spans="1:12" x14ac:dyDescent="0.25">
      <c r="A75" t="str">
        <f t="shared" si="5"/>
        <v>NoG66M</v>
      </c>
      <c r="B75">
        <v>74</v>
      </c>
      <c r="C75" t="s">
        <v>169</v>
      </c>
      <c r="D75" t="s">
        <v>165</v>
      </c>
      <c r="E75">
        <v>66</v>
      </c>
      <c r="F75" t="s">
        <v>111</v>
      </c>
      <c r="G75">
        <v>1</v>
      </c>
      <c r="H75">
        <v>1</v>
      </c>
      <c r="I75" t="s">
        <v>176</v>
      </c>
      <c r="J75" t="str">
        <f t="shared" si="6"/>
        <v/>
      </c>
      <c r="K75" t="str">
        <f t="shared" si="7"/>
        <v/>
      </c>
      <c r="L75" t="str">
        <f t="shared" si="8"/>
        <v/>
      </c>
    </row>
    <row r="76" spans="1:12" x14ac:dyDescent="0.25">
      <c r="A76" t="str">
        <f t="shared" si="5"/>
        <v>NoH68F</v>
      </c>
      <c r="B76">
        <v>75</v>
      </c>
      <c r="C76" t="s">
        <v>169</v>
      </c>
      <c r="D76" t="s">
        <v>159</v>
      </c>
      <c r="E76">
        <v>68</v>
      </c>
      <c r="F76" t="s">
        <v>160</v>
      </c>
      <c r="G76">
        <v>1</v>
      </c>
      <c r="H76">
        <v>1</v>
      </c>
      <c r="I76" t="s">
        <v>192</v>
      </c>
      <c r="J76" t="str">
        <f t="shared" si="6"/>
        <v/>
      </c>
      <c r="K76" t="str">
        <f t="shared" si="7"/>
        <v/>
      </c>
      <c r="L76" t="str">
        <f t="shared" si="8"/>
        <v/>
      </c>
    </row>
    <row r="77" spans="1:12" x14ac:dyDescent="0.25">
      <c r="A77" t="str">
        <f t="shared" si="5"/>
        <v>NoH67F</v>
      </c>
      <c r="B77">
        <v>76</v>
      </c>
      <c r="C77" t="s">
        <v>169</v>
      </c>
      <c r="D77" t="s">
        <v>159</v>
      </c>
      <c r="E77">
        <v>67</v>
      </c>
      <c r="F77" t="s">
        <v>160</v>
      </c>
      <c r="G77">
        <v>1</v>
      </c>
      <c r="H77">
        <v>1</v>
      </c>
      <c r="I77" t="s">
        <v>193</v>
      </c>
      <c r="J77" t="str">
        <f t="shared" si="6"/>
        <v/>
      </c>
      <c r="K77" t="str">
        <f t="shared" si="7"/>
        <v/>
      </c>
      <c r="L77" t="str">
        <f t="shared" si="8"/>
        <v/>
      </c>
    </row>
    <row r="78" spans="1:12" x14ac:dyDescent="0.25">
      <c r="A78" t="str">
        <f t="shared" si="5"/>
        <v>NoD65M</v>
      </c>
      <c r="B78">
        <v>77</v>
      </c>
      <c r="C78" t="s">
        <v>169</v>
      </c>
      <c r="D78" t="s">
        <v>166</v>
      </c>
      <c r="E78">
        <v>65</v>
      </c>
      <c r="F78" t="s">
        <v>111</v>
      </c>
      <c r="G78">
        <v>1</v>
      </c>
      <c r="H78">
        <v>1</v>
      </c>
      <c r="I78" t="s">
        <v>194</v>
      </c>
      <c r="J78" t="str">
        <f t="shared" si="6"/>
        <v/>
      </c>
      <c r="K78" t="str">
        <f t="shared" si="7"/>
        <v/>
      </c>
      <c r="L78" t="str">
        <f t="shared" si="8"/>
        <v/>
      </c>
    </row>
    <row r="79" spans="1:12" x14ac:dyDescent="0.25">
      <c r="A79" t="str">
        <f t="shared" si="5"/>
        <v>NoI77F</v>
      </c>
      <c r="B79">
        <v>78</v>
      </c>
      <c r="C79" t="s">
        <v>169</v>
      </c>
      <c r="D79" t="s">
        <v>164</v>
      </c>
      <c r="E79">
        <v>77</v>
      </c>
      <c r="F79" t="s">
        <v>160</v>
      </c>
      <c r="G79">
        <v>1</v>
      </c>
      <c r="H79">
        <v>1</v>
      </c>
      <c r="I79" t="s">
        <v>174</v>
      </c>
      <c r="J79" t="str">
        <f t="shared" si="6"/>
        <v/>
      </c>
      <c r="K79" t="str">
        <f t="shared" si="7"/>
        <v/>
      </c>
      <c r="L79" t="str">
        <f t="shared" si="8"/>
        <v/>
      </c>
    </row>
    <row r="80" spans="1:12" x14ac:dyDescent="0.25">
      <c r="A80" t="str">
        <f t="shared" si="5"/>
        <v>NoG79M</v>
      </c>
      <c r="B80">
        <v>79</v>
      </c>
      <c r="C80" t="s">
        <v>169</v>
      </c>
      <c r="D80" t="s">
        <v>165</v>
      </c>
      <c r="E80">
        <v>79</v>
      </c>
      <c r="F80" t="s">
        <v>111</v>
      </c>
      <c r="G80">
        <v>1</v>
      </c>
      <c r="H80">
        <v>1</v>
      </c>
      <c r="I80" t="s">
        <v>195</v>
      </c>
      <c r="J80" t="str">
        <f t="shared" si="6"/>
        <v/>
      </c>
      <c r="K80" t="str">
        <f t="shared" si="7"/>
        <v/>
      </c>
      <c r="L80" t="str">
        <f t="shared" si="8"/>
        <v/>
      </c>
    </row>
    <row r="81" spans="1:12" x14ac:dyDescent="0.25">
      <c r="A81" t="str">
        <f t="shared" si="5"/>
        <v>NoA79F</v>
      </c>
      <c r="B81">
        <v>80</v>
      </c>
      <c r="C81" t="s">
        <v>169</v>
      </c>
      <c r="D81" t="s">
        <v>163</v>
      </c>
      <c r="E81">
        <v>79</v>
      </c>
      <c r="F81" t="s">
        <v>160</v>
      </c>
      <c r="G81">
        <v>0</v>
      </c>
      <c r="H81">
        <v>0</v>
      </c>
      <c r="I81" t="s">
        <v>170</v>
      </c>
      <c r="J81" t="str">
        <f t="shared" si="6"/>
        <v/>
      </c>
      <c r="K81" t="str">
        <f t="shared" si="7"/>
        <v/>
      </c>
      <c r="L81" t="str">
        <f t="shared" si="8"/>
        <v/>
      </c>
    </row>
    <row r="82" spans="1:12" x14ac:dyDescent="0.25">
      <c r="A82" t="str">
        <f t="shared" si="5"/>
        <v>NoG67F</v>
      </c>
      <c r="B82">
        <v>81</v>
      </c>
      <c r="C82" t="s">
        <v>169</v>
      </c>
      <c r="D82" t="s">
        <v>165</v>
      </c>
      <c r="E82">
        <v>67</v>
      </c>
      <c r="F82" t="s">
        <v>160</v>
      </c>
      <c r="G82">
        <v>0</v>
      </c>
      <c r="H82">
        <v>0</v>
      </c>
      <c r="I82" t="s">
        <v>196</v>
      </c>
      <c r="J82" t="str">
        <f t="shared" si="6"/>
        <v/>
      </c>
      <c r="K82" t="str">
        <f t="shared" si="7"/>
        <v/>
      </c>
      <c r="L82" t="str">
        <f t="shared" si="8"/>
        <v/>
      </c>
    </row>
    <row r="83" spans="1:12" x14ac:dyDescent="0.25">
      <c r="A83" t="str">
        <f t="shared" si="5"/>
        <v>NoC72M</v>
      </c>
      <c r="B83">
        <v>82</v>
      </c>
      <c r="C83" t="s">
        <v>169</v>
      </c>
      <c r="D83" t="s">
        <v>167</v>
      </c>
      <c r="E83">
        <v>72</v>
      </c>
      <c r="F83" t="s">
        <v>111</v>
      </c>
      <c r="G83">
        <v>0</v>
      </c>
      <c r="H83">
        <v>0</v>
      </c>
      <c r="I83" t="s">
        <v>197</v>
      </c>
      <c r="J83" t="str">
        <f t="shared" si="6"/>
        <v/>
      </c>
      <c r="K83" t="str">
        <f t="shared" si="7"/>
        <v/>
      </c>
      <c r="L83" t="str">
        <f t="shared" si="8"/>
        <v/>
      </c>
    </row>
    <row r="84" spans="1:12" x14ac:dyDescent="0.25">
      <c r="A84" t="str">
        <f t="shared" si="5"/>
        <v>NoB71F</v>
      </c>
      <c r="B84">
        <v>83</v>
      </c>
      <c r="C84" t="s">
        <v>169</v>
      </c>
      <c r="D84" t="s">
        <v>162</v>
      </c>
      <c r="E84">
        <v>71</v>
      </c>
      <c r="F84" t="s">
        <v>160</v>
      </c>
      <c r="G84">
        <v>2</v>
      </c>
      <c r="H84">
        <v>2</v>
      </c>
      <c r="I84" t="s">
        <v>198</v>
      </c>
      <c r="J84" t="str">
        <f t="shared" si="6"/>
        <v/>
      </c>
      <c r="K84" t="str">
        <f t="shared" si="7"/>
        <v/>
      </c>
      <c r="L84" t="str">
        <f t="shared" si="8"/>
        <v/>
      </c>
    </row>
    <row r="85" spans="1:12" x14ac:dyDescent="0.25">
      <c r="A85" t="str">
        <f t="shared" si="5"/>
        <v>NoB65F</v>
      </c>
      <c r="B85">
        <v>84</v>
      </c>
      <c r="C85" t="s">
        <v>169</v>
      </c>
      <c r="D85" t="s">
        <v>162</v>
      </c>
      <c r="E85">
        <v>65</v>
      </c>
      <c r="F85" t="s">
        <v>160</v>
      </c>
      <c r="G85">
        <v>0</v>
      </c>
      <c r="H85">
        <v>1</v>
      </c>
      <c r="I85" t="s">
        <v>199</v>
      </c>
      <c r="J85" t="str">
        <f t="shared" si="6"/>
        <v/>
      </c>
      <c r="K85" t="str">
        <f t="shared" si="7"/>
        <v/>
      </c>
      <c r="L85" t="str">
        <f t="shared" si="8"/>
        <v/>
      </c>
    </row>
    <row r="86" spans="1:12" x14ac:dyDescent="0.25">
      <c r="A86" t="str">
        <f t="shared" si="5"/>
        <v>NoJ76F</v>
      </c>
      <c r="B86">
        <v>85</v>
      </c>
      <c r="C86" t="s">
        <v>169</v>
      </c>
      <c r="D86" t="s">
        <v>168</v>
      </c>
      <c r="E86">
        <v>76</v>
      </c>
      <c r="F86" t="s">
        <v>160</v>
      </c>
      <c r="G86">
        <v>0</v>
      </c>
      <c r="H86">
        <v>0</v>
      </c>
      <c r="I86" t="s">
        <v>200</v>
      </c>
      <c r="J86" t="str">
        <f t="shared" si="6"/>
        <v/>
      </c>
      <c r="K86" t="str">
        <f t="shared" si="7"/>
        <v/>
      </c>
      <c r="L86" t="str">
        <f t="shared" si="8"/>
        <v/>
      </c>
    </row>
    <row r="87" spans="1:12" x14ac:dyDescent="0.25">
      <c r="A87" t="str">
        <f t="shared" si="5"/>
        <v>NoF73M</v>
      </c>
      <c r="B87">
        <v>86</v>
      </c>
      <c r="C87" t="s">
        <v>169</v>
      </c>
      <c r="D87" t="s">
        <v>160</v>
      </c>
      <c r="E87">
        <v>73</v>
      </c>
      <c r="F87" t="s">
        <v>111</v>
      </c>
      <c r="G87">
        <v>0</v>
      </c>
      <c r="H87">
        <v>0</v>
      </c>
      <c r="I87" t="s">
        <v>201</v>
      </c>
      <c r="J87" t="str">
        <f t="shared" si="6"/>
        <v/>
      </c>
      <c r="K87" t="str">
        <f t="shared" si="7"/>
        <v/>
      </c>
      <c r="L87" t="str">
        <f t="shared" si="8"/>
        <v/>
      </c>
    </row>
    <row r="88" spans="1:12" x14ac:dyDescent="0.25">
      <c r="A88" t="str">
        <f t="shared" si="5"/>
        <v>NoJ78M</v>
      </c>
      <c r="B88">
        <v>87</v>
      </c>
      <c r="C88" t="s">
        <v>169</v>
      </c>
      <c r="D88" t="s">
        <v>168</v>
      </c>
      <c r="E88">
        <v>78</v>
      </c>
      <c r="F88" t="s">
        <v>111</v>
      </c>
      <c r="G88">
        <v>0</v>
      </c>
      <c r="H88">
        <v>0</v>
      </c>
      <c r="I88" t="s">
        <v>202</v>
      </c>
      <c r="J88" t="str">
        <f t="shared" si="6"/>
        <v/>
      </c>
      <c r="K88" t="str">
        <f t="shared" si="7"/>
        <v/>
      </c>
      <c r="L88" t="str">
        <f t="shared" si="8"/>
        <v/>
      </c>
    </row>
    <row r="89" spans="1:12" x14ac:dyDescent="0.25">
      <c r="A89" t="str">
        <f t="shared" si="5"/>
        <v>NoC66F</v>
      </c>
      <c r="B89">
        <v>88</v>
      </c>
      <c r="C89" t="s">
        <v>169</v>
      </c>
      <c r="D89" t="s">
        <v>167</v>
      </c>
      <c r="E89">
        <v>66</v>
      </c>
      <c r="F89" t="s">
        <v>160</v>
      </c>
      <c r="G89">
        <v>0</v>
      </c>
      <c r="H89">
        <v>0</v>
      </c>
      <c r="I89" t="s">
        <v>203</v>
      </c>
      <c r="J89" t="str">
        <f t="shared" si="6"/>
        <v/>
      </c>
      <c r="K89" t="str">
        <f t="shared" si="7"/>
        <v/>
      </c>
      <c r="L89" t="str">
        <f t="shared" si="8"/>
        <v/>
      </c>
    </row>
    <row r="90" spans="1:12" x14ac:dyDescent="0.25">
      <c r="A90" t="str">
        <f t="shared" si="5"/>
        <v>NoF69F</v>
      </c>
      <c r="B90">
        <v>89</v>
      </c>
      <c r="C90" t="s">
        <v>169</v>
      </c>
      <c r="D90" t="s">
        <v>160</v>
      </c>
      <c r="E90">
        <v>69</v>
      </c>
      <c r="F90" t="s">
        <v>160</v>
      </c>
      <c r="G90">
        <v>2</v>
      </c>
      <c r="H90">
        <v>3</v>
      </c>
      <c r="I90" t="s">
        <v>204</v>
      </c>
      <c r="J90" t="str">
        <f t="shared" si="6"/>
        <v/>
      </c>
      <c r="K90" t="str">
        <f t="shared" si="7"/>
        <v/>
      </c>
      <c r="L90" t="str">
        <f t="shared" si="8"/>
        <v/>
      </c>
    </row>
    <row r="91" spans="1:12" x14ac:dyDescent="0.25">
      <c r="A91" t="str">
        <f t="shared" si="5"/>
        <v>NoG74M</v>
      </c>
      <c r="B91">
        <v>90</v>
      </c>
      <c r="C91" t="s">
        <v>169</v>
      </c>
      <c r="D91" t="s">
        <v>165</v>
      </c>
      <c r="E91">
        <v>74</v>
      </c>
      <c r="F91" t="s">
        <v>111</v>
      </c>
      <c r="G91">
        <v>0</v>
      </c>
      <c r="H91">
        <v>0</v>
      </c>
      <c r="I91" t="s">
        <v>190</v>
      </c>
      <c r="J91" t="str">
        <f t="shared" si="6"/>
        <v/>
      </c>
      <c r="K91" t="str">
        <f t="shared" si="7"/>
        <v/>
      </c>
      <c r="L91" t="str">
        <f t="shared" si="8"/>
        <v/>
      </c>
    </row>
    <row r="92" spans="1:12" x14ac:dyDescent="0.25">
      <c r="A92" t="str">
        <f t="shared" si="5"/>
        <v>NoB75M</v>
      </c>
      <c r="B92">
        <v>91</v>
      </c>
      <c r="C92" t="s">
        <v>169</v>
      </c>
      <c r="D92" t="s">
        <v>162</v>
      </c>
      <c r="E92">
        <v>75</v>
      </c>
      <c r="F92" t="s">
        <v>111</v>
      </c>
      <c r="G92">
        <v>1</v>
      </c>
      <c r="H92">
        <v>1</v>
      </c>
      <c r="I92" t="s">
        <v>205</v>
      </c>
      <c r="J92" t="str">
        <f t="shared" si="6"/>
        <v/>
      </c>
      <c r="K92" t="str">
        <f t="shared" si="7"/>
        <v/>
      </c>
      <c r="L92" t="str">
        <f t="shared" si="8"/>
        <v/>
      </c>
    </row>
    <row r="93" spans="1:12" x14ac:dyDescent="0.25">
      <c r="A93" t="str">
        <f t="shared" si="5"/>
        <v>NoI66F</v>
      </c>
      <c r="B93">
        <v>92</v>
      </c>
      <c r="C93" t="s">
        <v>169</v>
      </c>
      <c r="D93" t="s">
        <v>164</v>
      </c>
      <c r="E93">
        <v>66</v>
      </c>
      <c r="F93" t="s">
        <v>160</v>
      </c>
      <c r="G93">
        <v>0</v>
      </c>
      <c r="H93">
        <v>0</v>
      </c>
      <c r="I93" t="s">
        <v>206</v>
      </c>
      <c r="J93" t="str">
        <f t="shared" si="6"/>
        <v/>
      </c>
      <c r="K93" t="str">
        <f t="shared" si="7"/>
        <v/>
      </c>
      <c r="L93" t="str">
        <f t="shared" si="8"/>
        <v/>
      </c>
    </row>
    <row r="94" spans="1:12" x14ac:dyDescent="0.25">
      <c r="A94" t="str">
        <f t="shared" si="5"/>
        <v>NoI77M</v>
      </c>
      <c r="B94">
        <v>93</v>
      </c>
      <c r="C94" t="s">
        <v>169</v>
      </c>
      <c r="D94" t="s">
        <v>164</v>
      </c>
      <c r="E94">
        <v>77</v>
      </c>
      <c r="F94" t="s">
        <v>111</v>
      </c>
      <c r="G94">
        <v>0</v>
      </c>
      <c r="H94">
        <v>0</v>
      </c>
      <c r="I94" t="s">
        <v>207</v>
      </c>
      <c r="J94" t="str">
        <f t="shared" si="6"/>
        <v/>
      </c>
      <c r="K94" t="str">
        <f t="shared" si="7"/>
        <v/>
      </c>
      <c r="L94" t="str">
        <f t="shared" si="8"/>
        <v/>
      </c>
    </row>
    <row r="95" spans="1:12" x14ac:dyDescent="0.25">
      <c r="A95" t="str">
        <f t="shared" si="5"/>
        <v>NoB77M</v>
      </c>
      <c r="B95">
        <v>94</v>
      </c>
      <c r="C95" t="s">
        <v>169</v>
      </c>
      <c r="D95" t="s">
        <v>162</v>
      </c>
      <c r="E95">
        <v>77</v>
      </c>
      <c r="F95" t="s">
        <v>111</v>
      </c>
      <c r="G95">
        <v>0</v>
      </c>
      <c r="H95">
        <v>1</v>
      </c>
      <c r="I95" t="s">
        <v>208</v>
      </c>
      <c r="J95" t="str">
        <f t="shared" si="6"/>
        <v/>
      </c>
      <c r="K95" t="str">
        <f t="shared" si="7"/>
        <v/>
      </c>
      <c r="L95" t="str">
        <f t="shared" si="8"/>
        <v/>
      </c>
    </row>
    <row r="96" spans="1:12" x14ac:dyDescent="0.25">
      <c r="A96" t="str">
        <f t="shared" si="5"/>
        <v>NoH70F</v>
      </c>
      <c r="B96">
        <v>95</v>
      </c>
      <c r="C96" t="s">
        <v>169</v>
      </c>
      <c r="D96" t="s">
        <v>159</v>
      </c>
      <c r="E96">
        <v>70</v>
      </c>
      <c r="F96" t="s">
        <v>160</v>
      </c>
      <c r="G96">
        <v>0</v>
      </c>
      <c r="H96">
        <v>2</v>
      </c>
      <c r="I96" t="s">
        <v>209</v>
      </c>
      <c r="J96" t="str">
        <f t="shared" si="6"/>
        <v/>
      </c>
      <c r="K96" t="str">
        <f t="shared" si="7"/>
        <v/>
      </c>
      <c r="L96" t="str">
        <f t="shared" si="8"/>
        <v/>
      </c>
    </row>
    <row r="97" spans="1:12" x14ac:dyDescent="0.25">
      <c r="A97" t="str">
        <f t="shared" si="5"/>
        <v>NoA78F</v>
      </c>
      <c r="B97">
        <v>96</v>
      </c>
      <c r="C97" t="s">
        <v>169</v>
      </c>
      <c r="D97" t="s">
        <v>163</v>
      </c>
      <c r="E97">
        <v>78</v>
      </c>
      <c r="F97" t="s">
        <v>160</v>
      </c>
      <c r="G97">
        <v>1</v>
      </c>
      <c r="H97">
        <v>1</v>
      </c>
      <c r="I97" t="s">
        <v>210</v>
      </c>
      <c r="J97" t="str">
        <f t="shared" si="6"/>
        <v/>
      </c>
      <c r="K97" t="str">
        <f t="shared" si="7"/>
        <v/>
      </c>
      <c r="L97" t="str">
        <f t="shared" si="8"/>
        <v/>
      </c>
    </row>
    <row r="98" spans="1:12" x14ac:dyDescent="0.25">
      <c r="A98" t="str">
        <f t="shared" si="5"/>
        <v>NoE75M</v>
      </c>
      <c r="B98">
        <v>97</v>
      </c>
      <c r="C98" t="s">
        <v>169</v>
      </c>
      <c r="D98" t="s">
        <v>161</v>
      </c>
      <c r="E98">
        <v>75</v>
      </c>
      <c r="F98" t="s">
        <v>111</v>
      </c>
      <c r="G98">
        <v>0</v>
      </c>
      <c r="H98">
        <v>0</v>
      </c>
      <c r="I98" t="s">
        <v>211</v>
      </c>
      <c r="J98" t="str">
        <f t="shared" si="6"/>
        <v/>
      </c>
      <c r="K98" t="str">
        <f t="shared" si="7"/>
        <v/>
      </c>
      <c r="L98" t="str">
        <f t="shared" si="8"/>
        <v/>
      </c>
    </row>
    <row r="99" spans="1:12" x14ac:dyDescent="0.25">
      <c r="A99" t="str">
        <f t="shared" si="5"/>
        <v>NoD68M</v>
      </c>
      <c r="B99">
        <v>98</v>
      </c>
      <c r="C99" t="s">
        <v>169</v>
      </c>
      <c r="D99" t="s">
        <v>166</v>
      </c>
      <c r="E99">
        <v>68</v>
      </c>
      <c r="F99" t="s">
        <v>111</v>
      </c>
      <c r="G99">
        <v>0</v>
      </c>
      <c r="H99">
        <v>1</v>
      </c>
      <c r="I99" t="s">
        <v>212</v>
      </c>
      <c r="J99" t="str">
        <f t="shared" si="6"/>
        <v/>
      </c>
      <c r="K99" t="str">
        <f t="shared" si="7"/>
        <v/>
      </c>
      <c r="L99" t="str">
        <f t="shared" si="8"/>
        <v/>
      </c>
    </row>
    <row r="100" spans="1:12" x14ac:dyDescent="0.25">
      <c r="A100" t="str">
        <f t="shared" si="5"/>
        <v>NoB67M</v>
      </c>
      <c r="B100">
        <v>99</v>
      </c>
      <c r="C100" t="s">
        <v>169</v>
      </c>
      <c r="D100" t="s">
        <v>162</v>
      </c>
      <c r="E100">
        <v>67</v>
      </c>
      <c r="F100" t="s">
        <v>111</v>
      </c>
      <c r="G100">
        <v>0</v>
      </c>
      <c r="H100">
        <v>0</v>
      </c>
      <c r="I100" t="s">
        <v>213</v>
      </c>
      <c r="J100" t="str">
        <f t="shared" si="6"/>
        <v/>
      </c>
      <c r="K100" t="str">
        <f t="shared" si="7"/>
        <v/>
      </c>
      <c r="L100" t="str">
        <f t="shared" si="8"/>
        <v/>
      </c>
    </row>
    <row r="101" spans="1:12" x14ac:dyDescent="0.25">
      <c r="A101" t="str">
        <f t="shared" si="5"/>
        <v>NoB73M</v>
      </c>
      <c r="B101">
        <v>100</v>
      </c>
      <c r="C101" t="s">
        <v>169</v>
      </c>
      <c r="D101" t="s">
        <v>162</v>
      </c>
      <c r="E101">
        <v>73</v>
      </c>
      <c r="F101" t="s">
        <v>111</v>
      </c>
      <c r="G101">
        <v>0</v>
      </c>
      <c r="H101">
        <v>0</v>
      </c>
      <c r="I101" t="s">
        <v>214</v>
      </c>
      <c r="J101" t="str">
        <f t="shared" si="6"/>
        <v/>
      </c>
      <c r="K101" t="str">
        <f t="shared" si="7"/>
        <v/>
      </c>
      <c r="L101" t="str">
        <f t="shared" si="8"/>
        <v/>
      </c>
    </row>
    <row r="102" spans="1:12" x14ac:dyDescent="0.25">
      <c r="A102" t="str">
        <f t="shared" si="5"/>
        <v>NoJ65M</v>
      </c>
      <c r="B102">
        <v>101</v>
      </c>
      <c r="C102" t="s">
        <v>169</v>
      </c>
      <c r="D102" t="s">
        <v>168</v>
      </c>
      <c r="E102">
        <v>65</v>
      </c>
      <c r="F102" t="s">
        <v>111</v>
      </c>
      <c r="G102">
        <v>0</v>
      </c>
      <c r="H102">
        <v>0</v>
      </c>
      <c r="I102" t="s">
        <v>215</v>
      </c>
      <c r="J102" t="str">
        <f t="shared" si="6"/>
        <v/>
      </c>
      <c r="K102" t="str">
        <f t="shared" si="7"/>
        <v/>
      </c>
      <c r="L102" t="str">
        <f t="shared" si="8"/>
        <v/>
      </c>
    </row>
    <row r="103" spans="1:12" x14ac:dyDescent="0.25">
      <c r="A103" t="str">
        <f t="shared" si="5"/>
        <v>NoH78M</v>
      </c>
      <c r="B103">
        <v>102</v>
      </c>
      <c r="C103" t="s">
        <v>169</v>
      </c>
      <c r="D103" t="s">
        <v>159</v>
      </c>
      <c r="E103">
        <v>78</v>
      </c>
      <c r="F103" t="s">
        <v>111</v>
      </c>
      <c r="G103">
        <v>2</v>
      </c>
      <c r="H103">
        <v>2</v>
      </c>
      <c r="I103" t="s">
        <v>216</v>
      </c>
      <c r="J103" t="str">
        <f t="shared" si="6"/>
        <v/>
      </c>
      <c r="K103" t="str">
        <f t="shared" si="7"/>
        <v/>
      </c>
      <c r="L103" t="str">
        <f t="shared" si="8"/>
        <v/>
      </c>
    </row>
    <row r="104" spans="1:12" x14ac:dyDescent="0.25">
      <c r="A104" t="str">
        <f t="shared" si="5"/>
        <v>NoJ74M</v>
      </c>
      <c r="B104">
        <v>103</v>
      </c>
      <c r="C104" t="s">
        <v>169</v>
      </c>
      <c r="D104" t="s">
        <v>168</v>
      </c>
      <c r="E104">
        <v>74</v>
      </c>
      <c r="F104" t="s">
        <v>111</v>
      </c>
      <c r="G104">
        <v>1</v>
      </c>
      <c r="H104">
        <v>3</v>
      </c>
      <c r="I104" t="s">
        <v>217</v>
      </c>
      <c r="J104" t="str">
        <f t="shared" si="6"/>
        <v/>
      </c>
      <c r="K104" t="str">
        <f t="shared" si="7"/>
        <v/>
      </c>
      <c r="L104" t="str">
        <f t="shared" si="8"/>
        <v/>
      </c>
    </row>
    <row r="105" spans="1:12" x14ac:dyDescent="0.25">
      <c r="A105" t="str">
        <f t="shared" si="5"/>
        <v>NoG65F</v>
      </c>
      <c r="B105">
        <v>104</v>
      </c>
      <c r="C105" t="s">
        <v>169</v>
      </c>
      <c r="D105" t="s">
        <v>165</v>
      </c>
      <c r="E105">
        <v>65</v>
      </c>
      <c r="F105" t="s">
        <v>160</v>
      </c>
      <c r="G105">
        <v>2</v>
      </c>
      <c r="H105">
        <v>0</v>
      </c>
      <c r="I105" t="s">
        <v>218</v>
      </c>
      <c r="J105" t="str">
        <f t="shared" si="6"/>
        <v/>
      </c>
      <c r="K105" t="str">
        <f t="shared" si="7"/>
        <v/>
      </c>
      <c r="L105" t="str">
        <f t="shared" si="8"/>
        <v/>
      </c>
    </row>
    <row r="106" spans="1:12" x14ac:dyDescent="0.25">
      <c r="A106" t="str">
        <f t="shared" si="5"/>
        <v>NoH77F</v>
      </c>
      <c r="B106">
        <v>105</v>
      </c>
      <c r="C106" t="s">
        <v>169</v>
      </c>
      <c r="D106" t="s">
        <v>159</v>
      </c>
      <c r="E106">
        <v>77</v>
      </c>
      <c r="F106" t="s">
        <v>160</v>
      </c>
      <c r="G106">
        <v>0</v>
      </c>
      <c r="H106">
        <v>0</v>
      </c>
      <c r="I106" t="s">
        <v>219</v>
      </c>
      <c r="J106" t="str">
        <f t="shared" si="6"/>
        <v/>
      </c>
      <c r="K106" t="str">
        <f t="shared" si="7"/>
        <v/>
      </c>
      <c r="L106" t="str">
        <f t="shared" si="8"/>
        <v/>
      </c>
    </row>
    <row r="107" spans="1:12" x14ac:dyDescent="0.25">
      <c r="A107" t="str">
        <f t="shared" si="5"/>
        <v>NoA79F</v>
      </c>
      <c r="B107">
        <v>106</v>
      </c>
      <c r="C107" t="s">
        <v>169</v>
      </c>
      <c r="D107" t="s">
        <v>163</v>
      </c>
      <c r="E107">
        <v>79</v>
      </c>
      <c r="F107" t="s">
        <v>160</v>
      </c>
      <c r="G107">
        <v>2</v>
      </c>
      <c r="H107">
        <v>2</v>
      </c>
      <c r="I107" t="s">
        <v>170</v>
      </c>
      <c r="J107" t="str">
        <f t="shared" si="6"/>
        <v/>
      </c>
      <c r="K107" t="str">
        <f t="shared" si="7"/>
        <v/>
      </c>
      <c r="L107" t="str">
        <f t="shared" si="8"/>
        <v/>
      </c>
    </row>
    <row r="108" spans="1:12" x14ac:dyDescent="0.25">
      <c r="A108" t="str">
        <f t="shared" si="5"/>
        <v>NoC72M</v>
      </c>
      <c r="B108">
        <v>107</v>
      </c>
      <c r="C108" t="s">
        <v>169</v>
      </c>
      <c r="D108" t="s">
        <v>167</v>
      </c>
      <c r="E108">
        <v>72</v>
      </c>
      <c r="F108" t="s">
        <v>111</v>
      </c>
      <c r="G108">
        <v>0</v>
      </c>
      <c r="H108">
        <v>1</v>
      </c>
      <c r="I108" t="s">
        <v>197</v>
      </c>
      <c r="J108" t="str">
        <f t="shared" si="6"/>
        <v/>
      </c>
      <c r="K108" t="str">
        <f t="shared" si="7"/>
        <v/>
      </c>
      <c r="L108" t="str">
        <f t="shared" si="8"/>
        <v/>
      </c>
    </row>
    <row r="109" spans="1:12" x14ac:dyDescent="0.25">
      <c r="A109" t="str">
        <f t="shared" si="5"/>
        <v>NoB75M</v>
      </c>
      <c r="B109">
        <v>108</v>
      </c>
      <c r="C109" t="s">
        <v>169</v>
      </c>
      <c r="D109" t="s">
        <v>162</v>
      </c>
      <c r="E109">
        <v>75</v>
      </c>
      <c r="F109" t="s">
        <v>111</v>
      </c>
      <c r="G109">
        <v>0</v>
      </c>
      <c r="H109">
        <v>0</v>
      </c>
      <c r="I109" t="s">
        <v>205</v>
      </c>
      <c r="J109" t="str">
        <f t="shared" si="6"/>
        <v/>
      </c>
      <c r="K109" t="str">
        <f t="shared" si="7"/>
        <v/>
      </c>
      <c r="L109" t="str">
        <f t="shared" si="8"/>
        <v/>
      </c>
    </row>
    <row r="110" spans="1:12" x14ac:dyDescent="0.25">
      <c r="A110" t="str">
        <f t="shared" si="5"/>
        <v>NoJ80M</v>
      </c>
      <c r="B110">
        <v>109</v>
      </c>
      <c r="C110" t="s">
        <v>169</v>
      </c>
      <c r="D110" t="s">
        <v>168</v>
      </c>
      <c r="E110">
        <v>80</v>
      </c>
      <c r="F110" t="s">
        <v>111</v>
      </c>
      <c r="G110">
        <v>0</v>
      </c>
      <c r="H110">
        <v>0</v>
      </c>
      <c r="I110" t="s">
        <v>220</v>
      </c>
      <c r="J110" t="str">
        <f t="shared" si="6"/>
        <v/>
      </c>
      <c r="K110" t="str">
        <f t="shared" si="7"/>
        <v/>
      </c>
      <c r="L110" t="str">
        <f t="shared" si="8"/>
        <v/>
      </c>
    </row>
    <row r="111" spans="1:12" x14ac:dyDescent="0.25">
      <c r="A111" t="str">
        <f t="shared" si="5"/>
        <v>NoH77M</v>
      </c>
      <c r="B111">
        <v>110</v>
      </c>
      <c r="C111" t="s">
        <v>169</v>
      </c>
      <c r="D111" t="s">
        <v>159</v>
      </c>
      <c r="E111">
        <v>77</v>
      </c>
      <c r="F111" t="s">
        <v>111</v>
      </c>
      <c r="G111">
        <v>0</v>
      </c>
      <c r="H111">
        <v>0</v>
      </c>
      <c r="I111" t="s">
        <v>221</v>
      </c>
      <c r="J111" t="str">
        <f t="shared" si="6"/>
        <v/>
      </c>
      <c r="K111" t="str">
        <f t="shared" si="7"/>
        <v/>
      </c>
      <c r="L111" t="str">
        <f t="shared" si="8"/>
        <v/>
      </c>
    </row>
    <row r="112" spans="1:12" x14ac:dyDescent="0.25">
      <c r="A112" t="str">
        <f t="shared" si="5"/>
        <v>NoF74M</v>
      </c>
      <c r="B112">
        <v>111</v>
      </c>
      <c r="C112" t="s">
        <v>169</v>
      </c>
      <c r="D112" t="s">
        <v>160</v>
      </c>
      <c r="E112">
        <v>74</v>
      </c>
      <c r="F112" t="s">
        <v>111</v>
      </c>
      <c r="G112">
        <v>0</v>
      </c>
      <c r="H112">
        <v>0</v>
      </c>
      <c r="I112" t="s">
        <v>222</v>
      </c>
      <c r="J112" t="str">
        <f t="shared" si="6"/>
        <v/>
      </c>
      <c r="K112" t="str">
        <f t="shared" si="7"/>
        <v/>
      </c>
      <c r="L112" t="str">
        <f t="shared" si="8"/>
        <v/>
      </c>
    </row>
    <row r="113" spans="1:12" x14ac:dyDescent="0.25">
      <c r="A113" t="str">
        <f t="shared" si="5"/>
        <v>NoA72M</v>
      </c>
      <c r="B113">
        <v>112</v>
      </c>
      <c r="C113" t="s">
        <v>169</v>
      </c>
      <c r="D113" t="s">
        <v>163</v>
      </c>
      <c r="E113">
        <v>72</v>
      </c>
      <c r="F113" t="s">
        <v>111</v>
      </c>
      <c r="G113">
        <v>0</v>
      </c>
      <c r="H113">
        <v>0</v>
      </c>
      <c r="I113" t="s">
        <v>223</v>
      </c>
      <c r="J113" t="str">
        <f t="shared" si="6"/>
        <v/>
      </c>
      <c r="K113" t="str">
        <f t="shared" si="7"/>
        <v/>
      </c>
      <c r="L113" t="str">
        <f t="shared" si="8"/>
        <v/>
      </c>
    </row>
    <row r="114" spans="1:12" x14ac:dyDescent="0.25">
      <c r="A114" t="str">
        <f t="shared" si="5"/>
        <v>NoE72M</v>
      </c>
      <c r="B114">
        <v>113</v>
      </c>
      <c r="C114" t="s">
        <v>169</v>
      </c>
      <c r="D114" t="s">
        <v>161</v>
      </c>
      <c r="E114">
        <v>72</v>
      </c>
      <c r="F114" t="s">
        <v>111</v>
      </c>
      <c r="G114">
        <v>1</v>
      </c>
      <c r="H114">
        <v>0</v>
      </c>
      <c r="I114" t="s">
        <v>224</v>
      </c>
      <c r="J114" t="str">
        <f t="shared" si="6"/>
        <v/>
      </c>
      <c r="K114" t="str">
        <f t="shared" si="7"/>
        <v/>
      </c>
      <c r="L114" t="str">
        <f t="shared" si="8"/>
        <v/>
      </c>
    </row>
    <row r="115" spans="1:12" x14ac:dyDescent="0.25">
      <c r="A115" t="str">
        <f t="shared" si="5"/>
        <v>NoH77F</v>
      </c>
      <c r="B115">
        <v>114</v>
      </c>
      <c r="C115" t="s">
        <v>169</v>
      </c>
      <c r="D115" t="s">
        <v>159</v>
      </c>
      <c r="E115">
        <v>77</v>
      </c>
      <c r="F115" t="s">
        <v>160</v>
      </c>
      <c r="G115">
        <v>0</v>
      </c>
      <c r="H115">
        <v>0</v>
      </c>
      <c r="I115" t="s">
        <v>219</v>
      </c>
      <c r="J115" t="str">
        <f t="shared" si="6"/>
        <v/>
      </c>
      <c r="K115" t="str">
        <f t="shared" si="7"/>
        <v/>
      </c>
      <c r="L115" t="str">
        <f t="shared" si="8"/>
        <v/>
      </c>
    </row>
    <row r="116" spans="1:12" x14ac:dyDescent="0.25">
      <c r="A116" t="str">
        <f t="shared" si="5"/>
        <v>NoA74F</v>
      </c>
      <c r="B116">
        <v>115</v>
      </c>
      <c r="C116" t="s">
        <v>169</v>
      </c>
      <c r="D116" t="s">
        <v>163</v>
      </c>
      <c r="E116">
        <v>74</v>
      </c>
      <c r="F116" t="s">
        <v>160</v>
      </c>
      <c r="G116">
        <v>3</v>
      </c>
      <c r="H116">
        <v>5</v>
      </c>
      <c r="I116" t="s">
        <v>225</v>
      </c>
      <c r="J116" t="str">
        <f t="shared" si="6"/>
        <v/>
      </c>
      <c r="K116" t="str">
        <f t="shared" si="7"/>
        <v/>
      </c>
      <c r="L116" t="str">
        <f t="shared" si="8"/>
        <v/>
      </c>
    </row>
    <row r="117" spans="1:12" x14ac:dyDescent="0.25">
      <c r="A117" t="str">
        <f t="shared" si="5"/>
        <v>NoE72F</v>
      </c>
      <c r="B117">
        <v>116</v>
      </c>
      <c r="C117" t="s">
        <v>169</v>
      </c>
      <c r="D117" t="s">
        <v>161</v>
      </c>
      <c r="E117">
        <v>72</v>
      </c>
      <c r="F117" t="s">
        <v>160</v>
      </c>
      <c r="G117">
        <v>0</v>
      </c>
      <c r="H117">
        <v>0</v>
      </c>
      <c r="I117" t="s">
        <v>226</v>
      </c>
      <c r="J117" t="str">
        <f t="shared" si="6"/>
        <v/>
      </c>
      <c r="K117" t="str">
        <f t="shared" si="7"/>
        <v/>
      </c>
      <c r="L117" t="str">
        <f t="shared" si="8"/>
        <v/>
      </c>
    </row>
    <row r="118" spans="1:12" x14ac:dyDescent="0.25">
      <c r="A118" t="str">
        <f t="shared" si="5"/>
        <v>NoE80F</v>
      </c>
      <c r="B118">
        <v>117</v>
      </c>
      <c r="C118" t="s">
        <v>169</v>
      </c>
      <c r="D118" t="s">
        <v>161</v>
      </c>
      <c r="E118">
        <v>80</v>
      </c>
      <c r="F118" t="s">
        <v>160</v>
      </c>
      <c r="G118">
        <v>0</v>
      </c>
      <c r="H118">
        <v>0</v>
      </c>
      <c r="I118" t="s">
        <v>227</v>
      </c>
      <c r="J118" t="str">
        <f t="shared" si="6"/>
        <v/>
      </c>
      <c r="K118" t="str">
        <f t="shared" si="7"/>
        <v/>
      </c>
      <c r="L118" t="str">
        <f t="shared" si="8"/>
        <v/>
      </c>
    </row>
    <row r="119" spans="1:12" x14ac:dyDescent="0.25">
      <c r="A119" t="str">
        <f t="shared" si="5"/>
        <v>NoC80M</v>
      </c>
      <c r="B119">
        <v>118</v>
      </c>
      <c r="C119" t="s">
        <v>169</v>
      </c>
      <c r="D119" t="s">
        <v>167</v>
      </c>
      <c r="E119">
        <v>80</v>
      </c>
      <c r="F119" t="s">
        <v>111</v>
      </c>
      <c r="G119">
        <v>0</v>
      </c>
      <c r="H119">
        <v>0</v>
      </c>
      <c r="I119" t="s">
        <v>228</v>
      </c>
      <c r="J119" t="str">
        <f t="shared" si="6"/>
        <v/>
      </c>
      <c r="K119" t="str">
        <f t="shared" si="7"/>
        <v/>
      </c>
      <c r="L119" t="str">
        <f t="shared" si="8"/>
        <v/>
      </c>
    </row>
    <row r="120" spans="1:12" x14ac:dyDescent="0.25">
      <c r="A120" t="str">
        <f t="shared" si="5"/>
        <v>NoI73F</v>
      </c>
      <c r="B120">
        <v>119</v>
      </c>
      <c r="C120" t="s">
        <v>169</v>
      </c>
      <c r="D120" t="s">
        <v>164</v>
      </c>
      <c r="E120">
        <v>73</v>
      </c>
      <c r="F120" t="s">
        <v>160</v>
      </c>
      <c r="G120">
        <v>0</v>
      </c>
      <c r="H120">
        <v>0</v>
      </c>
      <c r="I120" t="s">
        <v>229</v>
      </c>
      <c r="J120" t="str">
        <f t="shared" si="6"/>
        <v/>
      </c>
      <c r="K120" t="str">
        <f t="shared" si="7"/>
        <v/>
      </c>
      <c r="L120" t="str">
        <f t="shared" si="8"/>
        <v/>
      </c>
    </row>
    <row r="121" spans="1:12" x14ac:dyDescent="0.25">
      <c r="A121" t="str">
        <f t="shared" si="5"/>
        <v>NoJ80M</v>
      </c>
      <c r="B121">
        <v>120</v>
      </c>
      <c r="C121" t="s">
        <v>169</v>
      </c>
      <c r="D121" t="s">
        <v>168</v>
      </c>
      <c r="E121">
        <v>80</v>
      </c>
      <c r="F121" t="s">
        <v>111</v>
      </c>
      <c r="G121">
        <v>0</v>
      </c>
      <c r="H121">
        <v>0</v>
      </c>
      <c r="I121" t="s">
        <v>220</v>
      </c>
      <c r="J121" t="str">
        <f t="shared" si="6"/>
        <v/>
      </c>
      <c r="K121" t="str">
        <f t="shared" si="7"/>
        <v/>
      </c>
      <c r="L121" t="str">
        <f t="shared" si="8"/>
        <v/>
      </c>
    </row>
    <row r="122" spans="1:12" x14ac:dyDescent="0.25">
      <c r="A122" t="str">
        <f t="shared" si="5"/>
        <v>NoD74F</v>
      </c>
      <c r="B122">
        <v>121</v>
      </c>
      <c r="C122" t="s">
        <v>169</v>
      </c>
      <c r="D122" t="s">
        <v>166</v>
      </c>
      <c r="E122">
        <v>74</v>
      </c>
      <c r="F122" t="s">
        <v>160</v>
      </c>
      <c r="G122">
        <v>1</v>
      </c>
      <c r="H122">
        <v>2</v>
      </c>
      <c r="I122" t="s">
        <v>230</v>
      </c>
      <c r="J122" t="str">
        <f t="shared" si="6"/>
        <v/>
      </c>
      <c r="K122" t="str">
        <f t="shared" si="7"/>
        <v/>
      </c>
      <c r="L122" t="str">
        <f t="shared" si="8"/>
        <v/>
      </c>
    </row>
    <row r="123" spans="1:12" x14ac:dyDescent="0.25">
      <c r="A123" t="str">
        <f t="shared" si="5"/>
        <v>NoJ65M</v>
      </c>
      <c r="B123">
        <v>122</v>
      </c>
      <c r="C123" t="s">
        <v>169</v>
      </c>
      <c r="D123" t="s">
        <v>168</v>
      </c>
      <c r="E123">
        <v>65</v>
      </c>
      <c r="F123" t="s">
        <v>111</v>
      </c>
      <c r="G123">
        <v>0</v>
      </c>
      <c r="H123">
        <v>0</v>
      </c>
      <c r="I123" t="s">
        <v>215</v>
      </c>
      <c r="J123" t="str">
        <f t="shared" si="6"/>
        <v/>
      </c>
      <c r="K123" t="str">
        <f t="shared" si="7"/>
        <v/>
      </c>
      <c r="L123" t="str">
        <f t="shared" si="8"/>
        <v/>
      </c>
    </row>
    <row r="124" spans="1:12" x14ac:dyDescent="0.25">
      <c r="A124" t="str">
        <f t="shared" si="5"/>
        <v>NoE67F</v>
      </c>
      <c r="B124">
        <v>123</v>
      </c>
      <c r="C124" t="s">
        <v>169</v>
      </c>
      <c r="D124" t="s">
        <v>161</v>
      </c>
      <c r="E124">
        <v>67</v>
      </c>
      <c r="F124" t="s">
        <v>160</v>
      </c>
      <c r="G124">
        <v>1</v>
      </c>
      <c r="H124">
        <v>1</v>
      </c>
      <c r="I124" t="s">
        <v>231</v>
      </c>
      <c r="J124" t="str">
        <f t="shared" si="6"/>
        <v/>
      </c>
      <c r="K124" t="str">
        <f t="shared" si="7"/>
        <v/>
      </c>
      <c r="L124" t="str">
        <f t="shared" si="8"/>
        <v/>
      </c>
    </row>
    <row r="125" spans="1:12" x14ac:dyDescent="0.25">
      <c r="A125" t="str">
        <f t="shared" si="5"/>
        <v>NoI73M</v>
      </c>
      <c r="B125">
        <v>124</v>
      </c>
      <c r="C125" t="s">
        <v>169</v>
      </c>
      <c r="D125" t="s">
        <v>164</v>
      </c>
      <c r="E125">
        <v>73</v>
      </c>
      <c r="F125" t="s">
        <v>111</v>
      </c>
      <c r="G125">
        <v>1</v>
      </c>
      <c r="H125">
        <v>1</v>
      </c>
      <c r="I125" t="s">
        <v>232</v>
      </c>
      <c r="J125" t="str">
        <f t="shared" si="6"/>
        <v/>
      </c>
      <c r="K125" t="str">
        <f t="shared" si="7"/>
        <v/>
      </c>
      <c r="L125" t="str">
        <f t="shared" si="8"/>
        <v/>
      </c>
    </row>
    <row r="126" spans="1:12" x14ac:dyDescent="0.25">
      <c r="A126" t="str">
        <f t="shared" si="5"/>
        <v>NoF73F</v>
      </c>
      <c r="B126">
        <v>125</v>
      </c>
      <c r="C126" t="s">
        <v>169</v>
      </c>
      <c r="D126" t="s">
        <v>160</v>
      </c>
      <c r="E126">
        <v>73</v>
      </c>
      <c r="F126" t="s">
        <v>160</v>
      </c>
      <c r="G126">
        <v>0</v>
      </c>
      <c r="H126">
        <v>0</v>
      </c>
      <c r="I126" t="s">
        <v>233</v>
      </c>
      <c r="J126" t="str">
        <f t="shared" si="6"/>
        <v/>
      </c>
      <c r="K126" t="str">
        <f t="shared" si="7"/>
        <v/>
      </c>
      <c r="L126" t="str">
        <f t="shared" si="8"/>
        <v/>
      </c>
    </row>
    <row r="127" spans="1:12" x14ac:dyDescent="0.25">
      <c r="A127" t="str">
        <f t="shared" si="5"/>
        <v>NoF71F</v>
      </c>
      <c r="B127">
        <v>126</v>
      </c>
      <c r="C127" t="s">
        <v>169</v>
      </c>
      <c r="D127" t="s">
        <v>160</v>
      </c>
      <c r="E127">
        <v>71</v>
      </c>
      <c r="F127" t="s">
        <v>160</v>
      </c>
      <c r="G127">
        <v>0</v>
      </c>
      <c r="H127">
        <v>0</v>
      </c>
      <c r="I127" t="s">
        <v>234</v>
      </c>
      <c r="J127" t="str">
        <f t="shared" si="6"/>
        <v/>
      </c>
      <c r="K127" t="str">
        <f t="shared" si="7"/>
        <v/>
      </c>
      <c r="L127" t="str">
        <f t="shared" si="8"/>
        <v/>
      </c>
    </row>
    <row r="128" spans="1:12" x14ac:dyDescent="0.25">
      <c r="A128" t="str">
        <f t="shared" si="5"/>
        <v>NoI69M</v>
      </c>
      <c r="B128">
        <v>127</v>
      </c>
      <c r="C128" t="s">
        <v>169</v>
      </c>
      <c r="D128" t="s">
        <v>164</v>
      </c>
      <c r="E128">
        <v>69</v>
      </c>
      <c r="F128" t="s">
        <v>111</v>
      </c>
      <c r="G128">
        <v>0</v>
      </c>
      <c r="H128">
        <v>0</v>
      </c>
      <c r="I128" t="s">
        <v>235</v>
      </c>
      <c r="J128" t="str">
        <f t="shared" si="6"/>
        <v/>
      </c>
      <c r="K128" t="str">
        <f t="shared" si="7"/>
        <v/>
      </c>
      <c r="L128" t="str">
        <f t="shared" si="8"/>
        <v/>
      </c>
    </row>
    <row r="129" spans="1:12" x14ac:dyDescent="0.25">
      <c r="A129" t="str">
        <f t="shared" si="5"/>
        <v>NoE76F</v>
      </c>
      <c r="B129">
        <v>128</v>
      </c>
      <c r="C129" t="s">
        <v>169</v>
      </c>
      <c r="D129" t="s">
        <v>161</v>
      </c>
      <c r="E129">
        <v>76</v>
      </c>
      <c r="F129" t="s">
        <v>160</v>
      </c>
      <c r="G129">
        <v>0</v>
      </c>
      <c r="H129">
        <v>0</v>
      </c>
      <c r="I129" t="s">
        <v>236</v>
      </c>
      <c r="J129" t="str">
        <f t="shared" si="6"/>
        <v/>
      </c>
      <c r="K129" t="str">
        <f t="shared" si="7"/>
        <v/>
      </c>
      <c r="L129" t="str">
        <f t="shared" si="8"/>
        <v/>
      </c>
    </row>
    <row r="130" spans="1:12" x14ac:dyDescent="0.25">
      <c r="A130" t="str">
        <f t="shared" ref="A130:A193" si="9">C130&amp;I130</f>
        <v>NoA72F</v>
      </c>
      <c r="B130">
        <v>129</v>
      </c>
      <c r="C130" t="s">
        <v>169</v>
      </c>
      <c r="D130" t="s">
        <v>163</v>
      </c>
      <c r="E130">
        <v>72</v>
      </c>
      <c r="F130" t="s">
        <v>160</v>
      </c>
      <c r="G130">
        <v>0</v>
      </c>
      <c r="H130">
        <v>0</v>
      </c>
      <c r="I130" t="s">
        <v>237</v>
      </c>
      <c r="J130" t="str">
        <f t="shared" ref="J130:J193" si="10">IF(C130="No","",VLOOKUP("No"&amp;I130,A:H,2,0))</f>
        <v/>
      </c>
      <c r="K130" t="str">
        <f t="shared" ref="K130:K193" si="11">IF(C130="No","",VLOOKUP(J130,B:H,6,0))</f>
        <v/>
      </c>
      <c r="L130" t="str">
        <f t="shared" ref="L130:L193" si="12">IF(C130="No","",VLOOKUP(J130,B:H,7,0))</f>
        <v/>
      </c>
    </row>
    <row r="131" spans="1:12" x14ac:dyDescent="0.25">
      <c r="A131" t="str">
        <f t="shared" si="9"/>
        <v>NoG78M</v>
      </c>
      <c r="B131">
        <v>130</v>
      </c>
      <c r="C131" t="s">
        <v>169</v>
      </c>
      <c r="D131" t="s">
        <v>165</v>
      </c>
      <c r="E131">
        <v>78</v>
      </c>
      <c r="F131" t="s">
        <v>111</v>
      </c>
      <c r="G131">
        <v>0</v>
      </c>
      <c r="H131">
        <v>0</v>
      </c>
      <c r="I131" t="s">
        <v>238</v>
      </c>
      <c r="J131" t="str">
        <f t="shared" si="10"/>
        <v/>
      </c>
      <c r="K131" t="str">
        <f t="shared" si="11"/>
        <v/>
      </c>
      <c r="L131" t="str">
        <f t="shared" si="12"/>
        <v/>
      </c>
    </row>
    <row r="132" spans="1:12" x14ac:dyDescent="0.25">
      <c r="A132" t="str">
        <f t="shared" si="9"/>
        <v>NoG78F</v>
      </c>
      <c r="B132">
        <v>131</v>
      </c>
      <c r="C132" t="s">
        <v>169</v>
      </c>
      <c r="D132" t="s">
        <v>165</v>
      </c>
      <c r="E132">
        <v>78</v>
      </c>
      <c r="F132" t="s">
        <v>160</v>
      </c>
      <c r="G132">
        <v>1</v>
      </c>
      <c r="H132">
        <v>0</v>
      </c>
      <c r="I132" t="s">
        <v>239</v>
      </c>
      <c r="J132" t="str">
        <f t="shared" si="10"/>
        <v/>
      </c>
      <c r="K132" t="str">
        <f t="shared" si="11"/>
        <v/>
      </c>
      <c r="L132" t="str">
        <f t="shared" si="12"/>
        <v/>
      </c>
    </row>
    <row r="133" spans="1:12" x14ac:dyDescent="0.25">
      <c r="A133" t="str">
        <f t="shared" si="9"/>
        <v>NoJ71F</v>
      </c>
      <c r="B133">
        <v>132</v>
      </c>
      <c r="C133" t="s">
        <v>169</v>
      </c>
      <c r="D133" t="s">
        <v>168</v>
      </c>
      <c r="E133">
        <v>71</v>
      </c>
      <c r="F133" t="s">
        <v>160</v>
      </c>
      <c r="G133">
        <v>0</v>
      </c>
      <c r="H133">
        <v>1</v>
      </c>
      <c r="I133" t="s">
        <v>240</v>
      </c>
      <c r="J133" t="str">
        <f t="shared" si="10"/>
        <v/>
      </c>
      <c r="K133" t="str">
        <f t="shared" si="11"/>
        <v/>
      </c>
      <c r="L133" t="str">
        <f t="shared" si="12"/>
        <v/>
      </c>
    </row>
    <row r="134" spans="1:12" x14ac:dyDescent="0.25">
      <c r="A134" t="str">
        <f t="shared" si="9"/>
        <v>NoE75F</v>
      </c>
      <c r="B134">
        <v>133</v>
      </c>
      <c r="C134" t="s">
        <v>169</v>
      </c>
      <c r="D134" t="s">
        <v>161</v>
      </c>
      <c r="E134">
        <v>75</v>
      </c>
      <c r="F134" t="s">
        <v>160</v>
      </c>
      <c r="G134">
        <v>0</v>
      </c>
      <c r="H134">
        <v>0</v>
      </c>
      <c r="I134" t="s">
        <v>241</v>
      </c>
      <c r="J134" t="str">
        <f t="shared" si="10"/>
        <v/>
      </c>
      <c r="K134" t="str">
        <f t="shared" si="11"/>
        <v/>
      </c>
      <c r="L134" t="str">
        <f t="shared" si="12"/>
        <v/>
      </c>
    </row>
    <row r="135" spans="1:12" x14ac:dyDescent="0.25">
      <c r="A135" t="str">
        <f t="shared" si="9"/>
        <v>NoI79F</v>
      </c>
      <c r="B135">
        <v>134</v>
      </c>
      <c r="C135" t="s">
        <v>169</v>
      </c>
      <c r="D135" t="s">
        <v>164</v>
      </c>
      <c r="E135">
        <v>79</v>
      </c>
      <c r="F135" t="s">
        <v>160</v>
      </c>
      <c r="G135">
        <v>1</v>
      </c>
      <c r="H135">
        <v>2</v>
      </c>
      <c r="I135" t="s">
        <v>242</v>
      </c>
      <c r="J135" t="str">
        <f t="shared" si="10"/>
        <v/>
      </c>
      <c r="K135" t="str">
        <f t="shared" si="11"/>
        <v/>
      </c>
      <c r="L135" t="str">
        <f t="shared" si="12"/>
        <v/>
      </c>
    </row>
    <row r="136" spans="1:12" x14ac:dyDescent="0.25">
      <c r="A136" t="str">
        <f t="shared" si="9"/>
        <v>NoB69F</v>
      </c>
      <c r="B136">
        <v>135</v>
      </c>
      <c r="C136" t="s">
        <v>169</v>
      </c>
      <c r="D136" t="s">
        <v>162</v>
      </c>
      <c r="E136">
        <v>69</v>
      </c>
      <c r="F136" t="s">
        <v>160</v>
      </c>
      <c r="G136">
        <v>0</v>
      </c>
      <c r="H136">
        <v>0</v>
      </c>
      <c r="I136" t="s">
        <v>243</v>
      </c>
      <c r="J136" t="str">
        <f t="shared" si="10"/>
        <v/>
      </c>
      <c r="K136" t="str">
        <f t="shared" si="11"/>
        <v/>
      </c>
      <c r="L136" t="str">
        <f t="shared" si="12"/>
        <v/>
      </c>
    </row>
    <row r="137" spans="1:12" x14ac:dyDescent="0.25">
      <c r="A137" t="str">
        <f t="shared" si="9"/>
        <v>NoA80F</v>
      </c>
      <c r="B137">
        <v>136</v>
      </c>
      <c r="C137" t="s">
        <v>169</v>
      </c>
      <c r="D137" t="s">
        <v>163</v>
      </c>
      <c r="E137">
        <v>80</v>
      </c>
      <c r="F137" t="s">
        <v>160</v>
      </c>
      <c r="G137">
        <v>0</v>
      </c>
      <c r="H137">
        <v>0</v>
      </c>
      <c r="I137" t="s">
        <v>244</v>
      </c>
      <c r="J137" t="str">
        <f t="shared" si="10"/>
        <v/>
      </c>
      <c r="K137" t="str">
        <f t="shared" si="11"/>
        <v/>
      </c>
      <c r="L137" t="str">
        <f t="shared" si="12"/>
        <v/>
      </c>
    </row>
    <row r="138" spans="1:12" x14ac:dyDescent="0.25">
      <c r="A138" t="str">
        <f t="shared" si="9"/>
        <v>NoH69M</v>
      </c>
      <c r="B138">
        <v>137</v>
      </c>
      <c r="C138" t="s">
        <v>169</v>
      </c>
      <c r="D138" t="s">
        <v>159</v>
      </c>
      <c r="E138">
        <v>69</v>
      </c>
      <c r="F138" t="s">
        <v>111</v>
      </c>
      <c r="G138">
        <v>0</v>
      </c>
      <c r="H138">
        <v>0</v>
      </c>
      <c r="I138" t="s">
        <v>245</v>
      </c>
      <c r="J138" t="str">
        <f t="shared" si="10"/>
        <v/>
      </c>
      <c r="K138" t="str">
        <f t="shared" si="11"/>
        <v/>
      </c>
      <c r="L138" t="str">
        <f t="shared" si="12"/>
        <v/>
      </c>
    </row>
    <row r="139" spans="1:12" x14ac:dyDescent="0.25">
      <c r="A139" t="str">
        <f t="shared" si="9"/>
        <v>NoC73M</v>
      </c>
      <c r="B139">
        <v>138</v>
      </c>
      <c r="C139" t="s">
        <v>169</v>
      </c>
      <c r="D139" t="s">
        <v>167</v>
      </c>
      <c r="E139">
        <v>73</v>
      </c>
      <c r="F139" t="s">
        <v>111</v>
      </c>
      <c r="G139">
        <v>0</v>
      </c>
      <c r="H139">
        <v>0</v>
      </c>
      <c r="I139" t="s">
        <v>246</v>
      </c>
      <c r="J139" t="str">
        <f t="shared" si="10"/>
        <v/>
      </c>
      <c r="K139" t="str">
        <f t="shared" si="11"/>
        <v/>
      </c>
      <c r="L139" t="str">
        <f t="shared" si="12"/>
        <v/>
      </c>
    </row>
    <row r="140" spans="1:12" x14ac:dyDescent="0.25">
      <c r="A140" t="str">
        <f t="shared" si="9"/>
        <v>NoF74F</v>
      </c>
      <c r="B140">
        <v>139</v>
      </c>
      <c r="C140" t="s">
        <v>169</v>
      </c>
      <c r="D140" t="s">
        <v>160</v>
      </c>
      <c r="E140">
        <v>74</v>
      </c>
      <c r="F140" t="s">
        <v>160</v>
      </c>
      <c r="G140">
        <v>0</v>
      </c>
      <c r="H140">
        <v>0</v>
      </c>
      <c r="I140" t="s">
        <v>247</v>
      </c>
      <c r="J140" t="str">
        <f t="shared" si="10"/>
        <v/>
      </c>
      <c r="K140" t="str">
        <f t="shared" si="11"/>
        <v/>
      </c>
      <c r="L140" t="str">
        <f t="shared" si="12"/>
        <v/>
      </c>
    </row>
    <row r="141" spans="1:12" x14ac:dyDescent="0.25">
      <c r="A141" t="str">
        <f t="shared" si="9"/>
        <v>NoI72F</v>
      </c>
      <c r="B141">
        <v>140</v>
      </c>
      <c r="C141" t="s">
        <v>169</v>
      </c>
      <c r="D141" t="s">
        <v>164</v>
      </c>
      <c r="E141">
        <v>72</v>
      </c>
      <c r="F141" t="s">
        <v>160</v>
      </c>
      <c r="G141">
        <v>1</v>
      </c>
      <c r="H141">
        <v>0</v>
      </c>
      <c r="I141" t="s">
        <v>248</v>
      </c>
      <c r="J141" t="str">
        <f t="shared" si="10"/>
        <v/>
      </c>
      <c r="K141" t="str">
        <f t="shared" si="11"/>
        <v/>
      </c>
      <c r="L141" t="str">
        <f t="shared" si="12"/>
        <v/>
      </c>
    </row>
    <row r="142" spans="1:12" x14ac:dyDescent="0.25">
      <c r="A142" t="str">
        <f t="shared" si="9"/>
        <v>NoE76M</v>
      </c>
      <c r="B142">
        <v>141</v>
      </c>
      <c r="C142" t="s">
        <v>169</v>
      </c>
      <c r="D142" t="s">
        <v>161</v>
      </c>
      <c r="E142">
        <v>76</v>
      </c>
      <c r="F142" t="s">
        <v>111</v>
      </c>
      <c r="G142">
        <v>2</v>
      </c>
      <c r="H142">
        <v>2</v>
      </c>
      <c r="I142" t="s">
        <v>186</v>
      </c>
      <c r="J142" t="str">
        <f t="shared" si="10"/>
        <v/>
      </c>
      <c r="K142" t="str">
        <f t="shared" si="11"/>
        <v/>
      </c>
      <c r="L142" t="str">
        <f t="shared" si="12"/>
        <v/>
      </c>
    </row>
    <row r="143" spans="1:12" x14ac:dyDescent="0.25">
      <c r="A143" t="str">
        <f t="shared" si="9"/>
        <v>NoG77M</v>
      </c>
      <c r="B143">
        <v>142</v>
      </c>
      <c r="C143" t="s">
        <v>169</v>
      </c>
      <c r="D143" t="s">
        <v>165</v>
      </c>
      <c r="E143">
        <v>77</v>
      </c>
      <c r="F143" t="s">
        <v>111</v>
      </c>
      <c r="G143">
        <v>0</v>
      </c>
      <c r="H143">
        <v>0</v>
      </c>
      <c r="I143" t="s">
        <v>249</v>
      </c>
      <c r="J143" t="str">
        <f t="shared" si="10"/>
        <v/>
      </c>
      <c r="K143" t="str">
        <f t="shared" si="11"/>
        <v/>
      </c>
      <c r="L143" t="str">
        <f t="shared" si="12"/>
        <v/>
      </c>
    </row>
    <row r="144" spans="1:12" x14ac:dyDescent="0.25">
      <c r="A144" t="str">
        <f t="shared" si="9"/>
        <v>NoA76F</v>
      </c>
      <c r="B144">
        <v>143</v>
      </c>
      <c r="C144" t="s">
        <v>169</v>
      </c>
      <c r="D144" t="s">
        <v>163</v>
      </c>
      <c r="E144">
        <v>76</v>
      </c>
      <c r="F144" t="s">
        <v>160</v>
      </c>
      <c r="G144">
        <v>0</v>
      </c>
      <c r="H144">
        <v>0</v>
      </c>
      <c r="I144" t="s">
        <v>250</v>
      </c>
      <c r="J144" t="str">
        <f t="shared" si="10"/>
        <v/>
      </c>
      <c r="K144" t="str">
        <f t="shared" si="11"/>
        <v/>
      </c>
      <c r="L144" t="str">
        <f t="shared" si="12"/>
        <v/>
      </c>
    </row>
    <row r="145" spans="1:12" x14ac:dyDescent="0.25">
      <c r="A145" t="str">
        <f t="shared" si="9"/>
        <v>NoF68F</v>
      </c>
      <c r="B145">
        <v>144</v>
      </c>
      <c r="C145" t="s">
        <v>169</v>
      </c>
      <c r="D145" t="s">
        <v>160</v>
      </c>
      <c r="E145">
        <v>68</v>
      </c>
      <c r="F145" t="s">
        <v>160</v>
      </c>
      <c r="G145">
        <v>1</v>
      </c>
      <c r="H145">
        <v>1</v>
      </c>
      <c r="I145" t="s">
        <v>251</v>
      </c>
      <c r="J145" t="str">
        <f t="shared" si="10"/>
        <v/>
      </c>
      <c r="K145" t="str">
        <f t="shared" si="11"/>
        <v/>
      </c>
      <c r="L145" t="str">
        <f t="shared" si="12"/>
        <v/>
      </c>
    </row>
    <row r="146" spans="1:12" x14ac:dyDescent="0.25">
      <c r="A146" t="str">
        <f t="shared" si="9"/>
        <v>NoD80F</v>
      </c>
      <c r="B146">
        <v>145</v>
      </c>
      <c r="C146" t="s">
        <v>169</v>
      </c>
      <c r="D146" t="s">
        <v>166</v>
      </c>
      <c r="E146">
        <v>80</v>
      </c>
      <c r="F146" t="s">
        <v>160</v>
      </c>
      <c r="G146">
        <v>0</v>
      </c>
      <c r="H146">
        <v>0</v>
      </c>
      <c r="I146" t="s">
        <v>252</v>
      </c>
      <c r="J146" t="str">
        <f t="shared" si="10"/>
        <v/>
      </c>
      <c r="K146" t="str">
        <f t="shared" si="11"/>
        <v/>
      </c>
      <c r="L146" t="str">
        <f t="shared" si="12"/>
        <v/>
      </c>
    </row>
    <row r="147" spans="1:12" x14ac:dyDescent="0.25">
      <c r="A147" t="str">
        <f t="shared" si="9"/>
        <v>NoE69F</v>
      </c>
      <c r="B147">
        <v>146</v>
      </c>
      <c r="C147" t="s">
        <v>169</v>
      </c>
      <c r="D147" t="s">
        <v>161</v>
      </c>
      <c r="E147">
        <v>69</v>
      </c>
      <c r="F147" t="s">
        <v>160</v>
      </c>
      <c r="G147">
        <v>0</v>
      </c>
      <c r="H147">
        <v>0</v>
      </c>
      <c r="I147" t="s">
        <v>253</v>
      </c>
      <c r="J147" t="str">
        <f t="shared" si="10"/>
        <v/>
      </c>
      <c r="K147" t="str">
        <f t="shared" si="11"/>
        <v/>
      </c>
      <c r="L147" t="str">
        <f t="shared" si="12"/>
        <v/>
      </c>
    </row>
    <row r="148" spans="1:12" x14ac:dyDescent="0.25">
      <c r="A148" t="str">
        <f t="shared" si="9"/>
        <v>NoG65F</v>
      </c>
      <c r="B148">
        <v>147</v>
      </c>
      <c r="C148" t="s">
        <v>169</v>
      </c>
      <c r="D148" t="s">
        <v>165</v>
      </c>
      <c r="E148">
        <v>65</v>
      </c>
      <c r="F148" t="s">
        <v>160</v>
      </c>
      <c r="G148">
        <v>0</v>
      </c>
      <c r="H148">
        <v>2</v>
      </c>
      <c r="I148" t="s">
        <v>218</v>
      </c>
      <c r="J148" t="str">
        <f t="shared" si="10"/>
        <v/>
      </c>
      <c r="K148" t="str">
        <f t="shared" si="11"/>
        <v/>
      </c>
      <c r="L148" t="str">
        <f t="shared" si="12"/>
        <v/>
      </c>
    </row>
    <row r="149" spans="1:12" x14ac:dyDescent="0.25">
      <c r="A149" t="str">
        <f t="shared" si="9"/>
        <v>NoI66M</v>
      </c>
      <c r="B149">
        <v>148</v>
      </c>
      <c r="C149" t="s">
        <v>169</v>
      </c>
      <c r="D149" t="s">
        <v>164</v>
      </c>
      <c r="E149">
        <v>66</v>
      </c>
      <c r="F149" t="s">
        <v>111</v>
      </c>
      <c r="G149">
        <v>1</v>
      </c>
      <c r="H149">
        <v>1</v>
      </c>
      <c r="I149" t="s">
        <v>254</v>
      </c>
      <c r="J149" t="str">
        <f t="shared" si="10"/>
        <v/>
      </c>
      <c r="K149" t="str">
        <f t="shared" si="11"/>
        <v/>
      </c>
      <c r="L149" t="str">
        <f t="shared" si="12"/>
        <v/>
      </c>
    </row>
    <row r="150" spans="1:12" x14ac:dyDescent="0.25">
      <c r="A150" t="str">
        <f t="shared" si="9"/>
        <v>NoF65F</v>
      </c>
      <c r="B150">
        <v>149</v>
      </c>
      <c r="C150" t="s">
        <v>169</v>
      </c>
      <c r="D150" t="s">
        <v>160</v>
      </c>
      <c r="E150">
        <v>65</v>
      </c>
      <c r="F150" t="s">
        <v>160</v>
      </c>
      <c r="G150">
        <v>0</v>
      </c>
      <c r="H150">
        <v>1</v>
      </c>
      <c r="I150" t="s">
        <v>255</v>
      </c>
      <c r="J150" t="str">
        <f t="shared" si="10"/>
        <v/>
      </c>
      <c r="K150" t="str">
        <f t="shared" si="11"/>
        <v/>
      </c>
      <c r="L150" t="str">
        <f t="shared" si="12"/>
        <v/>
      </c>
    </row>
    <row r="151" spans="1:12" x14ac:dyDescent="0.25">
      <c r="A151" t="str">
        <f t="shared" si="9"/>
        <v>NoC79F</v>
      </c>
      <c r="B151">
        <v>150</v>
      </c>
      <c r="C151" t="s">
        <v>169</v>
      </c>
      <c r="D151" t="s">
        <v>167</v>
      </c>
      <c r="E151">
        <v>79</v>
      </c>
      <c r="F151" t="s">
        <v>160</v>
      </c>
      <c r="G151">
        <v>1</v>
      </c>
      <c r="H151">
        <v>1</v>
      </c>
      <c r="I151" t="s">
        <v>256</v>
      </c>
      <c r="J151" t="str">
        <f t="shared" si="10"/>
        <v/>
      </c>
      <c r="K151" t="str">
        <f t="shared" si="11"/>
        <v/>
      </c>
      <c r="L151" t="str">
        <f t="shared" si="12"/>
        <v/>
      </c>
    </row>
    <row r="152" spans="1:12" x14ac:dyDescent="0.25">
      <c r="A152" t="str">
        <f t="shared" si="9"/>
        <v>NoH76M</v>
      </c>
      <c r="B152">
        <v>151</v>
      </c>
      <c r="C152" t="s">
        <v>169</v>
      </c>
      <c r="D152" t="s">
        <v>159</v>
      </c>
      <c r="E152">
        <v>76</v>
      </c>
      <c r="F152" t="s">
        <v>111</v>
      </c>
      <c r="G152">
        <v>0</v>
      </c>
      <c r="H152">
        <v>0</v>
      </c>
      <c r="I152" t="s">
        <v>188</v>
      </c>
      <c r="J152" t="str">
        <f t="shared" si="10"/>
        <v/>
      </c>
      <c r="K152" t="str">
        <f t="shared" si="11"/>
        <v/>
      </c>
      <c r="L152" t="str">
        <f t="shared" si="12"/>
        <v/>
      </c>
    </row>
    <row r="153" spans="1:12" x14ac:dyDescent="0.25">
      <c r="A153" t="str">
        <f t="shared" si="9"/>
        <v>NoG72F</v>
      </c>
      <c r="B153">
        <v>152</v>
      </c>
      <c r="C153" t="s">
        <v>169</v>
      </c>
      <c r="D153" t="s">
        <v>165</v>
      </c>
      <c r="E153">
        <v>72</v>
      </c>
      <c r="F153" t="s">
        <v>160</v>
      </c>
      <c r="G153">
        <v>0</v>
      </c>
      <c r="H153">
        <v>0</v>
      </c>
      <c r="I153" t="s">
        <v>257</v>
      </c>
      <c r="J153" t="str">
        <f t="shared" si="10"/>
        <v/>
      </c>
      <c r="K153" t="str">
        <f t="shared" si="11"/>
        <v/>
      </c>
      <c r="L153" t="str">
        <f t="shared" si="12"/>
        <v/>
      </c>
    </row>
    <row r="154" spans="1:12" x14ac:dyDescent="0.25">
      <c r="A154" t="str">
        <f t="shared" si="9"/>
        <v>NoC71F</v>
      </c>
      <c r="B154">
        <v>153</v>
      </c>
      <c r="C154" t="s">
        <v>169</v>
      </c>
      <c r="D154" t="s">
        <v>167</v>
      </c>
      <c r="E154">
        <v>71</v>
      </c>
      <c r="F154" t="s">
        <v>160</v>
      </c>
      <c r="G154">
        <v>2</v>
      </c>
      <c r="H154">
        <v>2</v>
      </c>
      <c r="I154" t="s">
        <v>258</v>
      </c>
      <c r="J154" t="str">
        <f t="shared" si="10"/>
        <v/>
      </c>
      <c r="K154" t="str">
        <f t="shared" si="11"/>
        <v/>
      </c>
      <c r="L154" t="str">
        <f t="shared" si="12"/>
        <v/>
      </c>
    </row>
    <row r="155" spans="1:12" x14ac:dyDescent="0.25">
      <c r="A155" t="str">
        <f t="shared" si="9"/>
        <v>NoJ71F</v>
      </c>
      <c r="B155">
        <v>154</v>
      </c>
      <c r="C155" t="s">
        <v>169</v>
      </c>
      <c r="D155" t="s">
        <v>168</v>
      </c>
      <c r="E155">
        <v>71</v>
      </c>
      <c r="F155" t="s">
        <v>160</v>
      </c>
      <c r="G155">
        <v>0</v>
      </c>
      <c r="H155">
        <v>0</v>
      </c>
      <c r="I155" t="s">
        <v>240</v>
      </c>
      <c r="J155" t="str">
        <f t="shared" si="10"/>
        <v/>
      </c>
      <c r="K155" t="str">
        <f t="shared" si="11"/>
        <v/>
      </c>
      <c r="L155" t="str">
        <f t="shared" si="12"/>
        <v/>
      </c>
    </row>
    <row r="156" spans="1:12" x14ac:dyDescent="0.25">
      <c r="A156" t="str">
        <f t="shared" si="9"/>
        <v>NoG69F</v>
      </c>
      <c r="B156">
        <v>155</v>
      </c>
      <c r="C156" t="s">
        <v>169</v>
      </c>
      <c r="D156" t="s">
        <v>165</v>
      </c>
      <c r="E156">
        <v>69</v>
      </c>
      <c r="F156" t="s">
        <v>160</v>
      </c>
      <c r="G156">
        <v>1</v>
      </c>
      <c r="H156">
        <v>1</v>
      </c>
      <c r="I156" t="s">
        <v>259</v>
      </c>
      <c r="J156" t="str">
        <f t="shared" si="10"/>
        <v/>
      </c>
      <c r="K156" t="str">
        <f t="shared" si="11"/>
        <v/>
      </c>
      <c r="L156" t="str">
        <f t="shared" si="12"/>
        <v/>
      </c>
    </row>
    <row r="157" spans="1:12" x14ac:dyDescent="0.25">
      <c r="A157" t="str">
        <f t="shared" si="9"/>
        <v>NoI65F</v>
      </c>
      <c r="B157">
        <v>156</v>
      </c>
      <c r="C157" t="s">
        <v>169</v>
      </c>
      <c r="D157" t="s">
        <v>164</v>
      </c>
      <c r="E157">
        <v>65</v>
      </c>
      <c r="F157" t="s">
        <v>160</v>
      </c>
      <c r="G157">
        <v>0</v>
      </c>
      <c r="H157">
        <v>0</v>
      </c>
      <c r="I157" t="s">
        <v>260</v>
      </c>
      <c r="J157" t="str">
        <f t="shared" si="10"/>
        <v/>
      </c>
      <c r="K157" t="str">
        <f t="shared" si="11"/>
        <v/>
      </c>
      <c r="L157" t="str">
        <f t="shared" si="12"/>
        <v/>
      </c>
    </row>
    <row r="158" spans="1:12" x14ac:dyDescent="0.25">
      <c r="A158" t="str">
        <f t="shared" si="9"/>
        <v>NoC77M</v>
      </c>
      <c r="B158">
        <v>157</v>
      </c>
      <c r="C158" t="s">
        <v>169</v>
      </c>
      <c r="D158" t="s">
        <v>167</v>
      </c>
      <c r="E158">
        <v>77</v>
      </c>
      <c r="F158" t="s">
        <v>111</v>
      </c>
      <c r="G158">
        <v>1</v>
      </c>
      <c r="H158">
        <v>0</v>
      </c>
      <c r="I158" t="s">
        <v>261</v>
      </c>
      <c r="J158" t="str">
        <f t="shared" si="10"/>
        <v/>
      </c>
      <c r="K158" t="str">
        <f t="shared" si="11"/>
        <v/>
      </c>
      <c r="L158" t="str">
        <f t="shared" si="12"/>
        <v/>
      </c>
    </row>
    <row r="159" spans="1:12" x14ac:dyDescent="0.25">
      <c r="A159" t="str">
        <f t="shared" si="9"/>
        <v>NoJ71M</v>
      </c>
      <c r="B159">
        <v>158</v>
      </c>
      <c r="C159" t="s">
        <v>169</v>
      </c>
      <c r="D159" t="s">
        <v>168</v>
      </c>
      <c r="E159">
        <v>71</v>
      </c>
      <c r="F159" t="s">
        <v>111</v>
      </c>
      <c r="G159">
        <v>3</v>
      </c>
      <c r="H159">
        <v>3</v>
      </c>
      <c r="I159" t="s">
        <v>262</v>
      </c>
      <c r="J159" t="str">
        <f t="shared" si="10"/>
        <v/>
      </c>
      <c r="K159" t="str">
        <f t="shared" si="11"/>
        <v/>
      </c>
      <c r="L159" t="str">
        <f t="shared" si="12"/>
        <v/>
      </c>
    </row>
    <row r="160" spans="1:12" x14ac:dyDescent="0.25">
      <c r="A160" t="str">
        <f t="shared" si="9"/>
        <v>NoG68M</v>
      </c>
      <c r="B160">
        <v>159</v>
      </c>
      <c r="C160" t="s">
        <v>169</v>
      </c>
      <c r="D160" t="s">
        <v>165</v>
      </c>
      <c r="E160">
        <v>68</v>
      </c>
      <c r="F160" t="s">
        <v>111</v>
      </c>
      <c r="G160">
        <v>0</v>
      </c>
      <c r="H160">
        <v>0</v>
      </c>
      <c r="I160" t="s">
        <v>263</v>
      </c>
      <c r="J160" t="str">
        <f t="shared" si="10"/>
        <v/>
      </c>
      <c r="K160" t="str">
        <f t="shared" si="11"/>
        <v/>
      </c>
      <c r="L160" t="str">
        <f t="shared" si="12"/>
        <v/>
      </c>
    </row>
    <row r="161" spans="1:12" x14ac:dyDescent="0.25">
      <c r="A161" t="str">
        <f t="shared" si="9"/>
        <v>NoI77M</v>
      </c>
      <c r="B161">
        <v>160</v>
      </c>
      <c r="C161" t="s">
        <v>169</v>
      </c>
      <c r="D161" t="s">
        <v>164</v>
      </c>
      <c r="E161">
        <v>77</v>
      </c>
      <c r="F161" t="s">
        <v>111</v>
      </c>
      <c r="G161">
        <v>0</v>
      </c>
      <c r="H161">
        <v>0</v>
      </c>
      <c r="I161" t="s">
        <v>207</v>
      </c>
      <c r="J161" t="str">
        <f t="shared" si="10"/>
        <v/>
      </c>
      <c r="K161" t="str">
        <f t="shared" si="11"/>
        <v/>
      </c>
      <c r="L161" t="str">
        <f t="shared" si="12"/>
        <v/>
      </c>
    </row>
    <row r="162" spans="1:12" x14ac:dyDescent="0.25">
      <c r="A162" t="str">
        <f t="shared" si="9"/>
        <v>NoE68M</v>
      </c>
      <c r="B162">
        <v>161</v>
      </c>
      <c r="C162" t="s">
        <v>169</v>
      </c>
      <c r="D162" t="s">
        <v>161</v>
      </c>
      <c r="E162">
        <v>68</v>
      </c>
      <c r="F162" t="s">
        <v>111</v>
      </c>
      <c r="G162">
        <v>0</v>
      </c>
      <c r="H162">
        <v>0</v>
      </c>
      <c r="I162" t="s">
        <v>264</v>
      </c>
      <c r="J162" t="str">
        <f t="shared" si="10"/>
        <v/>
      </c>
      <c r="K162" t="str">
        <f t="shared" si="11"/>
        <v/>
      </c>
      <c r="L162" t="str">
        <f t="shared" si="12"/>
        <v/>
      </c>
    </row>
    <row r="163" spans="1:12" x14ac:dyDescent="0.25">
      <c r="A163" t="str">
        <f t="shared" si="9"/>
        <v>NoI78M</v>
      </c>
      <c r="B163">
        <v>162</v>
      </c>
      <c r="C163" t="s">
        <v>169</v>
      </c>
      <c r="D163" t="s">
        <v>164</v>
      </c>
      <c r="E163">
        <v>78</v>
      </c>
      <c r="F163" t="s">
        <v>111</v>
      </c>
      <c r="G163">
        <v>0</v>
      </c>
      <c r="H163">
        <v>0</v>
      </c>
      <c r="I163" t="s">
        <v>265</v>
      </c>
      <c r="J163" t="str">
        <f t="shared" si="10"/>
        <v/>
      </c>
      <c r="K163" t="str">
        <f t="shared" si="11"/>
        <v/>
      </c>
      <c r="L163" t="str">
        <f t="shared" si="12"/>
        <v/>
      </c>
    </row>
    <row r="164" spans="1:12" x14ac:dyDescent="0.25">
      <c r="A164" t="str">
        <f t="shared" si="9"/>
        <v>NoG80F</v>
      </c>
      <c r="B164">
        <v>163</v>
      </c>
      <c r="C164" t="s">
        <v>169</v>
      </c>
      <c r="D164" t="s">
        <v>165</v>
      </c>
      <c r="E164">
        <v>80</v>
      </c>
      <c r="F164" t="s">
        <v>160</v>
      </c>
      <c r="G164">
        <v>0</v>
      </c>
      <c r="H164">
        <v>0</v>
      </c>
      <c r="I164" t="s">
        <v>266</v>
      </c>
      <c r="J164" t="str">
        <f t="shared" si="10"/>
        <v/>
      </c>
      <c r="K164" t="str">
        <f t="shared" si="11"/>
        <v/>
      </c>
      <c r="L164" t="str">
        <f t="shared" si="12"/>
        <v/>
      </c>
    </row>
    <row r="165" spans="1:12" x14ac:dyDescent="0.25">
      <c r="A165" t="str">
        <f t="shared" si="9"/>
        <v>NoH80F</v>
      </c>
      <c r="B165">
        <v>164</v>
      </c>
      <c r="C165" t="s">
        <v>169</v>
      </c>
      <c r="D165" t="s">
        <v>159</v>
      </c>
      <c r="E165">
        <v>80</v>
      </c>
      <c r="F165" t="s">
        <v>160</v>
      </c>
      <c r="G165">
        <v>0</v>
      </c>
      <c r="H165">
        <v>0</v>
      </c>
      <c r="I165" t="s">
        <v>267</v>
      </c>
      <c r="J165" t="str">
        <f t="shared" si="10"/>
        <v/>
      </c>
      <c r="K165" t="str">
        <f t="shared" si="11"/>
        <v/>
      </c>
      <c r="L165" t="str">
        <f t="shared" si="12"/>
        <v/>
      </c>
    </row>
    <row r="166" spans="1:12" x14ac:dyDescent="0.25">
      <c r="A166" t="str">
        <f t="shared" si="9"/>
        <v>NoH69M</v>
      </c>
      <c r="B166">
        <v>165</v>
      </c>
      <c r="C166" t="s">
        <v>169</v>
      </c>
      <c r="D166" t="s">
        <v>159</v>
      </c>
      <c r="E166">
        <v>69</v>
      </c>
      <c r="F166" t="s">
        <v>111</v>
      </c>
      <c r="G166">
        <v>2</v>
      </c>
      <c r="H166">
        <v>4</v>
      </c>
      <c r="I166" t="s">
        <v>245</v>
      </c>
      <c r="J166" t="str">
        <f t="shared" si="10"/>
        <v/>
      </c>
      <c r="K166" t="str">
        <f t="shared" si="11"/>
        <v/>
      </c>
      <c r="L166" t="str">
        <f t="shared" si="12"/>
        <v/>
      </c>
    </row>
    <row r="167" spans="1:12" x14ac:dyDescent="0.25">
      <c r="A167" t="str">
        <f t="shared" si="9"/>
        <v>NoH77F</v>
      </c>
      <c r="B167">
        <v>166</v>
      </c>
      <c r="C167" t="s">
        <v>169</v>
      </c>
      <c r="D167" t="s">
        <v>159</v>
      </c>
      <c r="E167">
        <v>77</v>
      </c>
      <c r="F167" t="s">
        <v>160</v>
      </c>
      <c r="G167">
        <v>0</v>
      </c>
      <c r="H167">
        <v>0</v>
      </c>
      <c r="I167" t="s">
        <v>219</v>
      </c>
      <c r="J167" t="str">
        <f t="shared" si="10"/>
        <v/>
      </c>
      <c r="K167" t="str">
        <f t="shared" si="11"/>
        <v/>
      </c>
      <c r="L167" t="str">
        <f t="shared" si="12"/>
        <v/>
      </c>
    </row>
    <row r="168" spans="1:12" x14ac:dyDescent="0.25">
      <c r="A168" t="str">
        <f t="shared" si="9"/>
        <v>NoC65M</v>
      </c>
      <c r="B168">
        <v>167</v>
      </c>
      <c r="C168" t="s">
        <v>169</v>
      </c>
      <c r="D168" t="s">
        <v>167</v>
      </c>
      <c r="E168">
        <v>65</v>
      </c>
      <c r="F168" t="s">
        <v>111</v>
      </c>
      <c r="G168">
        <v>0</v>
      </c>
      <c r="H168">
        <v>0</v>
      </c>
      <c r="I168" t="s">
        <v>268</v>
      </c>
      <c r="J168" t="str">
        <f t="shared" si="10"/>
        <v/>
      </c>
      <c r="K168" t="str">
        <f t="shared" si="11"/>
        <v/>
      </c>
      <c r="L168" t="str">
        <f t="shared" si="12"/>
        <v/>
      </c>
    </row>
    <row r="169" spans="1:12" x14ac:dyDescent="0.25">
      <c r="A169" t="str">
        <f t="shared" si="9"/>
        <v>NoE67M</v>
      </c>
      <c r="B169">
        <v>168</v>
      </c>
      <c r="C169" t="s">
        <v>169</v>
      </c>
      <c r="D169" t="s">
        <v>161</v>
      </c>
      <c r="E169">
        <v>67</v>
      </c>
      <c r="F169" t="s">
        <v>111</v>
      </c>
      <c r="G169">
        <v>0</v>
      </c>
      <c r="H169">
        <v>0</v>
      </c>
      <c r="I169" t="s">
        <v>178</v>
      </c>
      <c r="J169" t="str">
        <f t="shared" si="10"/>
        <v/>
      </c>
      <c r="K169" t="str">
        <f t="shared" si="11"/>
        <v/>
      </c>
      <c r="L169" t="str">
        <f t="shared" si="12"/>
        <v/>
      </c>
    </row>
    <row r="170" spans="1:12" x14ac:dyDescent="0.25">
      <c r="A170" t="str">
        <f t="shared" si="9"/>
        <v>NoC79M</v>
      </c>
      <c r="B170">
        <v>169</v>
      </c>
      <c r="C170" t="s">
        <v>169</v>
      </c>
      <c r="D170" t="s">
        <v>167</v>
      </c>
      <c r="E170">
        <v>79</v>
      </c>
      <c r="F170" t="s">
        <v>111</v>
      </c>
      <c r="G170">
        <v>1</v>
      </c>
      <c r="H170">
        <v>1</v>
      </c>
      <c r="I170" t="s">
        <v>269</v>
      </c>
      <c r="J170" t="str">
        <f t="shared" si="10"/>
        <v/>
      </c>
      <c r="K170" t="str">
        <f t="shared" si="11"/>
        <v/>
      </c>
      <c r="L170" t="str">
        <f t="shared" si="12"/>
        <v/>
      </c>
    </row>
    <row r="171" spans="1:12" x14ac:dyDescent="0.25">
      <c r="A171" t="str">
        <f t="shared" si="9"/>
        <v>NoA75F</v>
      </c>
      <c r="B171">
        <v>170</v>
      </c>
      <c r="C171" t="s">
        <v>169</v>
      </c>
      <c r="D171" t="s">
        <v>163</v>
      </c>
      <c r="E171">
        <v>75</v>
      </c>
      <c r="F171" t="s">
        <v>160</v>
      </c>
      <c r="G171">
        <v>0</v>
      </c>
      <c r="H171">
        <v>0</v>
      </c>
      <c r="I171" t="s">
        <v>270</v>
      </c>
      <c r="J171" t="str">
        <f t="shared" si="10"/>
        <v/>
      </c>
      <c r="K171" t="str">
        <f t="shared" si="11"/>
        <v/>
      </c>
      <c r="L171" t="str">
        <f t="shared" si="12"/>
        <v/>
      </c>
    </row>
    <row r="172" spans="1:12" x14ac:dyDescent="0.25">
      <c r="A172" t="str">
        <f t="shared" si="9"/>
        <v>NoF67F</v>
      </c>
      <c r="B172">
        <v>171</v>
      </c>
      <c r="C172" t="s">
        <v>169</v>
      </c>
      <c r="D172" t="s">
        <v>160</v>
      </c>
      <c r="E172">
        <v>67</v>
      </c>
      <c r="F172" t="s">
        <v>160</v>
      </c>
      <c r="G172">
        <v>2</v>
      </c>
      <c r="H172">
        <v>3</v>
      </c>
      <c r="I172" t="s">
        <v>271</v>
      </c>
      <c r="J172" t="str">
        <f t="shared" si="10"/>
        <v/>
      </c>
      <c r="K172" t="str">
        <f t="shared" si="11"/>
        <v/>
      </c>
      <c r="L172" t="str">
        <f t="shared" si="12"/>
        <v/>
      </c>
    </row>
    <row r="173" spans="1:12" x14ac:dyDescent="0.25">
      <c r="A173" t="str">
        <f t="shared" si="9"/>
        <v>NoD66F</v>
      </c>
      <c r="B173">
        <v>172</v>
      </c>
      <c r="C173" t="s">
        <v>169</v>
      </c>
      <c r="D173" t="s">
        <v>166</v>
      </c>
      <c r="E173">
        <v>66</v>
      </c>
      <c r="F173" t="s">
        <v>160</v>
      </c>
      <c r="G173">
        <v>0</v>
      </c>
      <c r="H173">
        <v>0</v>
      </c>
      <c r="I173" t="s">
        <v>272</v>
      </c>
      <c r="J173" t="str">
        <f t="shared" si="10"/>
        <v/>
      </c>
      <c r="K173" t="str">
        <f t="shared" si="11"/>
        <v/>
      </c>
      <c r="L173" t="str">
        <f t="shared" si="12"/>
        <v/>
      </c>
    </row>
    <row r="174" spans="1:12" x14ac:dyDescent="0.25">
      <c r="A174" t="str">
        <f t="shared" si="9"/>
        <v>NoC71M</v>
      </c>
      <c r="B174">
        <v>173</v>
      </c>
      <c r="C174" t="s">
        <v>169</v>
      </c>
      <c r="D174" t="s">
        <v>167</v>
      </c>
      <c r="E174">
        <v>71</v>
      </c>
      <c r="F174" t="s">
        <v>111</v>
      </c>
      <c r="G174">
        <v>0</v>
      </c>
      <c r="H174">
        <v>0</v>
      </c>
      <c r="I174" t="s">
        <v>273</v>
      </c>
      <c r="J174" t="str">
        <f t="shared" si="10"/>
        <v/>
      </c>
      <c r="K174" t="str">
        <f t="shared" si="11"/>
        <v/>
      </c>
      <c r="L174" t="str">
        <f t="shared" si="12"/>
        <v/>
      </c>
    </row>
    <row r="175" spans="1:12" x14ac:dyDescent="0.25">
      <c r="A175" t="str">
        <f t="shared" si="9"/>
        <v>NoD73F</v>
      </c>
      <c r="B175">
        <v>174</v>
      </c>
      <c r="C175" t="s">
        <v>169</v>
      </c>
      <c r="D175" t="s">
        <v>166</v>
      </c>
      <c r="E175">
        <v>73</v>
      </c>
      <c r="F175" t="s">
        <v>160</v>
      </c>
      <c r="G175">
        <v>0</v>
      </c>
      <c r="H175">
        <v>0</v>
      </c>
      <c r="I175" t="s">
        <v>274</v>
      </c>
      <c r="J175" t="str">
        <f t="shared" si="10"/>
        <v/>
      </c>
      <c r="K175" t="str">
        <f t="shared" si="11"/>
        <v/>
      </c>
      <c r="L175" t="str">
        <f t="shared" si="12"/>
        <v/>
      </c>
    </row>
    <row r="176" spans="1:12" x14ac:dyDescent="0.25">
      <c r="A176" t="str">
        <f t="shared" si="9"/>
        <v>NoC80F</v>
      </c>
      <c r="B176">
        <v>175</v>
      </c>
      <c r="C176" t="s">
        <v>169</v>
      </c>
      <c r="D176" t="s">
        <v>167</v>
      </c>
      <c r="E176">
        <v>80</v>
      </c>
      <c r="F176" t="s">
        <v>160</v>
      </c>
      <c r="G176">
        <v>1</v>
      </c>
      <c r="H176">
        <v>0</v>
      </c>
      <c r="I176" t="s">
        <v>275</v>
      </c>
      <c r="J176" t="str">
        <f t="shared" si="10"/>
        <v/>
      </c>
      <c r="K176" t="str">
        <f t="shared" si="11"/>
        <v/>
      </c>
      <c r="L176" t="str">
        <f t="shared" si="12"/>
        <v/>
      </c>
    </row>
    <row r="177" spans="1:12" x14ac:dyDescent="0.25">
      <c r="A177" t="str">
        <f t="shared" si="9"/>
        <v>NoJ80F</v>
      </c>
      <c r="B177">
        <v>176</v>
      </c>
      <c r="C177" t="s">
        <v>169</v>
      </c>
      <c r="D177" t="s">
        <v>168</v>
      </c>
      <c r="E177">
        <v>80</v>
      </c>
      <c r="F177" t="s">
        <v>160</v>
      </c>
      <c r="G177">
        <v>2</v>
      </c>
      <c r="H177">
        <v>3</v>
      </c>
      <c r="I177" t="s">
        <v>276</v>
      </c>
      <c r="J177" t="str">
        <f t="shared" si="10"/>
        <v/>
      </c>
      <c r="K177" t="str">
        <f t="shared" si="11"/>
        <v/>
      </c>
      <c r="L177" t="str">
        <f t="shared" si="12"/>
        <v/>
      </c>
    </row>
    <row r="178" spans="1:12" x14ac:dyDescent="0.25">
      <c r="A178" t="str">
        <f t="shared" si="9"/>
        <v>NoA69M</v>
      </c>
      <c r="B178">
        <v>177</v>
      </c>
      <c r="C178" t="s">
        <v>169</v>
      </c>
      <c r="D178" t="s">
        <v>163</v>
      </c>
      <c r="E178">
        <v>69</v>
      </c>
      <c r="F178" t="s">
        <v>111</v>
      </c>
      <c r="G178">
        <v>0</v>
      </c>
      <c r="H178">
        <v>0</v>
      </c>
      <c r="I178" t="s">
        <v>277</v>
      </c>
      <c r="J178" t="str">
        <f t="shared" si="10"/>
        <v/>
      </c>
      <c r="K178" t="str">
        <f t="shared" si="11"/>
        <v/>
      </c>
      <c r="L178" t="str">
        <f t="shared" si="12"/>
        <v/>
      </c>
    </row>
    <row r="179" spans="1:12" x14ac:dyDescent="0.25">
      <c r="A179" t="str">
        <f t="shared" si="9"/>
        <v>NoB74F</v>
      </c>
      <c r="B179">
        <v>178</v>
      </c>
      <c r="C179" t="s">
        <v>169</v>
      </c>
      <c r="D179" t="s">
        <v>162</v>
      </c>
      <c r="E179">
        <v>74</v>
      </c>
      <c r="F179" t="s">
        <v>160</v>
      </c>
      <c r="G179">
        <v>1</v>
      </c>
      <c r="H179">
        <v>2</v>
      </c>
      <c r="I179" t="s">
        <v>278</v>
      </c>
      <c r="J179" t="str">
        <f t="shared" si="10"/>
        <v/>
      </c>
      <c r="K179" t="str">
        <f t="shared" si="11"/>
        <v/>
      </c>
      <c r="L179" t="str">
        <f t="shared" si="12"/>
        <v/>
      </c>
    </row>
    <row r="180" spans="1:12" x14ac:dyDescent="0.25">
      <c r="A180" t="str">
        <f t="shared" si="9"/>
        <v>NoA65M</v>
      </c>
      <c r="B180">
        <v>179</v>
      </c>
      <c r="C180" t="s">
        <v>169</v>
      </c>
      <c r="D180" t="s">
        <v>163</v>
      </c>
      <c r="E180">
        <v>65</v>
      </c>
      <c r="F180" t="s">
        <v>111</v>
      </c>
      <c r="G180">
        <v>1</v>
      </c>
      <c r="H180">
        <v>2</v>
      </c>
      <c r="I180" t="s">
        <v>279</v>
      </c>
      <c r="J180" t="str">
        <f t="shared" si="10"/>
        <v/>
      </c>
      <c r="K180" t="str">
        <f t="shared" si="11"/>
        <v/>
      </c>
      <c r="L180" t="str">
        <f t="shared" si="12"/>
        <v/>
      </c>
    </row>
    <row r="181" spans="1:12" x14ac:dyDescent="0.25">
      <c r="A181" t="str">
        <f t="shared" si="9"/>
        <v>NoI76F</v>
      </c>
      <c r="B181">
        <v>180</v>
      </c>
      <c r="C181" t="s">
        <v>169</v>
      </c>
      <c r="D181" t="s">
        <v>164</v>
      </c>
      <c r="E181">
        <v>76</v>
      </c>
      <c r="F181" t="s">
        <v>160</v>
      </c>
      <c r="G181">
        <v>1</v>
      </c>
      <c r="H181">
        <v>0</v>
      </c>
      <c r="I181" t="s">
        <v>280</v>
      </c>
      <c r="J181" t="str">
        <f t="shared" si="10"/>
        <v/>
      </c>
      <c r="K181" t="str">
        <f t="shared" si="11"/>
        <v/>
      </c>
      <c r="L181" t="str">
        <f t="shared" si="12"/>
        <v/>
      </c>
    </row>
    <row r="182" spans="1:12" x14ac:dyDescent="0.25">
      <c r="A182" t="str">
        <f t="shared" si="9"/>
        <v>NoC75M</v>
      </c>
      <c r="B182">
        <v>181</v>
      </c>
      <c r="C182" t="s">
        <v>169</v>
      </c>
      <c r="D182" t="s">
        <v>167</v>
      </c>
      <c r="E182">
        <v>75</v>
      </c>
      <c r="F182" t="s">
        <v>111</v>
      </c>
      <c r="G182">
        <v>1</v>
      </c>
      <c r="H182">
        <v>1</v>
      </c>
      <c r="I182" t="s">
        <v>281</v>
      </c>
      <c r="J182" t="str">
        <f t="shared" si="10"/>
        <v/>
      </c>
      <c r="K182" t="str">
        <f t="shared" si="11"/>
        <v/>
      </c>
      <c r="L182" t="str">
        <f t="shared" si="12"/>
        <v/>
      </c>
    </row>
    <row r="183" spans="1:12" x14ac:dyDescent="0.25">
      <c r="A183" t="str">
        <f t="shared" si="9"/>
        <v>NoH74F</v>
      </c>
      <c r="B183">
        <v>182</v>
      </c>
      <c r="C183" t="s">
        <v>169</v>
      </c>
      <c r="D183" t="s">
        <v>159</v>
      </c>
      <c r="E183">
        <v>74</v>
      </c>
      <c r="F183" t="s">
        <v>160</v>
      </c>
      <c r="G183">
        <v>0</v>
      </c>
      <c r="H183">
        <v>3</v>
      </c>
      <c r="I183" t="s">
        <v>282</v>
      </c>
      <c r="J183" t="str">
        <f t="shared" si="10"/>
        <v/>
      </c>
      <c r="K183" t="str">
        <f t="shared" si="11"/>
        <v/>
      </c>
      <c r="L183" t="str">
        <f t="shared" si="12"/>
        <v/>
      </c>
    </row>
    <row r="184" spans="1:12" x14ac:dyDescent="0.25">
      <c r="A184" t="str">
        <f t="shared" si="9"/>
        <v>NoI67M</v>
      </c>
      <c r="B184">
        <v>183</v>
      </c>
      <c r="C184" t="s">
        <v>169</v>
      </c>
      <c r="D184" t="s">
        <v>164</v>
      </c>
      <c r="E184">
        <v>67</v>
      </c>
      <c r="F184" t="s">
        <v>111</v>
      </c>
      <c r="G184">
        <v>0</v>
      </c>
      <c r="H184">
        <v>0</v>
      </c>
      <c r="I184" t="s">
        <v>283</v>
      </c>
      <c r="J184" t="str">
        <f t="shared" si="10"/>
        <v/>
      </c>
      <c r="K184" t="str">
        <f t="shared" si="11"/>
        <v/>
      </c>
      <c r="L184" t="str">
        <f t="shared" si="12"/>
        <v/>
      </c>
    </row>
    <row r="185" spans="1:12" x14ac:dyDescent="0.25">
      <c r="A185" t="str">
        <f t="shared" si="9"/>
        <v>NoJ72F</v>
      </c>
      <c r="B185">
        <v>184</v>
      </c>
      <c r="C185" t="s">
        <v>169</v>
      </c>
      <c r="D185" t="s">
        <v>168</v>
      </c>
      <c r="E185">
        <v>72</v>
      </c>
      <c r="F185" t="s">
        <v>160</v>
      </c>
      <c r="G185">
        <v>0</v>
      </c>
      <c r="H185">
        <v>2</v>
      </c>
      <c r="I185" t="s">
        <v>284</v>
      </c>
      <c r="J185" t="str">
        <f t="shared" si="10"/>
        <v/>
      </c>
      <c r="K185" t="str">
        <f t="shared" si="11"/>
        <v/>
      </c>
      <c r="L185" t="str">
        <f t="shared" si="12"/>
        <v/>
      </c>
    </row>
    <row r="186" spans="1:12" x14ac:dyDescent="0.25">
      <c r="A186" t="str">
        <f t="shared" si="9"/>
        <v>NoB74M</v>
      </c>
      <c r="B186">
        <v>185</v>
      </c>
      <c r="C186" t="s">
        <v>169</v>
      </c>
      <c r="D186" t="s">
        <v>162</v>
      </c>
      <c r="E186">
        <v>74</v>
      </c>
      <c r="F186" t="s">
        <v>111</v>
      </c>
      <c r="G186">
        <v>0</v>
      </c>
      <c r="H186">
        <v>0</v>
      </c>
      <c r="I186" t="s">
        <v>285</v>
      </c>
      <c r="J186" t="str">
        <f t="shared" si="10"/>
        <v/>
      </c>
      <c r="K186" t="str">
        <f t="shared" si="11"/>
        <v/>
      </c>
      <c r="L186" t="str">
        <f t="shared" si="12"/>
        <v/>
      </c>
    </row>
    <row r="187" spans="1:12" x14ac:dyDescent="0.25">
      <c r="A187" t="str">
        <f t="shared" si="9"/>
        <v>NoI70M</v>
      </c>
      <c r="B187">
        <v>186</v>
      </c>
      <c r="C187" t="s">
        <v>169</v>
      </c>
      <c r="D187" t="s">
        <v>164</v>
      </c>
      <c r="E187">
        <v>70</v>
      </c>
      <c r="F187" t="s">
        <v>111</v>
      </c>
      <c r="G187">
        <v>2</v>
      </c>
      <c r="H187">
        <v>0</v>
      </c>
      <c r="I187" t="s">
        <v>191</v>
      </c>
      <c r="J187" t="str">
        <f t="shared" si="10"/>
        <v/>
      </c>
      <c r="K187" t="str">
        <f t="shared" si="11"/>
        <v/>
      </c>
      <c r="L187" t="str">
        <f t="shared" si="12"/>
        <v/>
      </c>
    </row>
    <row r="188" spans="1:12" x14ac:dyDescent="0.25">
      <c r="A188" t="str">
        <f t="shared" si="9"/>
        <v>NoG76F</v>
      </c>
      <c r="B188">
        <v>187</v>
      </c>
      <c r="C188" t="s">
        <v>169</v>
      </c>
      <c r="D188" t="s">
        <v>165</v>
      </c>
      <c r="E188">
        <v>76</v>
      </c>
      <c r="F188" t="s">
        <v>160</v>
      </c>
      <c r="G188">
        <v>0</v>
      </c>
      <c r="H188">
        <v>0</v>
      </c>
      <c r="I188" t="s">
        <v>286</v>
      </c>
      <c r="J188" t="str">
        <f t="shared" si="10"/>
        <v/>
      </c>
      <c r="K188" t="str">
        <f t="shared" si="11"/>
        <v/>
      </c>
      <c r="L188" t="str">
        <f t="shared" si="12"/>
        <v/>
      </c>
    </row>
    <row r="189" spans="1:12" x14ac:dyDescent="0.25">
      <c r="A189" t="str">
        <f t="shared" si="9"/>
        <v>NoF71M</v>
      </c>
      <c r="B189">
        <v>188</v>
      </c>
      <c r="C189" t="s">
        <v>169</v>
      </c>
      <c r="D189" t="s">
        <v>160</v>
      </c>
      <c r="E189">
        <v>71</v>
      </c>
      <c r="F189" t="s">
        <v>111</v>
      </c>
      <c r="G189">
        <v>0</v>
      </c>
      <c r="H189">
        <v>0</v>
      </c>
      <c r="I189" t="s">
        <v>287</v>
      </c>
      <c r="J189" t="str">
        <f t="shared" si="10"/>
        <v/>
      </c>
      <c r="K189" t="str">
        <f t="shared" si="11"/>
        <v/>
      </c>
      <c r="L189" t="str">
        <f t="shared" si="12"/>
        <v/>
      </c>
    </row>
    <row r="190" spans="1:12" x14ac:dyDescent="0.25">
      <c r="A190" t="str">
        <f t="shared" si="9"/>
        <v>NoI65F</v>
      </c>
      <c r="B190">
        <v>189</v>
      </c>
      <c r="C190" t="s">
        <v>169</v>
      </c>
      <c r="D190" t="s">
        <v>164</v>
      </c>
      <c r="E190">
        <v>65</v>
      </c>
      <c r="F190" t="s">
        <v>160</v>
      </c>
      <c r="G190">
        <v>0</v>
      </c>
      <c r="H190">
        <v>0</v>
      </c>
      <c r="I190" t="s">
        <v>260</v>
      </c>
      <c r="J190" t="str">
        <f t="shared" si="10"/>
        <v/>
      </c>
      <c r="K190" t="str">
        <f t="shared" si="11"/>
        <v/>
      </c>
      <c r="L190" t="str">
        <f t="shared" si="12"/>
        <v/>
      </c>
    </row>
    <row r="191" spans="1:12" x14ac:dyDescent="0.25">
      <c r="A191" t="str">
        <f t="shared" si="9"/>
        <v>NoA67M</v>
      </c>
      <c r="B191">
        <v>190</v>
      </c>
      <c r="C191" t="s">
        <v>169</v>
      </c>
      <c r="D191" t="s">
        <v>163</v>
      </c>
      <c r="E191">
        <v>67</v>
      </c>
      <c r="F191" t="s">
        <v>111</v>
      </c>
      <c r="G191">
        <v>0</v>
      </c>
      <c r="H191">
        <v>1</v>
      </c>
      <c r="I191" t="s">
        <v>288</v>
      </c>
      <c r="J191" t="str">
        <f t="shared" si="10"/>
        <v/>
      </c>
      <c r="K191" t="str">
        <f t="shared" si="11"/>
        <v/>
      </c>
      <c r="L191" t="str">
        <f t="shared" si="12"/>
        <v/>
      </c>
    </row>
    <row r="192" spans="1:12" x14ac:dyDescent="0.25">
      <c r="A192" t="str">
        <f t="shared" si="9"/>
        <v>NoA70F</v>
      </c>
      <c r="B192">
        <v>191</v>
      </c>
      <c r="C192" t="s">
        <v>169</v>
      </c>
      <c r="D192" t="s">
        <v>163</v>
      </c>
      <c r="E192">
        <v>70</v>
      </c>
      <c r="F192" t="s">
        <v>160</v>
      </c>
      <c r="G192">
        <v>1</v>
      </c>
      <c r="H192">
        <v>1</v>
      </c>
      <c r="I192" t="s">
        <v>289</v>
      </c>
      <c r="J192" t="str">
        <f t="shared" si="10"/>
        <v/>
      </c>
      <c r="K192" t="str">
        <f t="shared" si="11"/>
        <v/>
      </c>
      <c r="L192" t="str">
        <f t="shared" si="12"/>
        <v/>
      </c>
    </row>
    <row r="193" spans="1:12" x14ac:dyDescent="0.25">
      <c r="A193" t="str">
        <f t="shared" si="9"/>
        <v>NoE74F</v>
      </c>
      <c r="B193">
        <v>192</v>
      </c>
      <c r="C193" t="s">
        <v>169</v>
      </c>
      <c r="D193" t="s">
        <v>161</v>
      </c>
      <c r="E193">
        <v>74</v>
      </c>
      <c r="F193" t="s">
        <v>160</v>
      </c>
      <c r="G193">
        <v>0</v>
      </c>
      <c r="H193">
        <v>0</v>
      </c>
      <c r="I193" t="s">
        <v>290</v>
      </c>
      <c r="J193" t="str">
        <f t="shared" si="10"/>
        <v/>
      </c>
      <c r="K193" t="str">
        <f t="shared" si="11"/>
        <v/>
      </c>
      <c r="L193" t="str">
        <f t="shared" si="12"/>
        <v/>
      </c>
    </row>
    <row r="194" spans="1:12" x14ac:dyDescent="0.25">
      <c r="A194" t="str">
        <f t="shared" ref="A194:A257" si="13">C194&amp;I194</f>
        <v>NoI73M</v>
      </c>
      <c r="B194">
        <v>193</v>
      </c>
      <c r="C194" t="s">
        <v>169</v>
      </c>
      <c r="D194" t="s">
        <v>164</v>
      </c>
      <c r="E194">
        <v>73</v>
      </c>
      <c r="F194" t="s">
        <v>111</v>
      </c>
      <c r="G194">
        <v>1</v>
      </c>
      <c r="H194">
        <v>4</v>
      </c>
      <c r="I194" t="s">
        <v>232</v>
      </c>
      <c r="J194" t="str">
        <f t="shared" ref="J194:J257" si="14">IF(C194="No","",VLOOKUP("No"&amp;I194,A:H,2,0))</f>
        <v/>
      </c>
      <c r="K194" t="str">
        <f t="shared" ref="K194:K257" si="15">IF(C194="No","",VLOOKUP(J194,B:H,6,0))</f>
        <v/>
      </c>
      <c r="L194" t="str">
        <f t="shared" ref="L194:L257" si="16">IF(C194="No","",VLOOKUP(J194,B:H,7,0))</f>
        <v/>
      </c>
    </row>
    <row r="195" spans="1:12" x14ac:dyDescent="0.25">
      <c r="A195" t="str">
        <f t="shared" si="13"/>
        <v>NoC69F</v>
      </c>
      <c r="B195">
        <v>194</v>
      </c>
      <c r="C195" t="s">
        <v>169</v>
      </c>
      <c r="D195" t="s">
        <v>167</v>
      </c>
      <c r="E195">
        <v>69</v>
      </c>
      <c r="F195" t="s">
        <v>160</v>
      </c>
      <c r="G195">
        <v>0</v>
      </c>
      <c r="H195">
        <v>0</v>
      </c>
      <c r="I195" t="s">
        <v>291</v>
      </c>
      <c r="J195" t="str">
        <f t="shared" si="14"/>
        <v/>
      </c>
      <c r="K195" t="str">
        <f t="shared" si="15"/>
        <v/>
      </c>
      <c r="L195" t="str">
        <f t="shared" si="16"/>
        <v/>
      </c>
    </row>
    <row r="196" spans="1:12" x14ac:dyDescent="0.25">
      <c r="A196" t="str">
        <f t="shared" si="13"/>
        <v>NoF65M</v>
      </c>
      <c r="B196">
        <v>195</v>
      </c>
      <c r="C196" t="s">
        <v>169</v>
      </c>
      <c r="D196" t="s">
        <v>160</v>
      </c>
      <c r="E196">
        <v>65</v>
      </c>
      <c r="F196" t="s">
        <v>111</v>
      </c>
      <c r="G196">
        <v>0</v>
      </c>
      <c r="H196">
        <v>3</v>
      </c>
      <c r="I196" t="s">
        <v>292</v>
      </c>
      <c r="J196" t="str">
        <f t="shared" si="14"/>
        <v/>
      </c>
      <c r="K196" t="str">
        <f t="shared" si="15"/>
        <v/>
      </c>
      <c r="L196" t="str">
        <f t="shared" si="16"/>
        <v/>
      </c>
    </row>
    <row r="197" spans="1:12" x14ac:dyDescent="0.25">
      <c r="A197" t="str">
        <f t="shared" si="13"/>
        <v>NoB73F</v>
      </c>
      <c r="B197">
        <v>196</v>
      </c>
      <c r="C197" t="s">
        <v>169</v>
      </c>
      <c r="D197" t="s">
        <v>162</v>
      </c>
      <c r="E197">
        <v>73</v>
      </c>
      <c r="F197" t="s">
        <v>160</v>
      </c>
      <c r="G197">
        <v>1</v>
      </c>
      <c r="H197">
        <v>0</v>
      </c>
      <c r="I197" t="s">
        <v>293</v>
      </c>
      <c r="J197" t="str">
        <f t="shared" si="14"/>
        <v/>
      </c>
      <c r="K197" t="str">
        <f t="shared" si="15"/>
        <v/>
      </c>
      <c r="L197" t="str">
        <f t="shared" si="16"/>
        <v/>
      </c>
    </row>
    <row r="198" spans="1:12" x14ac:dyDescent="0.25">
      <c r="A198" t="str">
        <f t="shared" si="13"/>
        <v>NoC80F</v>
      </c>
      <c r="B198">
        <v>197</v>
      </c>
      <c r="C198" t="s">
        <v>169</v>
      </c>
      <c r="D198" t="s">
        <v>167</v>
      </c>
      <c r="E198">
        <v>80</v>
      </c>
      <c r="F198" t="s">
        <v>160</v>
      </c>
      <c r="G198">
        <v>1</v>
      </c>
      <c r="H198">
        <v>3</v>
      </c>
      <c r="I198" t="s">
        <v>275</v>
      </c>
      <c r="J198" t="str">
        <f t="shared" si="14"/>
        <v/>
      </c>
      <c r="K198" t="str">
        <f t="shared" si="15"/>
        <v/>
      </c>
      <c r="L198" t="str">
        <f t="shared" si="16"/>
        <v/>
      </c>
    </row>
    <row r="199" spans="1:12" x14ac:dyDescent="0.25">
      <c r="A199" t="str">
        <f t="shared" si="13"/>
        <v>NoH79M</v>
      </c>
      <c r="B199">
        <v>198</v>
      </c>
      <c r="C199" t="s">
        <v>169</v>
      </c>
      <c r="D199" t="s">
        <v>159</v>
      </c>
      <c r="E199">
        <v>79</v>
      </c>
      <c r="F199" t="s">
        <v>111</v>
      </c>
      <c r="G199">
        <v>0</v>
      </c>
      <c r="H199">
        <v>0</v>
      </c>
      <c r="I199" t="s">
        <v>294</v>
      </c>
      <c r="J199" t="str">
        <f t="shared" si="14"/>
        <v/>
      </c>
      <c r="K199" t="str">
        <f t="shared" si="15"/>
        <v/>
      </c>
      <c r="L199" t="str">
        <f t="shared" si="16"/>
        <v/>
      </c>
    </row>
    <row r="200" spans="1:12" x14ac:dyDescent="0.25">
      <c r="A200" t="str">
        <f t="shared" si="13"/>
        <v>NoA76M</v>
      </c>
      <c r="B200">
        <v>199</v>
      </c>
      <c r="C200" t="s">
        <v>169</v>
      </c>
      <c r="D200" t="s">
        <v>163</v>
      </c>
      <c r="E200">
        <v>76</v>
      </c>
      <c r="F200" t="s">
        <v>111</v>
      </c>
      <c r="G200">
        <v>0</v>
      </c>
      <c r="H200">
        <v>0</v>
      </c>
      <c r="I200" t="s">
        <v>295</v>
      </c>
      <c r="J200" t="str">
        <f t="shared" si="14"/>
        <v/>
      </c>
      <c r="K200" t="str">
        <f t="shared" si="15"/>
        <v/>
      </c>
      <c r="L200" t="str">
        <f t="shared" si="16"/>
        <v/>
      </c>
    </row>
    <row r="201" spans="1:12" x14ac:dyDescent="0.25">
      <c r="A201" t="str">
        <f t="shared" si="13"/>
        <v>NoH71F</v>
      </c>
      <c r="B201">
        <v>200</v>
      </c>
      <c r="C201" t="s">
        <v>169</v>
      </c>
      <c r="D201" t="s">
        <v>159</v>
      </c>
      <c r="E201">
        <v>71</v>
      </c>
      <c r="F201" t="s">
        <v>160</v>
      </c>
      <c r="G201">
        <v>1</v>
      </c>
      <c r="H201">
        <v>0</v>
      </c>
      <c r="I201" t="s">
        <v>296</v>
      </c>
      <c r="J201" t="str">
        <f t="shared" si="14"/>
        <v/>
      </c>
      <c r="K201" t="str">
        <f t="shared" si="15"/>
        <v/>
      </c>
      <c r="L201" t="str">
        <f t="shared" si="16"/>
        <v/>
      </c>
    </row>
    <row r="202" spans="1:12" x14ac:dyDescent="0.25">
      <c r="A202" t="str">
        <f t="shared" si="13"/>
        <v>NoG73F</v>
      </c>
      <c r="B202">
        <v>201</v>
      </c>
      <c r="C202" t="s">
        <v>169</v>
      </c>
      <c r="D202" t="s">
        <v>165</v>
      </c>
      <c r="E202">
        <v>73</v>
      </c>
      <c r="F202" t="s">
        <v>160</v>
      </c>
      <c r="G202">
        <v>0</v>
      </c>
      <c r="H202">
        <v>0</v>
      </c>
      <c r="I202" t="s">
        <v>297</v>
      </c>
      <c r="J202" t="str">
        <f t="shared" si="14"/>
        <v/>
      </c>
      <c r="K202" t="str">
        <f t="shared" si="15"/>
        <v/>
      </c>
      <c r="L202" t="str">
        <f t="shared" si="16"/>
        <v/>
      </c>
    </row>
    <row r="203" spans="1:12" x14ac:dyDescent="0.25">
      <c r="A203" t="str">
        <f t="shared" si="13"/>
        <v>NoC75F</v>
      </c>
      <c r="B203">
        <v>202</v>
      </c>
      <c r="C203" t="s">
        <v>169</v>
      </c>
      <c r="D203" t="s">
        <v>167</v>
      </c>
      <c r="E203">
        <v>75</v>
      </c>
      <c r="F203" t="s">
        <v>160</v>
      </c>
      <c r="G203">
        <v>0</v>
      </c>
      <c r="H203">
        <v>0</v>
      </c>
      <c r="I203" t="s">
        <v>298</v>
      </c>
      <c r="J203" t="str">
        <f t="shared" si="14"/>
        <v/>
      </c>
      <c r="K203" t="str">
        <f t="shared" si="15"/>
        <v/>
      </c>
      <c r="L203" t="str">
        <f t="shared" si="16"/>
        <v/>
      </c>
    </row>
    <row r="204" spans="1:12" x14ac:dyDescent="0.25">
      <c r="A204" t="str">
        <f t="shared" si="13"/>
        <v>NoC76M</v>
      </c>
      <c r="B204">
        <v>203</v>
      </c>
      <c r="C204" t="s">
        <v>169</v>
      </c>
      <c r="D204" t="s">
        <v>167</v>
      </c>
      <c r="E204">
        <v>76</v>
      </c>
      <c r="F204" t="s">
        <v>111</v>
      </c>
      <c r="G204">
        <v>0</v>
      </c>
      <c r="H204">
        <v>0</v>
      </c>
      <c r="I204" t="s">
        <v>299</v>
      </c>
      <c r="J204" t="str">
        <f t="shared" si="14"/>
        <v/>
      </c>
      <c r="K204" t="str">
        <f t="shared" si="15"/>
        <v/>
      </c>
      <c r="L204" t="str">
        <f t="shared" si="16"/>
        <v/>
      </c>
    </row>
    <row r="205" spans="1:12" x14ac:dyDescent="0.25">
      <c r="A205" t="str">
        <f t="shared" si="13"/>
        <v>NoD70F</v>
      </c>
      <c r="B205">
        <v>204</v>
      </c>
      <c r="C205" t="s">
        <v>169</v>
      </c>
      <c r="D205" t="s">
        <v>166</v>
      </c>
      <c r="E205">
        <v>70</v>
      </c>
      <c r="F205" t="s">
        <v>160</v>
      </c>
      <c r="G205">
        <v>0</v>
      </c>
      <c r="H205">
        <v>0</v>
      </c>
      <c r="I205" t="s">
        <v>300</v>
      </c>
      <c r="J205" t="str">
        <f t="shared" si="14"/>
        <v/>
      </c>
      <c r="K205" t="str">
        <f t="shared" si="15"/>
        <v/>
      </c>
      <c r="L205" t="str">
        <f t="shared" si="16"/>
        <v/>
      </c>
    </row>
    <row r="206" spans="1:12" x14ac:dyDescent="0.25">
      <c r="A206" t="str">
        <f t="shared" si="13"/>
        <v>NoC68M</v>
      </c>
      <c r="B206">
        <v>205</v>
      </c>
      <c r="C206" t="s">
        <v>169</v>
      </c>
      <c r="D206" t="s">
        <v>167</v>
      </c>
      <c r="E206">
        <v>68</v>
      </c>
      <c r="F206" t="s">
        <v>111</v>
      </c>
      <c r="G206">
        <v>0</v>
      </c>
      <c r="H206">
        <v>1</v>
      </c>
      <c r="I206" t="s">
        <v>301</v>
      </c>
      <c r="J206" t="str">
        <f t="shared" si="14"/>
        <v/>
      </c>
      <c r="K206" t="str">
        <f t="shared" si="15"/>
        <v/>
      </c>
      <c r="L206" t="str">
        <f t="shared" si="16"/>
        <v/>
      </c>
    </row>
    <row r="207" spans="1:12" x14ac:dyDescent="0.25">
      <c r="A207" t="str">
        <f t="shared" si="13"/>
        <v>NoE72M</v>
      </c>
      <c r="B207">
        <v>206</v>
      </c>
      <c r="C207" t="s">
        <v>169</v>
      </c>
      <c r="D207" t="s">
        <v>161</v>
      </c>
      <c r="E207">
        <v>72</v>
      </c>
      <c r="F207" t="s">
        <v>111</v>
      </c>
      <c r="G207">
        <v>0</v>
      </c>
      <c r="H207">
        <v>0</v>
      </c>
      <c r="I207" t="s">
        <v>224</v>
      </c>
      <c r="J207" t="str">
        <f t="shared" si="14"/>
        <v/>
      </c>
      <c r="K207" t="str">
        <f t="shared" si="15"/>
        <v/>
      </c>
      <c r="L207" t="str">
        <f t="shared" si="16"/>
        <v/>
      </c>
    </row>
    <row r="208" spans="1:12" x14ac:dyDescent="0.25">
      <c r="A208" t="str">
        <f t="shared" si="13"/>
        <v>NoB68M</v>
      </c>
      <c r="B208">
        <v>207</v>
      </c>
      <c r="C208" t="s">
        <v>169</v>
      </c>
      <c r="D208" t="s">
        <v>162</v>
      </c>
      <c r="E208">
        <v>68</v>
      </c>
      <c r="F208" t="s">
        <v>111</v>
      </c>
      <c r="G208">
        <v>0</v>
      </c>
      <c r="H208">
        <v>0</v>
      </c>
      <c r="I208" t="s">
        <v>302</v>
      </c>
      <c r="J208" t="str">
        <f t="shared" si="14"/>
        <v/>
      </c>
      <c r="K208" t="str">
        <f t="shared" si="15"/>
        <v/>
      </c>
      <c r="L208" t="str">
        <f t="shared" si="16"/>
        <v/>
      </c>
    </row>
    <row r="209" spans="1:12" x14ac:dyDescent="0.25">
      <c r="A209" t="str">
        <f t="shared" si="13"/>
        <v>NoI68F</v>
      </c>
      <c r="B209">
        <v>208</v>
      </c>
      <c r="C209" t="s">
        <v>169</v>
      </c>
      <c r="D209" t="s">
        <v>164</v>
      </c>
      <c r="E209">
        <v>68</v>
      </c>
      <c r="F209" t="s">
        <v>160</v>
      </c>
      <c r="G209">
        <v>0</v>
      </c>
      <c r="H209">
        <v>0</v>
      </c>
      <c r="I209" t="s">
        <v>303</v>
      </c>
      <c r="J209" t="str">
        <f t="shared" si="14"/>
        <v/>
      </c>
      <c r="K209" t="str">
        <f t="shared" si="15"/>
        <v/>
      </c>
      <c r="L209" t="str">
        <f t="shared" si="16"/>
        <v/>
      </c>
    </row>
    <row r="210" spans="1:12" x14ac:dyDescent="0.25">
      <c r="A210" t="str">
        <f t="shared" si="13"/>
        <v>NoB72M</v>
      </c>
      <c r="B210">
        <v>209</v>
      </c>
      <c r="C210" t="s">
        <v>169</v>
      </c>
      <c r="D210" t="s">
        <v>162</v>
      </c>
      <c r="E210">
        <v>72</v>
      </c>
      <c r="F210" t="s">
        <v>111</v>
      </c>
      <c r="G210">
        <v>0</v>
      </c>
      <c r="H210">
        <v>0</v>
      </c>
      <c r="I210" t="s">
        <v>304</v>
      </c>
      <c r="J210" t="str">
        <f t="shared" si="14"/>
        <v/>
      </c>
      <c r="K210" t="str">
        <f t="shared" si="15"/>
        <v/>
      </c>
      <c r="L210" t="str">
        <f t="shared" si="16"/>
        <v/>
      </c>
    </row>
    <row r="211" spans="1:12" x14ac:dyDescent="0.25">
      <c r="A211" t="str">
        <f t="shared" si="13"/>
        <v>NoA78M</v>
      </c>
      <c r="B211">
        <v>210</v>
      </c>
      <c r="C211" t="s">
        <v>169</v>
      </c>
      <c r="D211" t="s">
        <v>163</v>
      </c>
      <c r="E211">
        <v>78</v>
      </c>
      <c r="F211" t="s">
        <v>111</v>
      </c>
      <c r="G211">
        <v>0</v>
      </c>
      <c r="H211">
        <v>0</v>
      </c>
      <c r="I211" t="s">
        <v>305</v>
      </c>
      <c r="J211" t="str">
        <f t="shared" si="14"/>
        <v/>
      </c>
      <c r="K211" t="str">
        <f t="shared" si="15"/>
        <v/>
      </c>
      <c r="L211" t="str">
        <f t="shared" si="16"/>
        <v/>
      </c>
    </row>
    <row r="212" spans="1:12" x14ac:dyDescent="0.25">
      <c r="A212" t="str">
        <f t="shared" si="13"/>
        <v>NoG75F</v>
      </c>
      <c r="B212">
        <v>211</v>
      </c>
      <c r="C212" t="s">
        <v>169</v>
      </c>
      <c r="D212" t="s">
        <v>165</v>
      </c>
      <c r="E212">
        <v>75</v>
      </c>
      <c r="F212" t="s">
        <v>160</v>
      </c>
      <c r="G212">
        <v>0</v>
      </c>
      <c r="H212">
        <v>0</v>
      </c>
      <c r="I212" t="s">
        <v>306</v>
      </c>
      <c r="J212" t="str">
        <f t="shared" si="14"/>
        <v/>
      </c>
      <c r="K212" t="str">
        <f t="shared" si="15"/>
        <v/>
      </c>
      <c r="L212" t="str">
        <f t="shared" si="16"/>
        <v/>
      </c>
    </row>
    <row r="213" spans="1:12" x14ac:dyDescent="0.25">
      <c r="A213" t="str">
        <f t="shared" si="13"/>
        <v>NoH76F</v>
      </c>
      <c r="B213">
        <v>212</v>
      </c>
      <c r="C213" t="s">
        <v>169</v>
      </c>
      <c r="D213" t="s">
        <v>159</v>
      </c>
      <c r="E213">
        <v>76</v>
      </c>
      <c r="F213" t="s">
        <v>160</v>
      </c>
      <c r="G213">
        <v>2</v>
      </c>
      <c r="H213">
        <v>4</v>
      </c>
      <c r="I213" t="s">
        <v>307</v>
      </c>
      <c r="J213" t="str">
        <f t="shared" si="14"/>
        <v/>
      </c>
      <c r="K213" t="str">
        <f t="shared" si="15"/>
        <v/>
      </c>
      <c r="L213" t="str">
        <f t="shared" si="16"/>
        <v/>
      </c>
    </row>
    <row r="214" spans="1:12" x14ac:dyDescent="0.25">
      <c r="A214" t="str">
        <f t="shared" si="13"/>
        <v>NoD70F</v>
      </c>
      <c r="B214">
        <v>213</v>
      </c>
      <c r="C214" t="s">
        <v>169</v>
      </c>
      <c r="D214" t="s">
        <v>166</v>
      </c>
      <c r="E214">
        <v>70</v>
      </c>
      <c r="F214" t="s">
        <v>160</v>
      </c>
      <c r="G214">
        <v>0</v>
      </c>
      <c r="H214">
        <v>0</v>
      </c>
      <c r="I214" t="s">
        <v>300</v>
      </c>
      <c r="J214" t="str">
        <f t="shared" si="14"/>
        <v/>
      </c>
      <c r="K214" t="str">
        <f t="shared" si="15"/>
        <v/>
      </c>
      <c r="L214" t="str">
        <f t="shared" si="16"/>
        <v/>
      </c>
    </row>
    <row r="215" spans="1:12" x14ac:dyDescent="0.25">
      <c r="A215" t="str">
        <f t="shared" si="13"/>
        <v>NoJ76F</v>
      </c>
      <c r="B215">
        <v>214</v>
      </c>
      <c r="C215" t="s">
        <v>169</v>
      </c>
      <c r="D215" t="s">
        <v>168</v>
      </c>
      <c r="E215">
        <v>76</v>
      </c>
      <c r="F215" t="s">
        <v>160</v>
      </c>
      <c r="G215">
        <v>0</v>
      </c>
      <c r="H215">
        <v>0</v>
      </c>
      <c r="I215" t="s">
        <v>200</v>
      </c>
      <c r="J215" t="str">
        <f t="shared" si="14"/>
        <v/>
      </c>
      <c r="K215" t="str">
        <f t="shared" si="15"/>
        <v/>
      </c>
      <c r="L215" t="str">
        <f t="shared" si="16"/>
        <v/>
      </c>
    </row>
    <row r="216" spans="1:12" x14ac:dyDescent="0.25">
      <c r="A216" t="str">
        <f t="shared" si="13"/>
        <v>NoB68F</v>
      </c>
      <c r="B216">
        <v>215</v>
      </c>
      <c r="C216" t="s">
        <v>169</v>
      </c>
      <c r="D216" t="s">
        <v>162</v>
      </c>
      <c r="E216">
        <v>68</v>
      </c>
      <c r="F216" t="s">
        <v>160</v>
      </c>
      <c r="G216">
        <v>0</v>
      </c>
      <c r="H216">
        <v>0</v>
      </c>
      <c r="I216" t="s">
        <v>308</v>
      </c>
      <c r="J216" t="str">
        <f t="shared" si="14"/>
        <v/>
      </c>
      <c r="K216" t="str">
        <f t="shared" si="15"/>
        <v/>
      </c>
      <c r="L216" t="str">
        <f t="shared" si="16"/>
        <v/>
      </c>
    </row>
    <row r="217" spans="1:12" x14ac:dyDescent="0.25">
      <c r="A217" t="str">
        <f t="shared" si="13"/>
        <v>NoG79M</v>
      </c>
      <c r="B217">
        <v>216</v>
      </c>
      <c r="C217" t="s">
        <v>169</v>
      </c>
      <c r="D217" t="s">
        <v>165</v>
      </c>
      <c r="E217">
        <v>79</v>
      </c>
      <c r="F217" t="s">
        <v>111</v>
      </c>
      <c r="G217">
        <v>1</v>
      </c>
      <c r="H217">
        <v>2</v>
      </c>
      <c r="I217" t="s">
        <v>195</v>
      </c>
      <c r="J217" t="str">
        <f t="shared" si="14"/>
        <v/>
      </c>
      <c r="K217" t="str">
        <f t="shared" si="15"/>
        <v/>
      </c>
      <c r="L217" t="str">
        <f t="shared" si="16"/>
        <v/>
      </c>
    </row>
    <row r="218" spans="1:12" x14ac:dyDescent="0.25">
      <c r="A218" t="str">
        <f t="shared" si="13"/>
        <v>NoJ72M</v>
      </c>
      <c r="B218">
        <v>217</v>
      </c>
      <c r="C218" t="s">
        <v>169</v>
      </c>
      <c r="D218" t="s">
        <v>168</v>
      </c>
      <c r="E218">
        <v>72</v>
      </c>
      <c r="F218" t="s">
        <v>111</v>
      </c>
      <c r="G218">
        <v>2</v>
      </c>
      <c r="H218">
        <v>2</v>
      </c>
      <c r="I218" t="s">
        <v>309</v>
      </c>
      <c r="J218" t="str">
        <f t="shared" si="14"/>
        <v/>
      </c>
      <c r="K218" t="str">
        <f t="shared" si="15"/>
        <v/>
      </c>
      <c r="L218" t="str">
        <f t="shared" si="16"/>
        <v/>
      </c>
    </row>
    <row r="219" spans="1:12" x14ac:dyDescent="0.25">
      <c r="A219" t="str">
        <f t="shared" si="13"/>
        <v>NoC78M</v>
      </c>
      <c r="B219">
        <v>218</v>
      </c>
      <c r="C219" t="s">
        <v>169</v>
      </c>
      <c r="D219" t="s">
        <v>167</v>
      </c>
      <c r="E219">
        <v>78</v>
      </c>
      <c r="F219" t="s">
        <v>111</v>
      </c>
      <c r="G219">
        <v>1</v>
      </c>
      <c r="H219">
        <v>0</v>
      </c>
      <c r="I219" t="s">
        <v>310</v>
      </c>
      <c r="J219" t="str">
        <f t="shared" si="14"/>
        <v/>
      </c>
      <c r="K219" t="str">
        <f t="shared" si="15"/>
        <v/>
      </c>
      <c r="L219" t="str">
        <f t="shared" si="16"/>
        <v/>
      </c>
    </row>
    <row r="220" spans="1:12" x14ac:dyDescent="0.25">
      <c r="A220" t="str">
        <f t="shared" si="13"/>
        <v>NoI65M</v>
      </c>
      <c r="B220">
        <v>219</v>
      </c>
      <c r="C220" t="s">
        <v>169</v>
      </c>
      <c r="D220" t="s">
        <v>164</v>
      </c>
      <c r="E220">
        <v>65</v>
      </c>
      <c r="F220" t="s">
        <v>111</v>
      </c>
      <c r="G220">
        <v>0</v>
      </c>
      <c r="H220">
        <v>0</v>
      </c>
      <c r="I220" t="s">
        <v>311</v>
      </c>
      <c r="J220" t="str">
        <f t="shared" si="14"/>
        <v/>
      </c>
      <c r="K220" t="str">
        <f t="shared" si="15"/>
        <v/>
      </c>
      <c r="L220" t="str">
        <f t="shared" si="16"/>
        <v/>
      </c>
    </row>
    <row r="221" spans="1:12" x14ac:dyDescent="0.25">
      <c r="A221" t="str">
        <f t="shared" si="13"/>
        <v>NoI70F</v>
      </c>
      <c r="B221">
        <v>220</v>
      </c>
      <c r="C221" t="s">
        <v>169</v>
      </c>
      <c r="D221" t="s">
        <v>164</v>
      </c>
      <c r="E221">
        <v>70</v>
      </c>
      <c r="F221" t="s">
        <v>160</v>
      </c>
      <c r="G221">
        <v>1</v>
      </c>
      <c r="H221">
        <v>0</v>
      </c>
      <c r="I221" t="s">
        <v>312</v>
      </c>
      <c r="J221" t="str">
        <f t="shared" si="14"/>
        <v/>
      </c>
      <c r="K221" t="str">
        <f t="shared" si="15"/>
        <v/>
      </c>
      <c r="L221" t="str">
        <f t="shared" si="16"/>
        <v/>
      </c>
    </row>
    <row r="222" spans="1:12" x14ac:dyDescent="0.25">
      <c r="A222" t="str">
        <f t="shared" si="13"/>
        <v>NoC79F</v>
      </c>
      <c r="B222">
        <v>221</v>
      </c>
      <c r="C222" t="s">
        <v>169</v>
      </c>
      <c r="D222" t="s">
        <v>167</v>
      </c>
      <c r="E222">
        <v>79</v>
      </c>
      <c r="F222" t="s">
        <v>160</v>
      </c>
      <c r="G222">
        <v>0</v>
      </c>
      <c r="H222">
        <v>0</v>
      </c>
      <c r="I222" t="s">
        <v>256</v>
      </c>
      <c r="J222" t="str">
        <f t="shared" si="14"/>
        <v/>
      </c>
      <c r="K222" t="str">
        <f t="shared" si="15"/>
        <v/>
      </c>
      <c r="L222" t="str">
        <f t="shared" si="16"/>
        <v/>
      </c>
    </row>
    <row r="223" spans="1:12" x14ac:dyDescent="0.25">
      <c r="A223" t="str">
        <f t="shared" si="13"/>
        <v>NoH65M</v>
      </c>
      <c r="B223">
        <v>222</v>
      </c>
      <c r="C223" t="s">
        <v>169</v>
      </c>
      <c r="D223" t="s">
        <v>159</v>
      </c>
      <c r="E223">
        <v>65</v>
      </c>
      <c r="F223" t="s">
        <v>111</v>
      </c>
      <c r="G223">
        <v>0</v>
      </c>
      <c r="H223">
        <v>0</v>
      </c>
      <c r="I223" t="s">
        <v>313</v>
      </c>
      <c r="J223" t="str">
        <f t="shared" si="14"/>
        <v/>
      </c>
      <c r="K223" t="str">
        <f t="shared" si="15"/>
        <v/>
      </c>
      <c r="L223" t="str">
        <f t="shared" si="16"/>
        <v/>
      </c>
    </row>
    <row r="224" spans="1:12" x14ac:dyDescent="0.25">
      <c r="A224" t="str">
        <f t="shared" si="13"/>
        <v>NoI74M</v>
      </c>
      <c r="B224">
        <v>223</v>
      </c>
      <c r="C224" t="s">
        <v>169</v>
      </c>
      <c r="D224" t="s">
        <v>164</v>
      </c>
      <c r="E224">
        <v>74</v>
      </c>
      <c r="F224" t="s">
        <v>111</v>
      </c>
      <c r="G224">
        <v>0</v>
      </c>
      <c r="H224">
        <v>0</v>
      </c>
      <c r="I224" t="s">
        <v>314</v>
      </c>
      <c r="J224" t="str">
        <f t="shared" si="14"/>
        <v/>
      </c>
      <c r="K224" t="str">
        <f t="shared" si="15"/>
        <v/>
      </c>
      <c r="L224" t="str">
        <f t="shared" si="16"/>
        <v/>
      </c>
    </row>
    <row r="225" spans="1:12" x14ac:dyDescent="0.25">
      <c r="A225" t="str">
        <f t="shared" si="13"/>
        <v>NoB71M</v>
      </c>
      <c r="B225">
        <v>224</v>
      </c>
      <c r="C225" t="s">
        <v>169</v>
      </c>
      <c r="D225" t="s">
        <v>162</v>
      </c>
      <c r="E225">
        <v>71</v>
      </c>
      <c r="F225" t="s">
        <v>111</v>
      </c>
      <c r="G225">
        <v>0</v>
      </c>
      <c r="H225">
        <v>2</v>
      </c>
      <c r="I225" t="s">
        <v>315</v>
      </c>
      <c r="J225" t="str">
        <f t="shared" si="14"/>
        <v/>
      </c>
      <c r="K225" t="str">
        <f t="shared" si="15"/>
        <v/>
      </c>
      <c r="L225" t="str">
        <f t="shared" si="16"/>
        <v/>
      </c>
    </row>
    <row r="226" spans="1:12" x14ac:dyDescent="0.25">
      <c r="A226" t="str">
        <f t="shared" si="13"/>
        <v>NoG75F</v>
      </c>
      <c r="B226">
        <v>225</v>
      </c>
      <c r="C226" t="s">
        <v>169</v>
      </c>
      <c r="D226" t="s">
        <v>165</v>
      </c>
      <c r="E226">
        <v>75</v>
      </c>
      <c r="F226" t="s">
        <v>160</v>
      </c>
      <c r="G226">
        <v>0</v>
      </c>
      <c r="H226">
        <v>0</v>
      </c>
      <c r="I226" t="s">
        <v>306</v>
      </c>
      <c r="J226" t="str">
        <f t="shared" si="14"/>
        <v/>
      </c>
      <c r="K226" t="str">
        <f t="shared" si="15"/>
        <v/>
      </c>
      <c r="L226" t="str">
        <f t="shared" si="16"/>
        <v/>
      </c>
    </row>
    <row r="227" spans="1:12" x14ac:dyDescent="0.25">
      <c r="A227" t="str">
        <f t="shared" si="13"/>
        <v>NoJ65F</v>
      </c>
      <c r="B227">
        <v>226</v>
      </c>
      <c r="C227" t="s">
        <v>169</v>
      </c>
      <c r="D227" t="s">
        <v>168</v>
      </c>
      <c r="E227">
        <v>65</v>
      </c>
      <c r="F227" t="s">
        <v>160</v>
      </c>
      <c r="G227">
        <v>1</v>
      </c>
      <c r="H227">
        <v>0</v>
      </c>
      <c r="I227" t="s">
        <v>316</v>
      </c>
      <c r="J227" t="str">
        <f t="shared" si="14"/>
        <v/>
      </c>
      <c r="K227" t="str">
        <f t="shared" si="15"/>
        <v/>
      </c>
      <c r="L227" t="str">
        <f t="shared" si="16"/>
        <v/>
      </c>
    </row>
    <row r="228" spans="1:12" x14ac:dyDescent="0.25">
      <c r="A228" t="str">
        <f t="shared" si="13"/>
        <v>NoF74M</v>
      </c>
      <c r="B228">
        <v>227</v>
      </c>
      <c r="C228" t="s">
        <v>169</v>
      </c>
      <c r="D228" t="s">
        <v>160</v>
      </c>
      <c r="E228">
        <v>74</v>
      </c>
      <c r="F228" t="s">
        <v>111</v>
      </c>
      <c r="G228">
        <v>1</v>
      </c>
      <c r="H228">
        <v>3</v>
      </c>
      <c r="I228" t="s">
        <v>222</v>
      </c>
      <c r="J228" t="str">
        <f t="shared" si="14"/>
        <v/>
      </c>
      <c r="K228" t="str">
        <f t="shared" si="15"/>
        <v/>
      </c>
      <c r="L228" t="str">
        <f t="shared" si="16"/>
        <v/>
      </c>
    </row>
    <row r="229" spans="1:12" x14ac:dyDescent="0.25">
      <c r="A229" t="str">
        <f t="shared" si="13"/>
        <v>NoC74F</v>
      </c>
      <c r="B229">
        <v>228</v>
      </c>
      <c r="C229" t="s">
        <v>169</v>
      </c>
      <c r="D229" t="s">
        <v>167</v>
      </c>
      <c r="E229">
        <v>74</v>
      </c>
      <c r="F229" t="s">
        <v>160</v>
      </c>
      <c r="G229">
        <v>0</v>
      </c>
      <c r="H229">
        <v>0</v>
      </c>
      <c r="I229" t="s">
        <v>317</v>
      </c>
      <c r="J229" t="str">
        <f t="shared" si="14"/>
        <v/>
      </c>
      <c r="K229" t="str">
        <f t="shared" si="15"/>
        <v/>
      </c>
      <c r="L229" t="str">
        <f t="shared" si="16"/>
        <v/>
      </c>
    </row>
    <row r="230" spans="1:12" x14ac:dyDescent="0.25">
      <c r="A230" t="str">
        <f t="shared" si="13"/>
        <v>NoE77M</v>
      </c>
      <c r="B230">
        <v>229</v>
      </c>
      <c r="C230" t="s">
        <v>169</v>
      </c>
      <c r="D230" t="s">
        <v>161</v>
      </c>
      <c r="E230">
        <v>77</v>
      </c>
      <c r="F230" t="s">
        <v>111</v>
      </c>
      <c r="G230">
        <v>2</v>
      </c>
      <c r="H230">
        <v>2</v>
      </c>
      <c r="I230" t="s">
        <v>318</v>
      </c>
      <c r="J230" t="str">
        <f t="shared" si="14"/>
        <v/>
      </c>
      <c r="K230" t="str">
        <f t="shared" si="15"/>
        <v/>
      </c>
      <c r="L230" t="str">
        <f t="shared" si="16"/>
        <v/>
      </c>
    </row>
    <row r="231" spans="1:12" x14ac:dyDescent="0.25">
      <c r="A231" t="str">
        <f t="shared" si="13"/>
        <v>NoD76M</v>
      </c>
      <c r="B231">
        <v>230</v>
      </c>
      <c r="C231" t="s">
        <v>169</v>
      </c>
      <c r="D231" t="s">
        <v>166</v>
      </c>
      <c r="E231">
        <v>76</v>
      </c>
      <c r="F231" t="s">
        <v>111</v>
      </c>
      <c r="G231">
        <v>0</v>
      </c>
      <c r="H231">
        <v>0</v>
      </c>
      <c r="I231" t="s">
        <v>319</v>
      </c>
      <c r="J231" t="str">
        <f t="shared" si="14"/>
        <v/>
      </c>
      <c r="K231" t="str">
        <f t="shared" si="15"/>
        <v/>
      </c>
      <c r="L231" t="str">
        <f t="shared" si="16"/>
        <v/>
      </c>
    </row>
    <row r="232" spans="1:12" x14ac:dyDescent="0.25">
      <c r="A232" t="str">
        <f t="shared" si="13"/>
        <v>NoB71M</v>
      </c>
      <c r="B232">
        <v>231</v>
      </c>
      <c r="C232" t="s">
        <v>169</v>
      </c>
      <c r="D232" t="s">
        <v>162</v>
      </c>
      <c r="E232">
        <v>71</v>
      </c>
      <c r="F232" t="s">
        <v>111</v>
      </c>
      <c r="G232">
        <v>0</v>
      </c>
      <c r="H232">
        <v>0</v>
      </c>
      <c r="I232" t="s">
        <v>315</v>
      </c>
      <c r="J232" t="str">
        <f t="shared" si="14"/>
        <v/>
      </c>
      <c r="K232" t="str">
        <f t="shared" si="15"/>
        <v/>
      </c>
      <c r="L232" t="str">
        <f t="shared" si="16"/>
        <v/>
      </c>
    </row>
    <row r="233" spans="1:12" x14ac:dyDescent="0.25">
      <c r="A233" t="str">
        <f t="shared" si="13"/>
        <v>NoD67F</v>
      </c>
      <c r="B233">
        <v>232</v>
      </c>
      <c r="C233" t="s">
        <v>169</v>
      </c>
      <c r="D233" t="s">
        <v>166</v>
      </c>
      <c r="E233">
        <v>67</v>
      </c>
      <c r="F233" t="s">
        <v>160</v>
      </c>
      <c r="G233">
        <v>0</v>
      </c>
      <c r="H233">
        <v>0</v>
      </c>
      <c r="I233" t="s">
        <v>320</v>
      </c>
      <c r="J233" t="str">
        <f t="shared" si="14"/>
        <v/>
      </c>
      <c r="K233" t="str">
        <f t="shared" si="15"/>
        <v/>
      </c>
      <c r="L233" t="str">
        <f t="shared" si="16"/>
        <v/>
      </c>
    </row>
    <row r="234" spans="1:12" x14ac:dyDescent="0.25">
      <c r="A234" t="str">
        <f t="shared" si="13"/>
        <v>NoF66M</v>
      </c>
      <c r="B234">
        <v>233</v>
      </c>
      <c r="C234" t="s">
        <v>169</v>
      </c>
      <c r="D234" t="s">
        <v>160</v>
      </c>
      <c r="E234">
        <v>66</v>
      </c>
      <c r="F234" t="s">
        <v>111</v>
      </c>
      <c r="G234">
        <v>2</v>
      </c>
      <c r="H234">
        <v>2</v>
      </c>
      <c r="I234" t="s">
        <v>321</v>
      </c>
      <c r="J234" t="str">
        <f t="shared" si="14"/>
        <v/>
      </c>
      <c r="K234" t="str">
        <f t="shared" si="15"/>
        <v/>
      </c>
      <c r="L234" t="str">
        <f t="shared" si="16"/>
        <v/>
      </c>
    </row>
    <row r="235" spans="1:12" x14ac:dyDescent="0.25">
      <c r="A235" t="str">
        <f t="shared" si="13"/>
        <v>NoG79F</v>
      </c>
      <c r="B235">
        <v>234</v>
      </c>
      <c r="C235" t="s">
        <v>169</v>
      </c>
      <c r="D235" t="s">
        <v>165</v>
      </c>
      <c r="E235">
        <v>79</v>
      </c>
      <c r="F235" t="s">
        <v>160</v>
      </c>
      <c r="G235">
        <v>0</v>
      </c>
      <c r="H235">
        <v>0</v>
      </c>
      <c r="I235" t="s">
        <v>322</v>
      </c>
      <c r="J235" t="str">
        <f t="shared" si="14"/>
        <v/>
      </c>
      <c r="K235" t="str">
        <f t="shared" si="15"/>
        <v/>
      </c>
      <c r="L235" t="str">
        <f t="shared" si="16"/>
        <v/>
      </c>
    </row>
    <row r="236" spans="1:12" x14ac:dyDescent="0.25">
      <c r="A236" t="str">
        <f t="shared" si="13"/>
        <v>NoH78F</v>
      </c>
      <c r="B236">
        <v>235</v>
      </c>
      <c r="C236" t="s">
        <v>169</v>
      </c>
      <c r="D236" t="s">
        <v>159</v>
      </c>
      <c r="E236">
        <v>78</v>
      </c>
      <c r="F236" t="s">
        <v>160</v>
      </c>
      <c r="G236">
        <v>0</v>
      </c>
      <c r="H236">
        <v>0</v>
      </c>
      <c r="I236" t="s">
        <v>323</v>
      </c>
      <c r="J236" t="str">
        <f t="shared" si="14"/>
        <v/>
      </c>
      <c r="K236" t="str">
        <f t="shared" si="15"/>
        <v/>
      </c>
      <c r="L236" t="str">
        <f t="shared" si="16"/>
        <v/>
      </c>
    </row>
    <row r="237" spans="1:12" x14ac:dyDescent="0.25">
      <c r="A237" t="str">
        <f t="shared" si="13"/>
        <v>NoE67F</v>
      </c>
      <c r="B237">
        <v>236</v>
      </c>
      <c r="C237" t="s">
        <v>169</v>
      </c>
      <c r="D237" t="s">
        <v>161</v>
      </c>
      <c r="E237">
        <v>67</v>
      </c>
      <c r="F237" t="s">
        <v>160</v>
      </c>
      <c r="G237">
        <v>0</v>
      </c>
      <c r="H237">
        <v>0</v>
      </c>
      <c r="I237" t="s">
        <v>231</v>
      </c>
      <c r="J237" t="str">
        <f t="shared" si="14"/>
        <v/>
      </c>
      <c r="K237" t="str">
        <f t="shared" si="15"/>
        <v/>
      </c>
      <c r="L237" t="str">
        <f t="shared" si="16"/>
        <v/>
      </c>
    </row>
    <row r="238" spans="1:12" x14ac:dyDescent="0.25">
      <c r="A238" t="str">
        <f t="shared" si="13"/>
        <v>NoE73F</v>
      </c>
      <c r="B238">
        <v>237</v>
      </c>
      <c r="C238" t="s">
        <v>169</v>
      </c>
      <c r="D238" t="s">
        <v>161</v>
      </c>
      <c r="E238">
        <v>73</v>
      </c>
      <c r="F238" t="s">
        <v>160</v>
      </c>
      <c r="G238">
        <v>0</v>
      </c>
      <c r="H238">
        <v>0</v>
      </c>
      <c r="I238" t="s">
        <v>181</v>
      </c>
      <c r="J238" t="str">
        <f t="shared" si="14"/>
        <v/>
      </c>
      <c r="K238" t="str">
        <f t="shared" si="15"/>
        <v/>
      </c>
      <c r="L238" t="str">
        <f t="shared" si="16"/>
        <v/>
      </c>
    </row>
    <row r="239" spans="1:12" x14ac:dyDescent="0.25">
      <c r="A239" t="str">
        <f t="shared" si="13"/>
        <v>NoB76F</v>
      </c>
      <c r="B239">
        <v>238</v>
      </c>
      <c r="C239" t="s">
        <v>169</v>
      </c>
      <c r="D239" t="s">
        <v>162</v>
      </c>
      <c r="E239">
        <v>76</v>
      </c>
      <c r="F239" t="s">
        <v>160</v>
      </c>
      <c r="G239">
        <v>0</v>
      </c>
      <c r="H239">
        <v>0</v>
      </c>
      <c r="I239" t="s">
        <v>324</v>
      </c>
      <c r="J239" t="str">
        <f t="shared" si="14"/>
        <v/>
      </c>
      <c r="K239" t="str">
        <f t="shared" si="15"/>
        <v/>
      </c>
      <c r="L239" t="str">
        <f t="shared" si="16"/>
        <v/>
      </c>
    </row>
    <row r="240" spans="1:12" x14ac:dyDescent="0.25">
      <c r="A240" t="str">
        <f t="shared" si="13"/>
        <v>NoF68M</v>
      </c>
      <c r="B240">
        <v>239</v>
      </c>
      <c r="C240" t="s">
        <v>169</v>
      </c>
      <c r="D240" t="s">
        <v>160</v>
      </c>
      <c r="E240">
        <v>68</v>
      </c>
      <c r="F240" t="s">
        <v>111</v>
      </c>
      <c r="G240">
        <v>4</v>
      </c>
      <c r="H240">
        <v>2</v>
      </c>
      <c r="I240" t="s">
        <v>325</v>
      </c>
      <c r="J240" t="str">
        <f t="shared" si="14"/>
        <v/>
      </c>
      <c r="K240" t="str">
        <f t="shared" si="15"/>
        <v/>
      </c>
      <c r="L240" t="str">
        <f t="shared" si="16"/>
        <v/>
      </c>
    </row>
    <row r="241" spans="1:12" x14ac:dyDescent="0.25">
      <c r="A241" t="str">
        <f t="shared" si="13"/>
        <v>NoG72M</v>
      </c>
      <c r="B241">
        <v>240</v>
      </c>
      <c r="C241" t="s">
        <v>169</v>
      </c>
      <c r="D241" t="s">
        <v>165</v>
      </c>
      <c r="E241">
        <v>72</v>
      </c>
      <c r="F241" t="s">
        <v>111</v>
      </c>
      <c r="G241">
        <v>0</v>
      </c>
      <c r="H241">
        <v>0</v>
      </c>
      <c r="I241" t="s">
        <v>326</v>
      </c>
      <c r="J241" t="str">
        <f t="shared" si="14"/>
        <v/>
      </c>
      <c r="K241" t="str">
        <f t="shared" si="15"/>
        <v/>
      </c>
      <c r="L241" t="str">
        <f t="shared" si="16"/>
        <v/>
      </c>
    </row>
    <row r="242" spans="1:12" x14ac:dyDescent="0.25">
      <c r="A242" t="str">
        <f t="shared" si="13"/>
        <v>NoJ80F</v>
      </c>
      <c r="B242">
        <v>241</v>
      </c>
      <c r="C242" t="s">
        <v>169</v>
      </c>
      <c r="D242" t="s">
        <v>168</v>
      </c>
      <c r="E242">
        <v>80</v>
      </c>
      <c r="F242" t="s">
        <v>160</v>
      </c>
      <c r="G242">
        <v>0</v>
      </c>
      <c r="H242">
        <v>0</v>
      </c>
      <c r="I242" t="s">
        <v>276</v>
      </c>
      <c r="J242" t="str">
        <f t="shared" si="14"/>
        <v/>
      </c>
      <c r="K242" t="str">
        <f t="shared" si="15"/>
        <v/>
      </c>
      <c r="L242" t="str">
        <f t="shared" si="16"/>
        <v/>
      </c>
    </row>
    <row r="243" spans="1:12" x14ac:dyDescent="0.25">
      <c r="A243" t="str">
        <f t="shared" si="13"/>
        <v>NoE67M</v>
      </c>
      <c r="B243">
        <v>242</v>
      </c>
      <c r="C243" t="s">
        <v>169</v>
      </c>
      <c r="D243" t="s">
        <v>161</v>
      </c>
      <c r="E243">
        <v>67</v>
      </c>
      <c r="F243" t="s">
        <v>111</v>
      </c>
      <c r="G243">
        <v>2</v>
      </c>
      <c r="H243">
        <v>2</v>
      </c>
      <c r="I243" t="s">
        <v>178</v>
      </c>
      <c r="J243" t="str">
        <f t="shared" si="14"/>
        <v/>
      </c>
      <c r="K243" t="str">
        <f t="shared" si="15"/>
        <v/>
      </c>
      <c r="L243" t="str">
        <f t="shared" si="16"/>
        <v/>
      </c>
    </row>
    <row r="244" spans="1:12" x14ac:dyDescent="0.25">
      <c r="A244" t="str">
        <f t="shared" si="13"/>
        <v>NoH75M</v>
      </c>
      <c r="B244">
        <v>243</v>
      </c>
      <c r="C244" t="s">
        <v>169</v>
      </c>
      <c r="D244" t="s">
        <v>159</v>
      </c>
      <c r="E244">
        <v>75</v>
      </c>
      <c r="F244" t="s">
        <v>111</v>
      </c>
      <c r="G244">
        <v>1</v>
      </c>
      <c r="H244">
        <v>1</v>
      </c>
      <c r="I244" t="s">
        <v>327</v>
      </c>
      <c r="J244" t="str">
        <f t="shared" si="14"/>
        <v/>
      </c>
      <c r="K244" t="str">
        <f t="shared" si="15"/>
        <v/>
      </c>
      <c r="L244" t="str">
        <f t="shared" si="16"/>
        <v/>
      </c>
    </row>
    <row r="245" spans="1:12" x14ac:dyDescent="0.25">
      <c r="A245" t="str">
        <f t="shared" si="13"/>
        <v>NoE79F</v>
      </c>
      <c r="B245">
        <v>244</v>
      </c>
      <c r="C245" t="s">
        <v>169</v>
      </c>
      <c r="D245" t="s">
        <v>161</v>
      </c>
      <c r="E245">
        <v>79</v>
      </c>
      <c r="F245" t="s">
        <v>160</v>
      </c>
      <c r="G245">
        <v>0</v>
      </c>
      <c r="H245">
        <v>0</v>
      </c>
      <c r="I245" t="s">
        <v>328</v>
      </c>
      <c r="J245" t="str">
        <f t="shared" si="14"/>
        <v/>
      </c>
      <c r="K245" t="str">
        <f t="shared" si="15"/>
        <v/>
      </c>
      <c r="L245" t="str">
        <f t="shared" si="16"/>
        <v/>
      </c>
    </row>
    <row r="246" spans="1:12" x14ac:dyDescent="0.25">
      <c r="A246" t="str">
        <f t="shared" si="13"/>
        <v>NoJ77F</v>
      </c>
      <c r="B246">
        <v>245</v>
      </c>
      <c r="C246" t="s">
        <v>169</v>
      </c>
      <c r="D246" t="s">
        <v>168</v>
      </c>
      <c r="E246">
        <v>77</v>
      </c>
      <c r="F246" t="s">
        <v>160</v>
      </c>
      <c r="G246">
        <v>1</v>
      </c>
      <c r="H246">
        <v>1</v>
      </c>
      <c r="I246" t="s">
        <v>329</v>
      </c>
      <c r="J246" t="str">
        <f t="shared" si="14"/>
        <v/>
      </c>
      <c r="K246" t="str">
        <f t="shared" si="15"/>
        <v/>
      </c>
      <c r="L246" t="str">
        <f t="shared" si="16"/>
        <v/>
      </c>
    </row>
    <row r="247" spans="1:12" x14ac:dyDescent="0.25">
      <c r="A247" t="str">
        <f t="shared" si="13"/>
        <v>NoG71F</v>
      </c>
      <c r="B247">
        <v>246</v>
      </c>
      <c r="C247" t="s">
        <v>169</v>
      </c>
      <c r="D247" t="s">
        <v>165</v>
      </c>
      <c r="E247">
        <v>71</v>
      </c>
      <c r="F247" t="s">
        <v>160</v>
      </c>
      <c r="G247">
        <v>0</v>
      </c>
      <c r="H247">
        <v>0</v>
      </c>
      <c r="I247" t="s">
        <v>330</v>
      </c>
      <c r="J247" t="str">
        <f t="shared" si="14"/>
        <v/>
      </c>
      <c r="K247" t="str">
        <f t="shared" si="15"/>
        <v/>
      </c>
      <c r="L247" t="str">
        <f t="shared" si="16"/>
        <v/>
      </c>
    </row>
    <row r="248" spans="1:12" x14ac:dyDescent="0.25">
      <c r="A248" t="str">
        <f t="shared" si="13"/>
        <v>NoJ70F</v>
      </c>
      <c r="B248">
        <v>247</v>
      </c>
      <c r="C248" t="s">
        <v>169</v>
      </c>
      <c r="D248" t="s">
        <v>168</v>
      </c>
      <c r="E248">
        <v>70</v>
      </c>
      <c r="F248" t="s">
        <v>160</v>
      </c>
      <c r="G248">
        <v>0</v>
      </c>
      <c r="H248">
        <v>0</v>
      </c>
      <c r="I248" t="s">
        <v>331</v>
      </c>
      <c r="J248" t="str">
        <f t="shared" si="14"/>
        <v/>
      </c>
      <c r="K248" t="str">
        <f t="shared" si="15"/>
        <v/>
      </c>
      <c r="L248" t="str">
        <f t="shared" si="16"/>
        <v/>
      </c>
    </row>
    <row r="249" spans="1:12" x14ac:dyDescent="0.25">
      <c r="A249" t="str">
        <f t="shared" si="13"/>
        <v>NoG68M</v>
      </c>
      <c r="B249">
        <v>248</v>
      </c>
      <c r="C249" t="s">
        <v>169</v>
      </c>
      <c r="D249" t="s">
        <v>165</v>
      </c>
      <c r="E249">
        <v>68</v>
      </c>
      <c r="F249" t="s">
        <v>111</v>
      </c>
      <c r="G249">
        <v>0</v>
      </c>
      <c r="H249">
        <v>0</v>
      </c>
      <c r="I249" t="s">
        <v>263</v>
      </c>
      <c r="J249" t="str">
        <f t="shared" si="14"/>
        <v/>
      </c>
      <c r="K249" t="str">
        <f t="shared" si="15"/>
        <v/>
      </c>
      <c r="L249" t="str">
        <f t="shared" si="16"/>
        <v/>
      </c>
    </row>
    <row r="250" spans="1:12" x14ac:dyDescent="0.25">
      <c r="A250" t="str">
        <f t="shared" si="13"/>
        <v>NoC78F</v>
      </c>
      <c r="B250">
        <v>249</v>
      </c>
      <c r="C250" t="s">
        <v>169</v>
      </c>
      <c r="D250" t="s">
        <v>167</v>
      </c>
      <c r="E250">
        <v>78</v>
      </c>
      <c r="F250" t="s">
        <v>160</v>
      </c>
      <c r="G250">
        <v>0</v>
      </c>
      <c r="H250">
        <v>0</v>
      </c>
      <c r="I250" t="s">
        <v>332</v>
      </c>
      <c r="J250" t="str">
        <f t="shared" si="14"/>
        <v/>
      </c>
      <c r="K250" t="str">
        <f t="shared" si="15"/>
        <v/>
      </c>
      <c r="L250" t="str">
        <f t="shared" si="16"/>
        <v/>
      </c>
    </row>
    <row r="251" spans="1:12" x14ac:dyDescent="0.25">
      <c r="A251" t="str">
        <f t="shared" si="13"/>
        <v>NoA79F</v>
      </c>
      <c r="B251">
        <v>250</v>
      </c>
      <c r="C251" t="s">
        <v>169</v>
      </c>
      <c r="D251" t="s">
        <v>163</v>
      </c>
      <c r="E251">
        <v>79</v>
      </c>
      <c r="F251" t="s">
        <v>160</v>
      </c>
      <c r="G251">
        <v>0</v>
      </c>
      <c r="H251">
        <v>0</v>
      </c>
      <c r="I251" t="s">
        <v>170</v>
      </c>
      <c r="J251" t="str">
        <f t="shared" si="14"/>
        <v/>
      </c>
      <c r="K251" t="str">
        <f t="shared" si="15"/>
        <v/>
      </c>
      <c r="L251" t="str">
        <f t="shared" si="16"/>
        <v/>
      </c>
    </row>
    <row r="252" spans="1:12" x14ac:dyDescent="0.25">
      <c r="A252" t="str">
        <f t="shared" si="13"/>
        <v>NoJ73F</v>
      </c>
      <c r="B252">
        <v>251</v>
      </c>
      <c r="C252" t="s">
        <v>169</v>
      </c>
      <c r="D252" t="s">
        <v>168</v>
      </c>
      <c r="E252">
        <v>73</v>
      </c>
      <c r="F252" t="s">
        <v>160</v>
      </c>
      <c r="G252">
        <v>0</v>
      </c>
      <c r="H252">
        <v>0</v>
      </c>
      <c r="I252" t="s">
        <v>333</v>
      </c>
      <c r="J252" t="str">
        <f t="shared" si="14"/>
        <v/>
      </c>
      <c r="K252" t="str">
        <f t="shared" si="15"/>
        <v/>
      </c>
      <c r="L252" t="str">
        <f t="shared" si="16"/>
        <v/>
      </c>
    </row>
    <row r="253" spans="1:12" x14ac:dyDescent="0.25">
      <c r="A253" t="str">
        <f t="shared" si="13"/>
        <v>NoI66F</v>
      </c>
      <c r="B253">
        <v>252</v>
      </c>
      <c r="C253" t="s">
        <v>169</v>
      </c>
      <c r="D253" t="s">
        <v>164</v>
      </c>
      <c r="E253">
        <v>66</v>
      </c>
      <c r="F253" t="s">
        <v>160</v>
      </c>
      <c r="G253">
        <v>0</v>
      </c>
      <c r="H253">
        <v>0</v>
      </c>
      <c r="I253" t="s">
        <v>206</v>
      </c>
      <c r="J253" t="str">
        <f t="shared" si="14"/>
        <v/>
      </c>
      <c r="K253" t="str">
        <f t="shared" si="15"/>
        <v/>
      </c>
      <c r="L253" t="str">
        <f t="shared" si="16"/>
        <v/>
      </c>
    </row>
    <row r="254" spans="1:12" x14ac:dyDescent="0.25">
      <c r="A254" t="str">
        <f t="shared" si="13"/>
        <v>NoE66M</v>
      </c>
      <c r="B254">
        <v>253</v>
      </c>
      <c r="C254" t="s">
        <v>169</v>
      </c>
      <c r="D254" t="s">
        <v>161</v>
      </c>
      <c r="E254">
        <v>66</v>
      </c>
      <c r="F254" t="s">
        <v>111</v>
      </c>
      <c r="G254">
        <v>1</v>
      </c>
      <c r="H254">
        <v>2</v>
      </c>
      <c r="I254" t="s">
        <v>334</v>
      </c>
      <c r="J254" t="str">
        <f t="shared" si="14"/>
        <v/>
      </c>
      <c r="K254" t="str">
        <f t="shared" si="15"/>
        <v/>
      </c>
      <c r="L254" t="str">
        <f t="shared" si="16"/>
        <v/>
      </c>
    </row>
    <row r="255" spans="1:12" x14ac:dyDescent="0.25">
      <c r="A255" t="str">
        <f t="shared" si="13"/>
        <v>NoF68F</v>
      </c>
      <c r="B255">
        <v>254</v>
      </c>
      <c r="C255" t="s">
        <v>169</v>
      </c>
      <c r="D255" t="s">
        <v>160</v>
      </c>
      <c r="E255">
        <v>68</v>
      </c>
      <c r="F255" t="s">
        <v>160</v>
      </c>
      <c r="G255">
        <v>0</v>
      </c>
      <c r="H255">
        <v>0</v>
      </c>
      <c r="I255" t="s">
        <v>251</v>
      </c>
      <c r="J255" t="str">
        <f t="shared" si="14"/>
        <v/>
      </c>
      <c r="K255" t="str">
        <f t="shared" si="15"/>
        <v/>
      </c>
      <c r="L255" t="str">
        <f t="shared" si="16"/>
        <v/>
      </c>
    </row>
    <row r="256" spans="1:12" x14ac:dyDescent="0.25">
      <c r="A256" t="str">
        <f t="shared" si="13"/>
        <v>NoE67F</v>
      </c>
      <c r="B256">
        <v>255</v>
      </c>
      <c r="C256" t="s">
        <v>169</v>
      </c>
      <c r="D256" t="s">
        <v>161</v>
      </c>
      <c r="E256">
        <v>67</v>
      </c>
      <c r="F256" t="s">
        <v>160</v>
      </c>
      <c r="G256">
        <v>2</v>
      </c>
      <c r="H256">
        <v>2</v>
      </c>
      <c r="I256" t="s">
        <v>231</v>
      </c>
      <c r="J256" t="str">
        <f t="shared" si="14"/>
        <v/>
      </c>
      <c r="K256" t="str">
        <f t="shared" si="15"/>
        <v/>
      </c>
      <c r="L256" t="str">
        <f t="shared" si="16"/>
        <v/>
      </c>
    </row>
    <row r="257" spans="1:12" x14ac:dyDescent="0.25">
      <c r="A257" t="str">
        <f t="shared" si="13"/>
        <v>NoD69F</v>
      </c>
      <c r="B257">
        <v>256</v>
      </c>
      <c r="C257" t="s">
        <v>169</v>
      </c>
      <c r="D257" t="s">
        <v>166</v>
      </c>
      <c r="E257">
        <v>69</v>
      </c>
      <c r="F257" t="s">
        <v>160</v>
      </c>
      <c r="G257">
        <v>0</v>
      </c>
      <c r="H257">
        <v>0</v>
      </c>
      <c r="I257" t="s">
        <v>335</v>
      </c>
      <c r="J257" t="str">
        <f t="shared" si="14"/>
        <v/>
      </c>
      <c r="K257" t="str">
        <f t="shared" si="15"/>
        <v/>
      </c>
      <c r="L257" t="str">
        <f t="shared" si="16"/>
        <v/>
      </c>
    </row>
    <row r="258" spans="1:12" x14ac:dyDescent="0.25">
      <c r="A258" t="str">
        <f t="shared" ref="A258:A301" si="17">C258&amp;I258</f>
        <v>NoI74F</v>
      </c>
      <c r="B258">
        <v>257</v>
      </c>
      <c r="C258" t="s">
        <v>169</v>
      </c>
      <c r="D258" t="s">
        <v>164</v>
      </c>
      <c r="E258">
        <v>74</v>
      </c>
      <c r="F258" t="s">
        <v>160</v>
      </c>
      <c r="G258">
        <v>1</v>
      </c>
      <c r="H258">
        <v>2</v>
      </c>
      <c r="I258" t="s">
        <v>336</v>
      </c>
      <c r="J258" t="str">
        <f t="shared" ref="J258:J301" si="18">IF(C258="No","",VLOOKUP("No"&amp;I258,A:H,2,0))</f>
        <v/>
      </c>
      <c r="K258" t="str">
        <f t="shared" ref="K258:K301" si="19">IF(C258="No","",VLOOKUP(J258,B:H,6,0))</f>
        <v/>
      </c>
      <c r="L258" t="str">
        <f t="shared" ref="L258:L301" si="20">IF(C258="No","",VLOOKUP(J258,B:H,7,0))</f>
        <v/>
      </c>
    </row>
    <row r="259" spans="1:12" x14ac:dyDescent="0.25">
      <c r="A259" t="str">
        <f t="shared" si="17"/>
        <v>NoH66F</v>
      </c>
      <c r="B259">
        <v>258</v>
      </c>
      <c r="C259" t="s">
        <v>169</v>
      </c>
      <c r="D259" t="s">
        <v>159</v>
      </c>
      <c r="E259">
        <v>66</v>
      </c>
      <c r="F259" t="s">
        <v>160</v>
      </c>
      <c r="G259">
        <v>0</v>
      </c>
      <c r="H259">
        <v>1</v>
      </c>
      <c r="I259" t="s">
        <v>337</v>
      </c>
      <c r="J259" t="str">
        <f t="shared" si="18"/>
        <v/>
      </c>
      <c r="K259" t="str">
        <f t="shared" si="19"/>
        <v/>
      </c>
      <c r="L259" t="str">
        <f t="shared" si="20"/>
        <v/>
      </c>
    </row>
    <row r="260" spans="1:12" x14ac:dyDescent="0.25">
      <c r="A260" t="str">
        <f t="shared" si="17"/>
        <v>NoH69M</v>
      </c>
      <c r="B260">
        <v>259</v>
      </c>
      <c r="C260" t="s">
        <v>169</v>
      </c>
      <c r="D260" t="s">
        <v>159</v>
      </c>
      <c r="E260">
        <v>69</v>
      </c>
      <c r="F260" t="s">
        <v>111</v>
      </c>
      <c r="G260">
        <v>0</v>
      </c>
      <c r="H260">
        <v>0</v>
      </c>
      <c r="I260" t="s">
        <v>245</v>
      </c>
      <c r="J260" t="str">
        <f t="shared" si="18"/>
        <v/>
      </c>
      <c r="K260" t="str">
        <f t="shared" si="19"/>
        <v/>
      </c>
      <c r="L260" t="str">
        <f t="shared" si="20"/>
        <v/>
      </c>
    </row>
    <row r="261" spans="1:12" x14ac:dyDescent="0.25">
      <c r="A261" t="str">
        <f t="shared" si="17"/>
        <v>NoJ72F</v>
      </c>
      <c r="B261">
        <v>260</v>
      </c>
      <c r="C261" t="s">
        <v>169</v>
      </c>
      <c r="D261" t="s">
        <v>168</v>
      </c>
      <c r="E261">
        <v>72</v>
      </c>
      <c r="F261" t="s">
        <v>160</v>
      </c>
      <c r="G261">
        <v>0</v>
      </c>
      <c r="H261">
        <v>0</v>
      </c>
      <c r="I261" t="s">
        <v>284</v>
      </c>
      <c r="J261" t="str">
        <f t="shared" si="18"/>
        <v/>
      </c>
      <c r="K261" t="str">
        <f t="shared" si="19"/>
        <v/>
      </c>
      <c r="L261" t="str">
        <f t="shared" si="20"/>
        <v/>
      </c>
    </row>
    <row r="262" spans="1:12" x14ac:dyDescent="0.25">
      <c r="A262" t="str">
        <f t="shared" si="17"/>
        <v>NoB68F</v>
      </c>
      <c r="B262">
        <v>261</v>
      </c>
      <c r="C262" t="s">
        <v>169</v>
      </c>
      <c r="D262" t="s">
        <v>162</v>
      </c>
      <c r="E262">
        <v>68</v>
      </c>
      <c r="F262" t="s">
        <v>160</v>
      </c>
      <c r="G262">
        <v>0</v>
      </c>
      <c r="H262">
        <v>0</v>
      </c>
      <c r="I262" t="s">
        <v>308</v>
      </c>
      <c r="J262" t="str">
        <f t="shared" si="18"/>
        <v/>
      </c>
      <c r="K262" t="str">
        <f t="shared" si="19"/>
        <v/>
      </c>
      <c r="L262" t="str">
        <f t="shared" si="20"/>
        <v/>
      </c>
    </row>
    <row r="263" spans="1:12" x14ac:dyDescent="0.25">
      <c r="A263" t="str">
        <f t="shared" si="17"/>
        <v>NoC76M</v>
      </c>
      <c r="B263">
        <v>262</v>
      </c>
      <c r="C263" t="s">
        <v>169</v>
      </c>
      <c r="D263" t="s">
        <v>167</v>
      </c>
      <c r="E263">
        <v>76</v>
      </c>
      <c r="F263" t="s">
        <v>111</v>
      </c>
      <c r="G263">
        <v>0</v>
      </c>
      <c r="H263">
        <v>0</v>
      </c>
      <c r="I263" t="s">
        <v>299</v>
      </c>
      <c r="J263" t="str">
        <f t="shared" si="18"/>
        <v/>
      </c>
      <c r="K263" t="str">
        <f t="shared" si="19"/>
        <v/>
      </c>
      <c r="L263" t="str">
        <f t="shared" si="20"/>
        <v/>
      </c>
    </row>
    <row r="264" spans="1:12" x14ac:dyDescent="0.25">
      <c r="A264" t="str">
        <f t="shared" si="17"/>
        <v>NoD72M</v>
      </c>
      <c r="B264">
        <v>263</v>
      </c>
      <c r="C264" t="s">
        <v>169</v>
      </c>
      <c r="D264" t="s">
        <v>166</v>
      </c>
      <c r="E264">
        <v>72</v>
      </c>
      <c r="F264" t="s">
        <v>111</v>
      </c>
      <c r="G264">
        <v>0</v>
      </c>
      <c r="H264">
        <v>0</v>
      </c>
      <c r="I264" t="s">
        <v>338</v>
      </c>
      <c r="J264" t="str">
        <f t="shared" si="18"/>
        <v/>
      </c>
      <c r="K264" t="str">
        <f t="shared" si="19"/>
        <v/>
      </c>
      <c r="L264" t="str">
        <f t="shared" si="20"/>
        <v/>
      </c>
    </row>
    <row r="265" spans="1:12" x14ac:dyDescent="0.25">
      <c r="A265" t="str">
        <f t="shared" si="17"/>
        <v>NoG74F</v>
      </c>
      <c r="B265">
        <v>264</v>
      </c>
      <c r="C265" t="s">
        <v>169</v>
      </c>
      <c r="D265" t="s">
        <v>165</v>
      </c>
      <c r="E265">
        <v>74</v>
      </c>
      <c r="F265" t="s">
        <v>160</v>
      </c>
      <c r="G265">
        <v>0</v>
      </c>
      <c r="H265">
        <v>1</v>
      </c>
      <c r="I265" t="s">
        <v>339</v>
      </c>
      <c r="J265" t="str">
        <f t="shared" si="18"/>
        <v/>
      </c>
      <c r="K265" t="str">
        <f t="shared" si="19"/>
        <v/>
      </c>
      <c r="L265" t="str">
        <f t="shared" si="20"/>
        <v/>
      </c>
    </row>
    <row r="266" spans="1:12" x14ac:dyDescent="0.25">
      <c r="A266" t="str">
        <f t="shared" si="17"/>
        <v>NoG78M</v>
      </c>
      <c r="B266">
        <v>265</v>
      </c>
      <c r="C266" t="s">
        <v>169</v>
      </c>
      <c r="D266" t="s">
        <v>165</v>
      </c>
      <c r="E266">
        <v>78</v>
      </c>
      <c r="F266" t="s">
        <v>111</v>
      </c>
      <c r="G266">
        <v>2</v>
      </c>
      <c r="H266">
        <v>1</v>
      </c>
      <c r="I266" t="s">
        <v>238</v>
      </c>
      <c r="J266" t="str">
        <f t="shared" si="18"/>
        <v/>
      </c>
      <c r="K266" t="str">
        <f t="shared" si="19"/>
        <v/>
      </c>
      <c r="L266" t="str">
        <f t="shared" si="20"/>
        <v/>
      </c>
    </row>
    <row r="267" spans="1:12" x14ac:dyDescent="0.25">
      <c r="A267" t="str">
        <f t="shared" si="17"/>
        <v>NoF71F</v>
      </c>
      <c r="B267">
        <v>266</v>
      </c>
      <c r="C267" t="s">
        <v>169</v>
      </c>
      <c r="D267" t="s">
        <v>160</v>
      </c>
      <c r="E267">
        <v>71</v>
      </c>
      <c r="F267" t="s">
        <v>160</v>
      </c>
      <c r="G267">
        <v>0</v>
      </c>
      <c r="H267">
        <v>0</v>
      </c>
      <c r="I267" t="s">
        <v>234</v>
      </c>
      <c r="J267" t="str">
        <f t="shared" si="18"/>
        <v/>
      </c>
      <c r="K267" t="str">
        <f t="shared" si="19"/>
        <v/>
      </c>
      <c r="L267" t="str">
        <f t="shared" si="20"/>
        <v/>
      </c>
    </row>
    <row r="268" spans="1:12" x14ac:dyDescent="0.25">
      <c r="A268" t="str">
        <f t="shared" si="17"/>
        <v>NoJ72F</v>
      </c>
      <c r="B268">
        <v>267</v>
      </c>
      <c r="C268" t="s">
        <v>169</v>
      </c>
      <c r="D268" t="s">
        <v>168</v>
      </c>
      <c r="E268">
        <v>72</v>
      </c>
      <c r="F268" t="s">
        <v>160</v>
      </c>
      <c r="G268">
        <v>0</v>
      </c>
      <c r="H268">
        <v>0</v>
      </c>
      <c r="I268" t="s">
        <v>284</v>
      </c>
      <c r="J268" t="str">
        <f t="shared" si="18"/>
        <v/>
      </c>
      <c r="K268" t="str">
        <f t="shared" si="19"/>
        <v/>
      </c>
      <c r="L268" t="str">
        <f t="shared" si="20"/>
        <v/>
      </c>
    </row>
    <row r="269" spans="1:12" x14ac:dyDescent="0.25">
      <c r="A269" t="str">
        <f t="shared" si="17"/>
        <v>NoH74M</v>
      </c>
      <c r="B269">
        <v>268</v>
      </c>
      <c r="C269" t="s">
        <v>169</v>
      </c>
      <c r="D269" t="s">
        <v>159</v>
      </c>
      <c r="E269">
        <v>74</v>
      </c>
      <c r="F269" t="s">
        <v>111</v>
      </c>
      <c r="G269">
        <v>0</v>
      </c>
      <c r="H269">
        <v>0</v>
      </c>
      <c r="I269" t="s">
        <v>340</v>
      </c>
      <c r="J269" t="str">
        <f t="shared" si="18"/>
        <v/>
      </c>
      <c r="K269" t="str">
        <f t="shared" si="19"/>
        <v/>
      </c>
      <c r="L269" t="str">
        <f t="shared" si="20"/>
        <v/>
      </c>
    </row>
    <row r="270" spans="1:12" x14ac:dyDescent="0.25">
      <c r="A270" t="str">
        <f t="shared" si="17"/>
        <v>NoD75M</v>
      </c>
      <c r="B270">
        <v>269</v>
      </c>
      <c r="C270" t="s">
        <v>169</v>
      </c>
      <c r="D270" t="s">
        <v>166</v>
      </c>
      <c r="E270">
        <v>75</v>
      </c>
      <c r="F270" t="s">
        <v>111</v>
      </c>
      <c r="G270">
        <v>2</v>
      </c>
      <c r="H270">
        <v>4</v>
      </c>
      <c r="I270" t="s">
        <v>341</v>
      </c>
      <c r="J270" t="str">
        <f t="shared" si="18"/>
        <v/>
      </c>
      <c r="K270" t="str">
        <f t="shared" si="19"/>
        <v/>
      </c>
      <c r="L270" t="str">
        <f t="shared" si="20"/>
        <v/>
      </c>
    </row>
    <row r="271" spans="1:12" x14ac:dyDescent="0.25">
      <c r="A271" t="str">
        <f t="shared" si="17"/>
        <v>NoE75M</v>
      </c>
      <c r="B271">
        <v>270</v>
      </c>
      <c r="C271" t="s">
        <v>169</v>
      </c>
      <c r="D271" t="s">
        <v>161</v>
      </c>
      <c r="E271">
        <v>75</v>
      </c>
      <c r="F271" t="s">
        <v>111</v>
      </c>
      <c r="G271">
        <v>0</v>
      </c>
      <c r="H271">
        <v>0</v>
      </c>
      <c r="I271" t="s">
        <v>211</v>
      </c>
      <c r="J271" t="str">
        <f t="shared" si="18"/>
        <v/>
      </c>
      <c r="K271" t="str">
        <f t="shared" si="19"/>
        <v/>
      </c>
      <c r="L271" t="str">
        <f t="shared" si="20"/>
        <v/>
      </c>
    </row>
    <row r="272" spans="1:12" x14ac:dyDescent="0.25">
      <c r="A272" t="str">
        <f t="shared" si="17"/>
        <v>NoF70F</v>
      </c>
      <c r="B272">
        <v>271</v>
      </c>
      <c r="C272" t="s">
        <v>169</v>
      </c>
      <c r="D272" t="s">
        <v>160</v>
      </c>
      <c r="E272">
        <v>70</v>
      </c>
      <c r="F272" t="s">
        <v>160</v>
      </c>
      <c r="G272">
        <v>0</v>
      </c>
      <c r="H272">
        <v>0</v>
      </c>
      <c r="I272" t="s">
        <v>342</v>
      </c>
      <c r="J272" t="str">
        <f t="shared" si="18"/>
        <v/>
      </c>
      <c r="K272" t="str">
        <f t="shared" si="19"/>
        <v/>
      </c>
      <c r="L272" t="str">
        <f t="shared" si="20"/>
        <v/>
      </c>
    </row>
    <row r="273" spans="1:12" x14ac:dyDescent="0.25">
      <c r="A273" t="str">
        <f t="shared" si="17"/>
        <v>NoA79F</v>
      </c>
      <c r="B273">
        <v>272</v>
      </c>
      <c r="C273" t="s">
        <v>169</v>
      </c>
      <c r="D273" t="s">
        <v>163</v>
      </c>
      <c r="E273">
        <v>79</v>
      </c>
      <c r="F273" t="s">
        <v>160</v>
      </c>
      <c r="G273">
        <v>1</v>
      </c>
      <c r="H273">
        <v>0</v>
      </c>
      <c r="I273" t="s">
        <v>170</v>
      </c>
      <c r="J273" t="str">
        <f t="shared" si="18"/>
        <v/>
      </c>
      <c r="K273" t="str">
        <f t="shared" si="19"/>
        <v/>
      </c>
      <c r="L273" t="str">
        <f t="shared" si="20"/>
        <v/>
      </c>
    </row>
    <row r="274" spans="1:12" x14ac:dyDescent="0.25">
      <c r="A274" t="str">
        <f t="shared" si="17"/>
        <v>NoH68M</v>
      </c>
      <c r="B274">
        <v>273</v>
      </c>
      <c r="C274" t="s">
        <v>169</v>
      </c>
      <c r="D274" t="s">
        <v>159</v>
      </c>
      <c r="E274">
        <v>68</v>
      </c>
      <c r="F274" t="s">
        <v>111</v>
      </c>
      <c r="G274">
        <v>0</v>
      </c>
      <c r="H274">
        <v>0</v>
      </c>
      <c r="I274" t="s">
        <v>343</v>
      </c>
      <c r="J274" t="str">
        <f t="shared" si="18"/>
        <v/>
      </c>
      <c r="K274" t="str">
        <f t="shared" si="19"/>
        <v/>
      </c>
      <c r="L274" t="str">
        <f t="shared" si="20"/>
        <v/>
      </c>
    </row>
    <row r="275" spans="1:12" x14ac:dyDescent="0.25">
      <c r="A275" t="str">
        <f t="shared" si="17"/>
        <v>NoE65M</v>
      </c>
      <c r="B275">
        <v>274</v>
      </c>
      <c r="C275" t="s">
        <v>169</v>
      </c>
      <c r="D275" t="s">
        <v>161</v>
      </c>
      <c r="E275">
        <v>65</v>
      </c>
      <c r="F275" t="s">
        <v>111</v>
      </c>
      <c r="G275">
        <v>0</v>
      </c>
      <c r="H275">
        <v>2</v>
      </c>
      <c r="I275" t="s">
        <v>344</v>
      </c>
      <c r="J275" t="str">
        <f t="shared" si="18"/>
        <v/>
      </c>
      <c r="K275" t="str">
        <f t="shared" si="19"/>
        <v/>
      </c>
      <c r="L275" t="str">
        <f t="shared" si="20"/>
        <v/>
      </c>
    </row>
    <row r="276" spans="1:12" x14ac:dyDescent="0.25">
      <c r="A276" t="str">
        <f t="shared" si="17"/>
        <v>NoC72F</v>
      </c>
      <c r="B276">
        <v>275</v>
      </c>
      <c r="C276" t="s">
        <v>169</v>
      </c>
      <c r="D276" t="s">
        <v>167</v>
      </c>
      <c r="E276">
        <v>72</v>
      </c>
      <c r="F276" t="s">
        <v>160</v>
      </c>
      <c r="G276">
        <v>0</v>
      </c>
      <c r="H276">
        <v>0</v>
      </c>
      <c r="I276" t="s">
        <v>345</v>
      </c>
      <c r="J276" t="str">
        <f t="shared" si="18"/>
        <v/>
      </c>
      <c r="K276" t="str">
        <f t="shared" si="19"/>
        <v/>
      </c>
      <c r="L276" t="str">
        <f t="shared" si="20"/>
        <v/>
      </c>
    </row>
    <row r="277" spans="1:12" x14ac:dyDescent="0.25">
      <c r="A277" t="str">
        <f t="shared" si="17"/>
        <v>NoA69M</v>
      </c>
      <c r="B277">
        <v>276</v>
      </c>
      <c r="C277" t="s">
        <v>169</v>
      </c>
      <c r="D277" t="s">
        <v>163</v>
      </c>
      <c r="E277">
        <v>69</v>
      </c>
      <c r="F277" t="s">
        <v>111</v>
      </c>
      <c r="G277">
        <v>0</v>
      </c>
      <c r="H277">
        <v>0</v>
      </c>
      <c r="I277" t="s">
        <v>277</v>
      </c>
      <c r="J277" t="str">
        <f t="shared" si="18"/>
        <v/>
      </c>
      <c r="K277" t="str">
        <f t="shared" si="19"/>
        <v/>
      </c>
      <c r="L277" t="str">
        <f t="shared" si="20"/>
        <v/>
      </c>
    </row>
    <row r="278" spans="1:12" x14ac:dyDescent="0.25">
      <c r="A278" t="str">
        <f t="shared" si="17"/>
        <v>NoJ71M</v>
      </c>
      <c r="B278">
        <v>277</v>
      </c>
      <c r="C278" t="s">
        <v>169</v>
      </c>
      <c r="D278" t="s">
        <v>168</v>
      </c>
      <c r="E278">
        <v>71</v>
      </c>
      <c r="F278" t="s">
        <v>111</v>
      </c>
      <c r="G278">
        <v>1</v>
      </c>
      <c r="H278">
        <v>3</v>
      </c>
      <c r="I278" t="s">
        <v>262</v>
      </c>
      <c r="J278" t="str">
        <f t="shared" si="18"/>
        <v/>
      </c>
      <c r="K278" t="str">
        <f t="shared" si="19"/>
        <v/>
      </c>
      <c r="L278" t="str">
        <f t="shared" si="20"/>
        <v/>
      </c>
    </row>
    <row r="279" spans="1:12" x14ac:dyDescent="0.25">
      <c r="A279" t="str">
        <f t="shared" si="17"/>
        <v>NoD69F</v>
      </c>
      <c r="B279">
        <v>278</v>
      </c>
      <c r="C279" t="s">
        <v>169</v>
      </c>
      <c r="D279" t="s">
        <v>166</v>
      </c>
      <c r="E279">
        <v>69</v>
      </c>
      <c r="F279" t="s">
        <v>160</v>
      </c>
      <c r="G279">
        <v>0</v>
      </c>
      <c r="H279">
        <v>0</v>
      </c>
      <c r="I279" t="s">
        <v>335</v>
      </c>
      <c r="J279" t="str">
        <f t="shared" si="18"/>
        <v/>
      </c>
      <c r="K279" t="str">
        <f t="shared" si="19"/>
        <v/>
      </c>
      <c r="L279" t="str">
        <f t="shared" si="20"/>
        <v/>
      </c>
    </row>
    <row r="280" spans="1:12" x14ac:dyDescent="0.25">
      <c r="A280" t="str">
        <f t="shared" si="17"/>
        <v>NoJ71M</v>
      </c>
      <c r="B280">
        <v>279</v>
      </c>
      <c r="C280" t="s">
        <v>169</v>
      </c>
      <c r="D280" t="s">
        <v>168</v>
      </c>
      <c r="E280">
        <v>71</v>
      </c>
      <c r="F280" t="s">
        <v>111</v>
      </c>
      <c r="G280">
        <v>1</v>
      </c>
      <c r="H280">
        <v>1</v>
      </c>
      <c r="I280" t="s">
        <v>262</v>
      </c>
      <c r="J280" t="str">
        <f t="shared" si="18"/>
        <v/>
      </c>
      <c r="K280" t="str">
        <f t="shared" si="19"/>
        <v/>
      </c>
      <c r="L280" t="str">
        <f t="shared" si="20"/>
        <v/>
      </c>
    </row>
    <row r="281" spans="1:12" x14ac:dyDescent="0.25">
      <c r="A281" t="str">
        <f t="shared" si="17"/>
        <v>NoA66M</v>
      </c>
      <c r="B281">
        <v>280</v>
      </c>
      <c r="C281" t="s">
        <v>169</v>
      </c>
      <c r="D281" t="s">
        <v>163</v>
      </c>
      <c r="E281">
        <v>66</v>
      </c>
      <c r="F281" t="s">
        <v>111</v>
      </c>
      <c r="G281">
        <v>1</v>
      </c>
      <c r="H281">
        <v>0</v>
      </c>
      <c r="I281" t="s">
        <v>346</v>
      </c>
      <c r="J281" t="str">
        <f t="shared" si="18"/>
        <v/>
      </c>
      <c r="K281" t="str">
        <f t="shared" si="19"/>
        <v/>
      </c>
      <c r="L281" t="str">
        <f t="shared" si="20"/>
        <v/>
      </c>
    </row>
    <row r="282" spans="1:12" x14ac:dyDescent="0.25">
      <c r="A282" t="str">
        <f t="shared" si="17"/>
        <v>NoH70F</v>
      </c>
      <c r="B282">
        <v>281</v>
      </c>
      <c r="C282" t="s">
        <v>169</v>
      </c>
      <c r="D282" t="s">
        <v>159</v>
      </c>
      <c r="E282">
        <v>70</v>
      </c>
      <c r="F282" t="s">
        <v>160</v>
      </c>
      <c r="G282">
        <v>0</v>
      </c>
      <c r="H282">
        <v>0</v>
      </c>
      <c r="I282" t="s">
        <v>209</v>
      </c>
      <c r="J282" t="str">
        <f t="shared" si="18"/>
        <v/>
      </c>
      <c r="K282" t="str">
        <f t="shared" si="19"/>
        <v/>
      </c>
      <c r="L282" t="str">
        <f t="shared" si="20"/>
        <v/>
      </c>
    </row>
    <row r="283" spans="1:12" x14ac:dyDescent="0.25">
      <c r="A283" t="str">
        <f t="shared" si="17"/>
        <v>NoE77F</v>
      </c>
      <c r="B283">
        <v>282</v>
      </c>
      <c r="C283" t="s">
        <v>169</v>
      </c>
      <c r="D283" t="s">
        <v>161</v>
      </c>
      <c r="E283">
        <v>77</v>
      </c>
      <c r="F283" t="s">
        <v>160</v>
      </c>
      <c r="G283">
        <v>2</v>
      </c>
      <c r="H283">
        <v>2</v>
      </c>
      <c r="I283" t="s">
        <v>347</v>
      </c>
      <c r="J283" t="str">
        <f t="shared" si="18"/>
        <v/>
      </c>
      <c r="K283" t="str">
        <f t="shared" si="19"/>
        <v/>
      </c>
      <c r="L283" t="str">
        <f t="shared" si="20"/>
        <v/>
      </c>
    </row>
    <row r="284" spans="1:12" x14ac:dyDescent="0.25">
      <c r="A284" t="str">
        <f t="shared" si="17"/>
        <v>NoJ67F</v>
      </c>
      <c r="B284">
        <v>283</v>
      </c>
      <c r="C284" t="s">
        <v>169</v>
      </c>
      <c r="D284" t="s">
        <v>168</v>
      </c>
      <c r="E284">
        <v>67</v>
      </c>
      <c r="F284" t="s">
        <v>160</v>
      </c>
      <c r="G284">
        <v>1</v>
      </c>
      <c r="H284">
        <v>1</v>
      </c>
      <c r="I284" t="s">
        <v>348</v>
      </c>
      <c r="J284" t="str">
        <f t="shared" si="18"/>
        <v/>
      </c>
      <c r="K284" t="str">
        <f t="shared" si="19"/>
        <v/>
      </c>
      <c r="L284" t="str">
        <f t="shared" si="20"/>
        <v/>
      </c>
    </row>
    <row r="285" spans="1:12" x14ac:dyDescent="0.25">
      <c r="A285" t="str">
        <f t="shared" si="17"/>
        <v>NoJ68M</v>
      </c>
      <c r="B285">
        <v>284</v>
      </c>
      <c r="C285" t="s">
        <v>169</v>
      </c>
      <c r="D285" t="s">
        <v>168</v>
      </c>
      <c r="E285">
        <v>68</v>
      </c>
      <c r="F285" t="s">
        <v>111</v>
      </c>
      <c r="G285">
        <v>0</v>
      </c>
      <c r="H285">
        <v>0</v>
      </c>
      <c r="I285" t="s">
        <v>349</v>
      </c>
      <c r="J285" t="str">
        <f t="shared" si="18"/>
        <v/>
      </c>
      <c r="K285" t="str">
        <f t="shared" si="19"/>
        <v/>
      </c>
      <c r="L285" t="str">
        <f t="shared" si="20"/>
        <v/>
      </c>
    </row>
    <row r="286" spans="1:12" x14ac:dyDescent="0.25">
      <c r="A286" t="str">
        <f t="shared" si="17"/>
        <v>NoE75M</v>
      </c>
      <c r="B286">
        <v>285</v>
      </c>
      <c r="C286" t="s">
        <v>169</v>
      </c>
      <c r="D286" t="s">
        <v>161</v>
      </c>
      <c r="E286">
        <v>75</v>
      </c>
      <c r="F286" t="s">
        <v>111</v>
      </c>
      <c r="G286">
        <v>1</v>
      </c>
      <c r="H286">
        <v>1</v>
      </c>
      <c r="I286" t="s">
        <v>211</v>
      </c>
      <c r="J286" t="str">
        <f t="shared" si="18"/>
        <v/>
      </c>
      <c r="K286" t="str">
        <f t="shared" si="19"/>
        <v/>
      </c>
      <c r="L286" t="str">
        <f t="shared" si="20"/>
        <v/>
      </c>
    </row>
    <row r="287" spans="1:12" x14ac:dyDescent="0.25">
      <c r="A287" t="str">
        <f t="shared" si="17"/>
        <v>NoH72F</v>
      </c>
      <c r="B287">
        <v>286</v>
      </c>
      <c r="C287" t="s">
        <v>169</v>
      </c>
      <c r="D287" t="s">
        <v>159</v>
      </c>
      <c r="E287">
        <v>72</v>
      </c>
      <c r="F287" t="s">
        <v>160</v>
      </c>
      <c r="G287">
        <v>0</v>
      </c>
      <c r="H287">
        <v>0</v>
      </c>
      <c r="I287" t="s">
        <v>350</v>
      </c>
      <c r="J287" t="str">
        <f t="shared" si="18"/>
        <v/>
      </c>
      <c r="K287" t="str">
        <f t="shared" si="19"/>
        <v/>
      </c>
      <c r="L287" t="str">
        <f t="shared" si="20"/>
        <v/>
      </c>
    </row>
    <row r="288" spans="1:12" x14ac:dyDescent="0.25">
      <c r="A288" t="str">
        <f t="shared" si="17"/>
        <v>NoG65F</v>
      </c>
      <c r="B288">
        <v>287</v>
      </c>
      <c r="C288" t="s">
        <v>169</v>
      </c>
      <c r="D288" t="s">
        <v>165</v>
      </c>
      <c r="E288">
        <v>65</v>
      </c>
      <c r="F288" t="s">
        <v>160</v>
      </c>
      <c r="G288">
        <v>1</v>
      </c>
      <c r="H288">
        <v>1</v>
      </c>
      <c r="I288" t="s">
        <v>218</v>
      </c>
      <c r="J288" t="str">
        <f t="shared" si="18"/>
        <v/>
      </c>
      <c r="K288" t="str">
        <f t="shared" si="19"/>
        <v/>
      </c>
      <c r="L288" t="str">
        <f t="shared" si="20"/>
        <v/>
      </c>
    </row>
    <row r="289" spans="1:12" x14ac:dyDescent="0.25">
      <c r="A289" t="str">
        <f t="shared" si="17"/>
        <v>NoC69F</v>
      </c>
      <c r="B289">
        <v>288</v>
      </c>
      <c r="C289" t="s">
        <v>169</v>
      </c>
      <c r="D289" t="s">
        <v>167</v>
      </c>
      <c r="E289">
        <v>69</v>
      </c>
      <c r="F289" t="s">
        <v>160</v>
      </c>
      <c r="G289">
        <v>2</v>
      </c>
      <c r="H289">
        <v>2</v>
      </c>
      <c r="I289" t="s">
        <v>291</v>
      </c>
      <c r="J289" t="str">
        <f t="shared" si="18"/>
        <v/>
      </c>
      <c r="K289" t="str">
        <f t="shared" si="19"/>
        <v/>
      </c>
      <c r="L289" t="str">
        <f t="shared" si="20"/>
        <v/>
      </c>
    </row>
    <row r="290" spans="1:12" x14ac:dyDescent="0.25">
      <c r="A290" t="str">
        <f t="shared" si="17"/>
        <v>NoC67M</v>
      </c>
      <c r="B290">
        <v>289</v>
      </c>
      <c r="C290" t="s">
        <v>169</v>
      </c>
      <c r="D290" t="s">
        <v>167</v>
      </c>
      <c r="E290">
        <v>67</v>
      </c>
      <c r="F290" t="s">
        <v>111</v>
      </c>
      <c r="G290">
        <v>0</v>
      </c>
      <c r="H290">
        <v>0</v>
      </c>
      <c r="I290" t="s">
        <v>351</v>
      </c>
      <c r="J290" t="str">
        <f t="shared" si="18"/>
        <v/>
      </c>
      <c r="K290" t="str">
        <f t="shared" si="19"/>
        <v/>
      </c>
      <c r="L290" t="str">
        <f t="shared" si="20"/>
        <v/>
      </c>
    </row>
    <row r="291" spans="1:12" x14ac:dyDescent="0.25">
      <c r="A291" t="str">
        <f t="shared" si="17"/>
        <v>NoE79M</v>
      </c>
      <c r="B291">
        <v>290</v>
      </c>
      <c r="C291" t="s">
        <v>169</v>
      </c>
      <c r="D291" t="s">
        <v>161</v>
      </c>
      <c r="E291">
        <v>79</v>
      </c>
      <c r="F291" t="s">
        <v>111</v>
      </c>
      <c r="G291">
        <v>0</v>
      </c>
      <c r="H291">
        <v>0</v>
      </c>
      <c r="I291" t="s">
        <v>352</v>
      </c>
      <c r="J291" t="str">
        <f t="shared" si="18"/>
        <v/>
      </c>
      <c r="K291" t="str">
        <f t="shared" si="19"/>
        <v/>
      </c>
      <c r="L291" t="str">
        <f t="shared" si="20"/>
        <v/>
      </c>
    </row>
    <row r="292" spans="1:12" x14ac:dyDescent="0.25">
      <c r="A292" t="str">
        <f t="shared" si="17"/>
        <v>NoA68M</v>
      </c>
      <c r="B292">
        <v>291</v>
      </c>
      <c r="C292" t="s">
        <v>169</v>
      </c>
      <c r="D292" t="s">
        <v>163</v>
      </c>
      <c r="E292">
        <v>68</v>
      </c>
      <c r="F292" t="s">
        <v>111</v>
      </c>
      <c r="G292">
        <v>3</v>
      </c>
      <c r="H292">
        <v>3</v>
      </c>
      <c r="I292" t="s">
        <v>353</v>
      </c>
      <c r="J292" t="str">
        <f t="shared" si="18"/>
        <v/>
      </c>
      <c r="K292" t="str">
        <f t="shared" si="19"/>
        <v/>
      </c>
      <c r="L292" t="str">
        <f t="shared" si="20"/>
        <v/>
      </c>
    </row>
    <row r="293" spans="1:12" x14ac:dyDescent="0.25">
      <c r="A293" t="str">
        <f t="shared" si="17"/>
        <v>NoG73M</v>
      </c>
      <c r="B293">
        <v>292</v>
      </c>
      <c r="C293" t="s">
        <v>169</v>
      </c>
      <c r="D293" t="s">
        <v>165</v>
      </c>
      <c r="E293">
        <v>73</v>
      </c>
      <c r="F293" t="s">
        <v>111</v>
      </c>
      <c r="G293">
        <v>0</v>
      </c>
      <c r="H293">
        <v>0</v>
      </c>
      <c r="I293" t="s">
        <v>354</v>
      </c>
      <c r="J293" t="str">
        <f t="shared" si="18"/>
        <v/>
      </c>
      <c r="K293" t="str">
        <f t="shared" si="19"/>
        <v/>
      </c>
      <c r="L293" t="str">
        <f t="shared" si="20"/>
        <v/>
      </c>
    </row>
    <row r="294" spans="1:12" x14ac:dyDescent="0.25">
      <c r="A294" t="str">
        <f t="shared" si="17"/>
        <v>NoF70M</v>
      </c>
      <c r="B294">
        <v>293</v>
      </c>
      <c r="C294" t="s">
        <v>169</v>
      </c>
      <c r="D294" t="s">
        <v>160</v>
      </c>
      <c r="E294">
        <v>70</v>
      </c>
      <c r="F294" t="s">
        <v>111</v>
      </c>
      <c r="G294">
        <v>0</v>
      </c>
      <c r="H294">
        <v>0</v>
      </c>
      <c r="I294" t="s">
        <v>355</v>
      </c>
      <c r="J294" t="str">
        <f t="shared" si="18"/>
        <v/>
      </c>
      <c r="K294" t="str">
        <f t="shared" si="19"/>
        <v/>
      </c>
      <c r="L294" t="str">
        <f t="shared" si="20"/>
        <v/>
      </c>
    </row>
    <row r="295" spans="1:12" x14ac:dyDescent="0.25">
      <c r="A295" t="str">
        <f t="shared" si="17"/>
        <v>NoE67M</v>
      </c>
      <c r="B295">
        <v>294</v>
      </c>
      <c r="C295" t="s">
        <v>169</v>
      </c>
      <c r="D295" t="s">
        <v>161</v>
      </c>
      <c r="E295">
        <v>67</v>
      </c>
      <c r="F295" t="s">
        <v>111</v>
      </c>
      <c r="G295">
        <v>2</v>
      </c>
      <c r="H295">
        <v>2</v>
      </c>
      <c r="I295" t="s">
        <v>178</v>
      </c>
      <c r="J295" t="str">
        <f t="shared" si="18"/>
        <v/>
      </c>
      <c r="K295" t="str">
        <f t="shared" si="19"/>
        <v/>
      </c>
      <c r="L295" t="str">
        <f t="shared" si="20"/>
        <v/>
      </c>
    </row>
    <row r="296" spans="1:12" x14ac:dyDescent="0.25">
      <c r="A296" t="str">
        <f t="shared" si="17"/>
        <v>NoG75F</v>
      </c>
      <c r="B296">
        <v>295</v>
      </c>
      <c r="C296" t="s">
        <v>169</v>
      </c>
      <c r="D296" t="s">
        <v>165</v>
      </c>
      <c r="E296">
        <v>75</v>
      </c>
      <c r="F296" t="s">
        <v>160</v>
      </c>
      <c r="G296">
        <v>0</v>
      </c>
      <c r="H296">
        <v>0</v>
      </c>
      <c r="I296" t="s">
        <v>306</v>
      </c>
      <c r="J296" t="str">
        <f t="shared" si="18"/>
        <v/>
      </c>
      <c r="K296" t="str">
        <f t="shared" si="19"/>
        <v/>
      </c>
      <c r="L296" t="str">
        <f t="shared" si="20"/>
        <v/>
      </c>
    </row>
    <row r="297" spans="1:12" x14ac:dyDescent="0.25">
      <c r="A297" t="str">
        <f t="shared" si="17"/>
        <v>NoF67M</v>
      </c>
      <c r="B297">
        <v>296</v>
      </c>
      <c r="C297" t="s">
        <v>169</v>
      </c>
      <c r="D297" t="s">
        <v>160</v>
      </c>
      <c r="E297">
        <v>67</v>
      </c>
      <c r="F297" t="s">
        <v>111</v>
      </c>
      <c r="G297">
        <v>0</v>
      </c>
      <c r="H297">
        <v>0</v>
      </c>
      <c r="I297" t="s">
        <v>356</v>
      </c>
      <c r="J297" t="str">
        <f t="shared" si="18"/>
        <v/>
      </c>
      <c r="K297" t="str">
        <f t="shared" si="19"/>
        <v/>
      </c>
      <c r="L297" t="str">
        <f t="shared" si="20"/>
        <v/>
      </c>
    </row>
    <row r="298" spans="1:12" x14ac:dyDescent="0.25">
      <c r="A298" t="str">
        <f t="shared" si="17"/>
        <v>NoF80F</v>
      </c>
      <c r="B298">
        <v>297</v>
      </c>
      <c r="C298" t="s">
        <v>169</v>
      </c>
      <c r="D298" t="s">
        <v>160</v>
      </c>
      <c r="E298">
        <v>80</v>
      </c>
      <c r="F298" t="s">
        <v>160</v>
      </c>
      <c r="G298">
        <v>0</v>
      </c>
      <c r="H298">
        <v>0</v>
      </c>
      <c r="I298" t="s">
        <v>357</v>
      </c>
      <c r="J298" t="str">
        <f t="shared" si="18"/>
        <v/>
      </c>
      <c r="K298" t="str">
        <f t="shared" si="19"/>
        <v/>
      </c>
      <c r="L298" t="str">
        <f t="shared" si="20"/>
        <v/>
      </c>
    </row>
    <row r="299" spans="1:12" x14ac:dyDescent="0.25">
      <c r="A299" t="str">
        <f t="shared" si="17"/>
        <v>NoH67F</v>
      </c>
      <c r="B299">
        <v>298</v>
      </c>
      <c r="C299" t="s">
        <v>169</v>
      </c>
      <c r="D299" t="s">
        <v>159</v>
      </c>
      <c r="E299">
        <v>67</v>
      </c>
      <c r="F299" t="s">
        <v>160</v>
      </c>
      <c r="G299">
        <v>0</v>
      </c>
      <c r="H299">
        <v>0</v>
      </c>
      <c r="I299" t="s">
        <v>193</v>
      </c>
      <c r="J299" t="str">
        <f t="shared" si="18"/>
        <v/>
      </c>
      <c r="K299" t="str">
        <f t="shared" si="19"/>
        <v/>
      </c>
      <c r="L299" t="str">
        <f t="shared" si="20"/>
        <v/>
      </c>
    </row>
    <row r="300" spans="1:12" x14ac:dyDescent="0.25">
      <c r="A300" t="str">
        <f t="shared" si="17"/>
        <v>NoI68M</v>
      </c>
      <c r="B300">
        <v>299</v>
      </c>
      <c r="C300" t="s">
        <v>169</v>
      </c>
      <c r="D300" t="s">
        <v>164</v>
      </c>
      <c r="E300">
        <v>68</v>
      </c>
      <c r="F300" t="s">
        <v>111</v>
      </c>
      <c r="G300">
        <v>1</v>
      </c>
      <c r="H300">
        <v>1</v>
      </c>
      <c r="I300" t="s">
        <v>358</v>
      </c>
      <c r="J300" t="str">
        <f t="shared" si="18"/>
        <v/>
      </c>
      <c r="K300" t="str">
        <f t="shared" si="19"/>
        <v/>
      </c>
      <c r="L300" t="str">
        <f t="shared" si="20"/>
        <v/>
      </c>
    </row>
    <row r="301" spans="1:12" x14ac:dyDescent="0.25">
      <c r="A301" t="str">
        <f t="shared" si="17"/>
        <v>NoJ69F</v>
      </c>
      <c r="B301">
        <v>300</v>
      </c>
      <c r="C301" t="s">
        <v>169</v>
      </c>
      <c r="D301" t="s">
        <v>168</v>
      </c>
      <c r="E301">
        <v>69</v>
      </c>
      <c r="F301" t="s">
        <v>160</v>
      </c>
      <c r="G301">
        <v>3</v>
      </c>
      <c r="H301">
        <v>3</v>
      </c>
      <c r="I301" t="s">
        <v>359</v>
      </c>
      <c r="J301" t="str">
        <f t="shared" si="18"/>
        <v/>
      </c>
      <c r="K301" t="str">
        <f t="shared" si="19"/>
        <v/>
      </c>
      <c r="L301" t="str">
        <f t="shared" si="20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1EEA-BDEC-4B30-8DF1-03C4722A0782}">
  <dimension ref="B2:K21"/>
  <sheetViews>
    <sheetView tabSelected="1" workbookViewId="0">
      <selection activeCell="E7" sqref="E7"/>
    </sheetView>
  </sheetViews>
  <sheetFormatPr defaultRowHeight="15" x14ac:dyDescent="0.25"/>
  <sheetData>
    <row r="2" spans="2:11" x14ac:dyDescent="0.25">
      <c r="B2" s="110" t="s">
        <v>99</v>
      </c>
      <c r="C2" s="109"/>
      <c r="D2" s="109"/>
      <c r="E2" s="108"/>
      <c r="G2" s="110" t="s">
        <v>98</v>
      </c>
      <c r="H2" s="109"/>
      <c r="I2" s="109"/>
      <c r="J2" s="108"/>
    </row>
    <row r="3" spans="2:11" x14ac:dyDescent="0.25">
      <c r="B3" s="106" t="s">
        <v>97</v>
      </c>
      <c r="E3" s="105"/>
      <c r="G3" s="106" t="s">
        <v>97</v>
      </c>
      <c r="J3" s="105"/>
    </row>
    <row r="4" spans="2:11" x14ac:dyDescent="0.25">
      <c r="B4" s="106"/>
      <c r="D4" t="s">
        <v>90</v>
      </c>
      <c r="E4" s="105" t="s">
        <v>89</v>
      </c>
      <c r="G4" s="106"/>
      <c r="I4" t="s">
        <v>90</v>
      </c>
      <c r="J4" s="105" t="s">
        <v>89</v>
      </c>
    </row>
    <row r="5" spans="2:11" x14ac:dyDescent="0.25">
      <c r="B5" s="106" t="s">
        <v>94</v>
      </c>
      <c r="D5">
        <f>COUNTIFS('Q6 Data'!C:C,"Yes")</f>
        <v>50</v>
      </c>
      <c r="E5" s="105">
        <f>COUNTIFS('Q6 Data'!C:C,"Yes")</f>
        <v>50</v>
      </c>
      <c r="G5" s="106" t="s">
        <v>94</v>
      </c>
      <c r="I5">
        <f>COUNTIFS('Q6 Data'!C:C,"Yes")</f>
        <v>50</v>
      </c>
      <c r="J5" s="105">
        <f>COUNTIFS('Q6 Data'!C:C,"Yes")</f>
        <v>50</v>
      </c>
      <c r="K5" t="s">
        <v>96</v>
      </c>
    </row>
    <row r="6" spans="2:11" x14ac:dyDescent="0.25">
      <c r="B6" s="106" t="s">
        <v>93</v>
      </c>
      <c r="D6">
        <f>SUMIFS('Q6 Data'!G:G,'Q6 Data'!C:C,"Yes")</f>
        <v>24</v>
      </c>
      <c r="E6" s="105">
        <f>SUMIFS('Q6 Data'!H:H,'Q6 Data'!C:C,"Yes")</f>
        <v>32</v>
      </c>
      <c r="G6" s="106" t="s">
        <v>93</v>
      </c>
      <c r="I6">
        <f>SUMIFS('Q6 Data'!G:G,'Q6 Data'!C:C,"Yes")</f>
        <v>24</v>
      </c>
      <c r="J6" s="105">
        <f>SUMIFS('Q6 Data'!H:H,'Q6 Data'!C:C,"Yes")</f>
        <v>32</v>
      </c>
    </row>
    <row r="7" spans="2:11" x14ac:dyDescent="0.25">
      <c r="B7" s="106" t="s">
        <v>92</v>
      </c>
      <c r="D7" s="52">
        <f>D6/(D5*6)*12000</f>
        <v>960</v>
      </c>
      <c r="E7" s="107">
        <f>E6/(E5*6)*12000</f>
        <v>1280</v>
      </c>
      <c r="G7" s="106" t="s">
        <v>92</v>
      </c>
      <c r="I7" s="52">
        <f>I6/(I5*6)*12000</f>
        <v>960</v>
      </c>
      <c r="J7" s="107">
        <f>J6/(J5*6)*12000</f>
        <v>1280</v>
      </c>
    </row>
    <row r="8" spans="2:11" x14ac:dyDescent="0.25">
      <c r="B8" s="106"/>
      <c r="E8" s="105"/>
      <c r="G8" s="106"/>
      <c r="J8" s="105"/>
    </row>
    <row r="9" spans="2:11" x14ac:dyDescent="0.25">
      <c r="B9" s="106" t="s">
        <v>95</v>
      </c>
      <c r="E9" s="105"/>
      <c r="G9" s="106" t="s">
        <v>95</v>
      </c>
      <c r="J9" s="105"/>
    </row>
    <row r="10" spans="2:11" x14ac:dyDescent="0.25">
      <c r="B10" s="106"/>
      <c r="D10" t="s">
        <v>90</v>
      </c>
      <c r="E10" s="105" t="s">
        <v>89</v>
      </c>
      <c r="G10" s="106"/>
      <c r="I10" t="s">
        <v>90</v>
      </c>
      <c r="J10" s="105" t="s">
        <v>89</v>
      </c>
    </row>
    <row r="11" spans="2:11" x14ac:dyDescent="0.25">
      <c r="B11" s="106" t="s">
        <v>94</v>
      </c>
      <c r="D11">
        <f>COUNTIFS('Q6 Data'!C:C,"Yes")</f>
        <v>50</v>
      </c>
      <c r="E11" s="105">
        <f>COUNTIFS('Q6 Data'!C:C,"Yes")</f>
        <v>50</v>
      </c>
      <c r="G11" s="106" t="s">
        <v>94</v>
      </c>
      <c r="I11">
        <f>COUNTIFS('Q6 Data'!C:C,"No")</f>
        <v>250</v>
      </c>
      <c r="J11" s="105">
        <f>COUNTIFS('Q6 Data'!C:C,"No")</f>
        <v>250</v>
      </c>
    </row>
    <row r="12" spans="2:11" x14ac:dyDescent="0.25">
      <c r="B12" s="106" t="s">
        <v>93</v>
      </c>
      <c r="D12">
        <f>SUMIFS('Q6 Data'!K:K,'Q6 Data'!C:C,"Yes")</f>
        <v>32</v>
      </c>
      <c r="E12" s="105">
        <f>SUMIFS('Q6 Data'!L:L,'Q6 Data'!C:C,"Yes")</f>
        <v>40</v>
      </c>
      <c r="G12" s="106" t="s">
        <v>93</v>
      </c>
      <c r="I12">
        <f>SUMIFS('Q6 Data'!G:G,'Q6 Data'!C:C,"No")</f>
        <v>120</v>
      </c>
      <c r="J12" s="105">
        <f>SUMIFS('Q6 Data'!H:H,'Q6 Data'!C:C,"No")</f>
        <v>160</v>
      </c>
    </row>
    <row r="13" spans="2:11" x14ac:dyDescent="0.25">
      <c r="B13" s="106" t="s">
        <v>92</v>
      </c>
      <c r="D13" s="52">
        <f>D12/(D11*6)*12000</f>
        <v>1280</v>
      </c>
      <c r="E13" s="107">
        <f>E12/(E11*6)*12000</f>
        <v>1600</v>
      </c>
      <c r="G13" s="106" t="s">
        <v>92</v>
      </c>
      <c r="I13" s="52">
        <f>I12/(I11*6)*12000</f>
        <v>960</v>
      </c>
      <c r="J13" s="107">
        <f>J12/(J11*6)*12000</f>
        <v>1280</v>
      </c>
    </row>
    <row r="14" spans="2:11" x14ac:dyDescent="0.25">
      <c r="B14" s="106"/>
      <c r="E14" s="105"/>
      <c r="G14" s="106"/>
      <c r="J14" s="105"/>
    </row>
    <row r="15" spans="2:11" x14ac:dyDescent="0.25">
      <c r="B15" s="106" t="s">
        <v>91</v>
      </c>
      <c r="D15" t="s">
        <v>90</v>
      </c>
      <c r="E15" s="105" t="s">
        <v>89</v>
      </c>
      <c r="G15" s="106" t="s">
        <v>91</v>
      </c>
      <c r="I15" t="s">
        <v>90</v>
      </c>
      <c r="J15" s="105" t="s">
        <v>89</v>
      </c>
    </row>
    <row r="16" spans="2:11" x14ac:dyDescent="0.25">
      <c r="B16" s="104"/>
      <c r="C16" s="62"/>
      <c r="D16" s="103">
        <f>1-D7/D13</f>
        <v>0.25</v>
      </c>
      <c r="E16" s="102">
        <f>1-E7/E13</f>
        <v>0.19999999999999996</v>
      </c>
      <c r="G16" s="104"/>
      <c r="H16" s="62"/>
      <c r="I16" s="103">
        <f>1-I7/I13</f>
        <v>0</v>
      </c>
      <c r="J16" s="102">
        <f>1-J7/J13</f>
        <v>0</v>
      </c>
    </row>
    <row r="18" spans="2:10" x14ac:dyDescent="0.25">
      <c r="B18" s="209" t="s">
        <v>88</v>
      </c>
      <c r="C18" s="209"/>
      <c r="D18" s="209"/>
      <c r="E18" s="209"/>
      <c r="G18" s="209" t="s">
        <v>87</v>
      </c>
      <c r="H18" s="209"/>
      <c r="I18" s="209"/>
      <c r="J18" s="209"/>
    </row>
    <row r="19" spans="2:10" x14ac:dyDescent="0.25">
      <c r="B19" s="209"/>
      <c r="C19" s="209"/>
      <c r="D19" s="209"/>
      <c r="E19" s="209"/>
      <c r="G19" s="209"/>
      <c r="H19" s="209"/>
      <c r="I19" s="209"/>
      <c r="J19" s="209"/>
    </row>
    <row r="20" spans="2:10" x14ac:dyDescent="0.25">
      <c r="B20" s="209"/>
      <c r="C20" s="209"/>
      <c r="D20" s="209"/>
      <c r="E20" s="209"/>
      <c r="G20" s="209"/>
      <c r="H20" s="209"/>
      <c r="I20" s="209"/>
      <c r="J20" s="209"/>
    </row>
    <row r="21" spans="2:10" x14ac:dyDescent="0.25">
      <c r="B21" s="209"/>
      <c r="C21" s="209"/>
      <c r="D21" s="209"/>
      <c r="E21" s="209"/>
      <c r="G21" s="209"/>
      <c r="H21" s="209"/>
      <c r="I21" s="209"/>
      <c r="J21" s="209"/>
    </row>
  </sheetData>
  <mergeCells count="2">
    <mergeCell ref="B18:E21"/>
    <mergeCell ref="G18:J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10C0-36A5-49CF-95DC-EF671C677D7A}">
  <dimension ref="A1:S57"/>
  <sheetViews>
    <sheetView workbookViewId="0">
      <selection activeCell="O32" sqref="O32"/>
    </sheetView>
  </sheetViews>
  <sheetFormatPr defaultRowHeight="15" x14ac:dyDescent="0.25"/>
  <cols>
    <col min="1" max="1" width="24.5703125" style="112" bestFit="1" customWidth="1"/>
    <col min="2" max="2" width="32.42578125" style="112" bestFit="1" customWidth="1"/>
    <col min="3" max="3" width="16.7109375" style="112" customWidth="1"/>
    <col min="4" max="4" width="16.140625" style="112" customWidth="1"/>
    <col min="5" max="5" width="16.42578125" style="112" bestFit="1" customWidth="1"/>
    <col min="6" max="6" width="18.7109375" style="112" bestFit="1" customWidth="1"/>
    <col min="7" max="7" width="16.42578125" style="112" bestFit="1" customWidth="1"/>
    <col min="8" max="8" width="8.42578125" style="112" customWidth="1"/>
    <col min="9" max="9" width="4.140625" style="111" customWidth="1"/>
    <col min="10" max="10" width="8.42578125" customWidth="1"/>
    <col min="11" max="11" width="24.5703125" bestFit="1" customWidth="1"/>
    <col min="12" max="12" width="32.42578125" bestFit="1" customWidth="1"/>
    <col min="13" max="13" width="16.7109375" customWidth="1"/>
    <col min="14" max="14" width="16.140625" customWidth="1"/>
    <col min="15" max="15" width="16.42578125" bestFit="1" customWidth="1"/>
    <col min="16" max="16" width="18.7109375" bestFit="1" customWidth="1"/>
    <col min="17" max="17" width="16.42578125" bestFit="1" customWidth="1"/>
    <col min="18" max="18" width="14.140625" customWidth="1"/>
    <col min="19" max="19" width="15.5703125" bestFit="1" customWidth="1"/>
  </cols>
  <sheetData>
    <row r="1" spans="1:11" x14ac:dyDescent="0.25">
      <c r="A1" s="200" t="s">
        <v>145</v>
      </c>
      <c r="J1" s="67" t="s">
        <v>145</v>
      </c>
    </row>
    <row r="2" spans="1:11" x14ac:dyDescent="0.25">
      <c r="A2" s="200" t="s">
        <v>144</v>
      </c>
      <c r="J2" s="67" t="s">
        <v>144</v>
      </c>
    </row>
    <row r="3" spans="1:11" x14ac:dyDescent="0.25">
      <c r="A3" s="200" t="s">
        <v>143</v>
      </c>
      <c r="J3" s="67" t="s">
        <v>143</v>
      </c>
    </row>
    <row r="5" spans="1:11" x14ac:dyDescent="0.25">
      <c r="A5" s="199" t="s">
        <v>142</v>
      </c>
      <c r="J5" s="198" t="s">
        <v>141</v>
      </c>
    </row>
    <row r="7" spans="1:11" ht="15.75" x14ac:dyDescent="0.25">
      <c r="A7" s="196" t="s">
        <v>140</v>
      </c>
      <c r="J7" s="197" t="s">
        <v>138</v>
      </c>
      <c r="K7" s="197"/>
    </row>
    <row r="8" spans="1:11" ht="15.75" x14ac:dyDescent="0.25">
      <c r="A8" s="196"/>
      <c r="J8" s="197"/>
    </row>
    <row r="9" spans="1:11" ht="15.75" x14ac:dyDescent="0.25">
      <c r="A9" s="196" t="s">
        <v>139</v>
      </c>
      <c r="J9" s="195" t="s">
        <v>137</v>
      </c>
    </row>
    <row r="10" spans="1:11" ht="15.75" x14ac:dyDescent="0.25">
      <c r="A10" s="196"/>
      <c r="J10" s="195"/>
    </row>
    <row r="11" spans="1:11" ht="15.75" x14ac:dyDescent="0.25">
      <c r="A11" s="194" t="s">
        <v>138</v>
      </c>
      <c r="B11" s="194"/>
      <c r="J11" s="195" t="s">
        <v>136</v>
      </c>
    </row>
    <row r="12" spans="1:11" ht="15.75" x14ac:dyDescent="0.25">
      <c r="A12" s="194"/>
    </row>
    <row r="13" spans="1:11" ht="15.75" x14ac:dyDescent="0.25">
      <c r="A13" s="193" t="s">
        <v>137</v>
      </c>
    </row>
    <row r="14" spans="1:11" ht="15.75" x14ac:dyDescent="0.25">
      <c r="A14" s="193"/>
    </row>
    <row r="15" spans="1:11" ht="15.75" x14ac:dyDescent="0.25">
      <c r="A15" s="193" t="s">
        <v>136</v>
      </c>
    </row>
    <row r="16" spans="1:11" ht="15.75" thickBot="1" x14ac:dyDescent="0.3"/>
    <row r="17" spans="1:18" ht="15" customHeight="1" thickBot="1" x14ac:dyDescent="0.3">
      <c r="A17" s="170" t="s">
        <v>135</v>
      </c>
      <c r="B17" s="167" t="s">
        <v>132</v>
      </c>
      <c r="C17" s="192" t="s">
        <v>130</v>
      </c>
      <c r="D17" s="167" t="s">
        <v>132</v>
      </c>
      <c r="E17" s="192" t="s">
        <v>130</v>
      </c>
      <c r="F17" s="191" t="s">
        <v>132</v>
      </c>
      <c r="G17" s="190" t="s">
        <v>130</v>
      </c>
      <c r="H17" s="189"/>
      <c r="J17" s="24"/>
      <c r="K17" s="165" t="s">
        <v>135</v>
      </c>
      <c r="L17" s="162" t="s">
        <v>132</v>
      </c>
      <c r="M17" s="188" t="s">
        <v>130</v>
      </c>
      <c r="N17" s="162" t="s">
        <v>132</v>
      </c>
      <c r="O17" s="188" t="s">
        <v>130</v>
      </c>
      <c r="P17" s="162" t="s">
        <v>132</v>
      </c>
      <c r="Q17" s="161" t="s">
        <v>130</v>
      </c>
    </row>
    <row r="18" spans="1:18" ht="15" customHeight="1" thickBot="1" x14ac:dyDescent="0.3">
      <c r="A18" s="158"/>
      <c r="B18" s="157" t="s">
        <v>129</v>
      </c>
      <c r="C18" s="186"/>
      <c r="D18" s="187" t="s">
        <v>128</v>
      </c>
      <c r="E18" s="186"/>
      <c r="F18" s="185" t="s">
        <v>134</v>
      </c>
      <c r="G18" s="184"/>
      <c r="K18" s="156"/>
      <c r="L18" s="155" t="s">
        <v>129</v>
      </c>
      <c r="M18" s="183"/>
      <c r="N18" s="182" t="s">
        <v>128</v>
      </c>
      <c r="O18" s="183"/>
      <c r="P18" s="182" t="s">
        <v>134</v>
      </c>
      <c r="Q18" s="181"/>
    </row>
    <row r="19" spans="1:18" ht="15" customHeight="1" x14ac:dyDescent="0.25">
      <c r="A19" s="132" t="s">
        <v>105</v>
      </c>
      <c r="B19" s="152">
        <v>20</v>
      </c>
      <c r="C19" s="153">
        <v>20</v>
      </c>
      <c r="D19" s="152">
        <v>30</v>
      </c>
      <c r="E19" s="153">
        <v>30</v>
      </c>
      <c r="F19" s="180">
        <v>50000</v>
      </c>
      <c r="G19" s="179">
        <v>50000</v>
      </c>
      <c r="H19" s="174"/>
      <c r="J19" s="173"/>
      <c r="K19" s="131" t="s">
        <v>105</v>
      </c>
      <c r="L19" s="149">
        <v>20</v>
      </c>
      <c r="M19" s="150">
        <v>20</v>
      </c>
      <c r="N19" s="149">
        <v>30</v>
      </c>
      <c r="O19" s="150">
        <v>30</v>
      </c>
      <c r="P19" s="178">
        <v>50000</v>
      </c>
      <c r="Q19" s="177">
        <v>50000</v>
      </c>
    </row>
    <row r="20" spans="1:18" x14ac:dyDescent="0.25">
      <c r="A20" s="130" t="s">
        <v>104</v>
      </c>
      <c r="B20" s="152">
        <v>75</v>
      </c>
      <c r="C20" s="153">
        <v>75</v>
      </c>
      <c r="D20" s="152">
        <v>250</v>
      </c>
      <c r="E20" s="153">
        <v>250</v>
      </c>
      <c r="F20" s="180">
        <v>30000</v>
      </c>
      <c r="G20" s="179">
        <v>30000</v>
      </c>
      <c r="H20" s="174"/>
      <c r="J20" s="173"/>
      <c r="K20" s="128" t="s">
        <v>104</v>
      </c>
      <c r="L20" s="149">
        <v>75</v>
      </c>
      <c r="M20" s="150">
        <v>75</v>
      </c>
      <c r="N20" s="149">
        <v>250</v>
      </c>
      <c r="O20" s="150">
        <v>250</v>
      </c>
      <c r="P20" s="178">
        <v>30000</v>
      </c>
      <c r="Q20" s="177">
        <v>30000</v>
      </c>
    </row>
    <row r="21" spans="1:18" x14ac:dyDescent="0.25">
      <c r="A21" s="130" t="s">
        <v>103</v>
      </c>
      <c r="B21" s="152">
        <v>150</v>
      </c>
      <c r="C21" s="153">
        <v>150</v>
      </c>
      <c r="D21" s="152">
        <v>800</v>
      </c>
      <c r="E21" s="153">
        <v>800</v>
      </c>
      <c r="F21" s="180">
        <v>1000</v>
      </c>
      <c r="G21" s="179">
        <v>1000</v>
      </c>
      <c r="H21" s="174"/>
      <c r="J21" s="173"/>
      <c r="K21" s="128" t="s">
        <v>103</v>
      </c>
      <c r="L21" s="149">
        <v>150</v>
      </c>
      <c r="M21" s="150">
        <v>150</v>
      </c>
      <c r="N21" s="149">
        <v>800</v>
      </c>
      <c r="O21" s="150">
        <v>800</v>
      </c>
      <c r="P21" s="178">
        <v>1000</v>
      </c>
      <c r="Q21" s="177">
        <v>1000</v>
      </c>
    </row>
    <row r="22" spans="1:18" ht="15.75" thickBot="1" x14ac:dyDescent="0.3">
      <c r="A22" s="126" t="s">
        <v>101</v>
      </c>
      <c r="B22" s="143">
        <v>1750</v>
      </c>
      <c r="C22" s="144">
        <v>1750</v>
      </c>
      <c r="D22" s="143">
        <v>3500</v>
      </c>
      <c r="E22" s="144">
        <v>3500</v>
      </c>
      <c r="F22" s="176">
        <v>750</v>
      </c>
      <c r="G22" s="175">
        <v>750</v>
      </c>
      <c r="H22" s="174"/>
      <c r="J22" s="173"/>
      <c r="K22" s="124" t="s">
        <v>101</v>
      </c>
      <c r="L22" s="140">
        <v>1750</v>
      </c>
      <c r="M22" s="141">
        <v>1750</v>
      </c>
      <c r="N22" s="140">
        <v>3500</v>
      </c>
      <c r="O22" s="141">
        <v>3500</v>
      </c>
      <c r="P22" s="172">
        <v>750</v>
      </c>
      <c r="Q22" s="171">
        <v>750</v>
      </c>
    </row>
    <row r="23" spans="1:18" ht="15.75" thickBot="1" x14ac:dyDescent="0.3"/>
    <row r="24" spans="1:18" ht="15" customHeight="1" thickBot="1" x14ac:dyDescent="0.3">
      <c r="A24" s="170" t="s">
        <v>133</v>
      </c>
      <c r="B24" s="169" t="s">
        <v>132</v>
      </c>
      <c r="C24" s="168" t="s">
        <v>130</v>
      </c>
      <c r="D24" s="167" t="s">
        <v>132</v>
      </c>
      <c r="E24" s="166" t="s">
        <v>130</v>
      </c>
      <c r="K24" s="165" t="s">
        <v>133</v>
      </c>
      <c r="L24" s="164" t="s">
        <v>132</v>
      </c>
      <c r="M24" s="163" t="s">
        <v>130</v>
      </c>
      <c r="N24" s="162" t="s">
        <v>132</v>
      </c>
      <c r="O24" s="161" t="s">
        <v>130</v>
      </c>
      <c r="P24" s="160" t="s">
        <v>131</v>
      </c>
      <c r="Q24" s="159" t="s">
        <v>130</v>
      </c>
      <c r="R24" s="36"/>
    </row>
    <row r="25" spans="1:18" ht="15" customHeight="1" thickBot="1" x14ac:dyDescent="0.3">
      <c r="A25" s="158"/>
      <c r="B25" s="212" t="s">
        <v>129</v>
      </c>
      <c r="C25" s="213"/>
      <c r="D25" s="212" t="s">
        <v>128</v>
      </c>
      <c r="E25" s="214"/>
      <c r="K25" s="156"/>
      <c r="L25" s="215" t="s">
        <v>129</v>
      </c>
      <c r="M25" s="216"/>
      <c r="N25" s="215" t="s">
        <v>128</v>
      </c>
      <c r="O25" s="217"/>
      <c r="P25" s="210" t="s">
        <v>127</v>
      </c>
      <c r="Q25" s="211"/>
      <c r="R25" s="36"/>
    </row>
    <row r="26" spans="1:18" ht="15" customHeight="1" x14ac:dyDescent="0.25">
      <c r="A26" s="154" t="s">
        <v>105</v>
      </c>
      <c r="B26" s="152">
        <v>15</v>
      </c>
      <c r="C26" s="153">
        <v>30</v>
      </c>
      <c r="D26" s="152">
        <v>20</v>
      </c>
      <c r="E26" s="151">
        <v>40</v>
      </c>
      <c r="K26" s="131" t="s">
        <v>105</v>
      </c>
      <c r="L26" s="149">
        <v>15</v>
      </c>
      <c r="M26" s="150">
        <v>30</v>
      </c>
      <c r="N26" s="149">
        <v>20</v>
      </c>
      <c r="O26" s="148">
        <v>40</v>
      </c>
      <c r="P26" s="147">
        <f>P19+(Q19-Q26)</f>
        <v>70000</v>
      </c>
      <c r="Q26" s="146">
        <f>Q19*(1-L32)</f>
        <v>30000</v>
      </c>
      <c r="R26" s="36"/>
    </row>
    <row r="27" spans="1:18" x14ac:dyDescent="0.25">
      <c r="A27" s="154" t="s">
        <v>104</v>
      </c>
      <c r="B27" s="152">
        <v>50</v>
      </c>
      <c r="C27" s="153">
        <v>100</v>
      </c>
      <c r="D27" s="152">
        <v>150</v>
      </c>
      <c r="E27" s="151">
        <v>300</v>
      </c>
      <c r="K27" s="128" t="s">
        <v>104</v>
      </c>
      <c r="L27" s="149">
        <v>50</v>
      </c>
      <c r="M27" s="150">
        <v>100</v>
      </c>
      <c r="N27" s="149">
        <v>150</v>
      </c>
      <c r="O27" s="148">
        <v>300</v>
      </c>
      <c r="P27" s="147">
        <f>P20+(Q20-Q27)</f>
        <v>42000</v>
      </c>
      <c r="Q27" s="146">
        <f>Q20*(1-L33)</f>
        <v>18000</v>
      </c>
      <c r="R27" s="36"/>
    </row>
    <row r="28" spans="1:18" x14ac:dyDescent="0.25">
      <c r="A28" s="154" t="s">
        <v>103</v>
      </c>
      <c r="B28" s="152">
        <v>200</v>
      </c>
      <c r="C28" s="153">
        <v>300</v>
      </c>
      <c r="D28" s="152">
        <v>750</v>
      </c>
      <c r="E28" s="151">
        <v>800</v>
      </c>
      <c r="K28" s="128" t="s">
        <v>103</v>
      </c>
      <c r="L28" s="149">
        <v>200</v>
      </c>
      <c r="M28" s="150">
        <v>300</v>
      </c>
      <c r="N28" s="149">
        <v>750</v>
      </c>
      <c r="O28" s="148">
        <v>800</v>
      </c>
      <c r="P28" s="147">
        <f>P21+(Q21-Q28)</f>
        <v>1250</v>
      </c>
      <c r="Q28" s="146">
        <f>Q21*(1-L34)</f>
        <v>750</v>
      </c>
      <c r="R28" s="36"/>
    </row>
    <row r="29" spans="1:18" ht="15.75" thickBot="1" x14ac:dyDescent="0.3">
      <c r="A29" s="145" t="s">
        <v>101</v>
      </c>
      <c r="B29" s="143">
        <v>1500</v>
      </c>
      <c r="C29" s="144">
        <v>2000</v>
      </c>
      <c r="D29" s="143">
        <v>2000</v>
      </c>
      <c r="E29" s="142">
        <v>3000</v>
      </c>
      <c r="K29" s="124" t="s">
        <v>101</v>
      </c>
      <c r="L29" s="140">
        <v>1500</v>
      </c>
      <c r="M29" s="141">
        <v>2000</v>
      </c>
      <c r="N29" s="140">
        <v>2000</v>
      </c>
      <c r="O29" s="139">
        <v>3000</v>
      </c>
      <c r="P29" s="138">
        <f>P22+(Q22-Q29)</f>
        <v>862.5</v>
      </c>
      <c r="Q29" s="137">
        <f>Q22*(1-L35)</f>
        <v>637.5</v>
      </c>
      <c r="R29" s="36"/>
    </row>
    <row r="30" spans="1:18" ht="15.75" thickBot="1" x14ac:dyDescent="0.3">
      <c r="B30" s="122"/>
      <c r="C30" s="122"/>
      <c r="D30" s="122"/>
      <c r="E30" s="122"/>
      <c r="L30" s="121"/>
      <c r="M30" s="121"/>
      <c r="N30" s="121"/>
      <c r="O30" s="121"/>
    </row>
    <row r="31" spans="1:18" ht="15.75" thickBot="1" x14ac:dyDescent="0.3">
      <c r="A31" s="136"/>
      <c r="B31" s="135" t="s">
        <v>126</v>
      </c>
      <c r="C31" s="122"/>
      <c r="D31" s="122"/>
      <c r="E31" s="122"/>
      <c r="K31" s="134"/>
      <c r="L31" s="133" t="s">
        <v>126</v>
      </c>
      <c r="M31" s="121"/>
      <c r="N31" s="121"/>
      <c r="O31" s="121"/>
    </row>
    <row r="32" spans="1:18" x14ac:dyDescent="0.25">
      <c r="A32" s="132" t="s">
        <v>105</v>
      </c>
      <c r="B32" s="129">
        <v>0.4</v>
      </c>
      <c r="C32" s="122"/>
      <c r="D32" s="122"/>
      <c r="E32" s="122"/>
      <c r="K32" s="131" t="s">
        <v>105</v>
      </c>
      <c r="L32" s="127">
        <v>0.4</v>
      </c>
      <c r="M32" s="121"/>
      <c r="N32" s="121"/>
      <c r="O32" s="121"/>
    </row>
    <row r="33" spans="1:19" x14ac:dyDescent="0.25">
      <c r="A33" s="130" t="s">
        <v>104</v>
      </c>
      <c r="B33" s="129">
        <v>0.4</v>
      </c>
      <c r="C33" s="122"/>
      <c r="D33" s="122"/>
      <c r="E33" s="122"/>
      <c r="K33" s="128" t="s">
        <v>104</v>
      </c>
      <c r="L33" s="127">
        <v>0.4</v>
      </c>
      <c r="M33" s="121"/>
      <c r="N33" s="121"/>
      <c r="O33" s="121"/>
    </row>
    <row r="34" spans="1:19" x14ac:dyDescent="0.25">
      <c r="A34" s="130" t="s">
        <v>103</v>
      </c>
      <c r="B34" s="129">
        <v>0.25</v>
      </c>
      <c r="C34" s="122"/>
      <c r="D34" s="122"/>
      <c r="E34" s="122"/>
      <c r="K34" s="128" t="s">
        <v>103</v>
      </c>
      <c r="L34" s="127">
        <v>0.25</v>
      </c>
      <c r="M34" s="121"/>
      <c r="N34" s="121"/>
      <c r="O34" s="121"/>
    </row>
    <row r="35" spans="1:19" ht="15.75" thickBot="1" x14ac:dyDescent="0.3">
      <c r="A35" s="126" t="s">
        <v>101</v>
      </c>
      <c r="B35" s="125">
        <v>0.15</v>
      </c>
      <c r="C35" s="122"/>
      <c r="D35" s="122"/>
      <c r="E35" s="122"/>
      <c r="K35" s="124" t="s">
        <v>101</v>
      </c>
      <c r="L35" s="123">
        <v>0.15</v>
      </c>
      <c r="M35" s="121"/>
      <c r="N35" s="121"/>
      <c r="O35" s="121"/>
    </row>
    <row r="36" spans="1:19" x14ac:dyDescent="0.25">
      <c r="B36" s="122"/>
      <c r="C36" s="122"/>
      <c r="D36" s="122"/>
      <c r="E36" s="122"/>
      <c r="L36" s="121"/>
      <c r="M36" s="121"/>
      <c r="N36" s="121"/>
      <c r="O36" s="121"/>
    </row>
    <row r="37" spans="1:19" x14ac:dyDescent="0.25">
      <c r="A37" s="118"/>
      <c r="B37" s="118"/>
      <c r="C37" s="118"/>
      <c r="D37" s="118"/>
      <c r="E37" s="118"/>
      <c r="F37" s="118"/>
      <c r="G37" s="118"/>
      <c r="H37" s="118"/>
      <c r="I37" s="117"/>
      <c r="J37" s="116"/>
      <c r="N37" s="36"/>
    </row>
    <row r="38" spans="1:19" s="116" customFormat="1" x14ac:dyDescent="0.25">
      <c r="A38" s="118"/>
      <c r="B38" s="118"/>
      <c r="C38" s="118"/>
      <c r="D38" s="118"/>
      <c r="E38" s="118"/>
      <c r="F38" s="118"/>
      <c r="G38" s="118"/>
      <c r="H38" s="118"/>
      <c r="I38" s="117"/>
      <c r="K38" s="120" t="s">
        <v>125</v>
      </c>
      <c r="L38"/>
    </row>
    <row r="39" spans="1:19" s="116" customFormat="1" x14ac:dyDescent="0.25">
      <c r="A39" s="118"/>
      <c r="B39" s="118"/>
      <c r="C39" s="118"/>
      <c r="D39" s="118"/>
      <c r="E39" s="118"/>
      <c r="F39" s="118"/>
      <c r="G39" s="118"/>
      <c r="H39" s="118"/>
      <c r="I39" s="117"/>
      <c r="K39" s="36" t="s">
        <v>124</v>
      </c>
      <c r="L39" s="36" t="s">
        <v>123</v>
      </c>
      <c r="P39"/>
      <c r="Q39"/>
    </row>
    <row r="40" spans="1:19" s="116" customFormat="1" x14ac:dyDescent="0.25">
      <c r="A40" s="118"/>
      <c r="B40" s="118"/>
      <c r="C40" s="118"/>
      <c r="D40" s="118"/>
      <c r="E40" s="118"/>
      <c r="F40" s="118"/>
      <c r="G40" s="118"/>
      <c r="H40" s="118"/>
      <c r="I40" s="117"/>
      <c r="K40" s="36" t="s">
        <v>122</v>
      </c>
      <c r="L40" s="36" t="s">
        <v>121</v>
      </c>
    </row>
    <row r="41" spans="1:19" s="116" customFormat="1" x14ac:dyDescent="0.25">
      <c r="A41" s="118"/>
      <c r="B41" s="118"/>
      <c r="C41" s="118"/>
      <c r="D41" s="118"/>
      <c r="E41" s="118"/>
      <c r="F41" s="118"/>
      <c r="G41" s="118"/>
      <c r="H41" s="118"/>
      <c r="I41" s="117"/>
      <c r="K41" s="36" t="s">
        <v>120</v>
      </c>
      <c r="L41" s="36" t="s">
        <v>119</v>
      </c>
    </row>
    <row r="42" spans="1:19" s="116" customFormat="1" x14ac:dyDescent="0.25">
      <c r="A42" s="118"/>
      <c r="B42" s="118"/>
      <c r="C42" s="118"/>
      <c r="D42" s="118"/>
      <c r="E42" s="118"/>
      <c r="F42" s="118"/>
      <c r="G42" s="118"/>
      <c r="H42" s="118"/>
      <c r="I42" s="117"/>
      <c r="K42" s="36" t="s">
        <v>118</v>
      </c>
      <c r="L42" s="36" t="s">
        <v>117</v>
      </c>
    </row>
    <row r="43" spans="1:19" s="116" customFormat="1" x14ac:dyDescent="0.25">
      <c r="A43" s="118"/>
      <c r="B43" s="118"/>
      <c r="C43" s="118"/>
      <c r="D43" s="118"/>
      <c r="E43" s="118"/>
      <c r="F43" s="118"/>
      <c r="G43" s="118"/>
      <c r="H43" s="118"/>
      <c r="I43" s="117"/>
      <c r="K43" s="36" t="s">
        <v>116</v>
      </c>
      <c r="L43" s="36" t="s">
        <v>115</v>
      </c>
    </row>
    <row r="44" spans="1:19" x14ac:dyDescent="0.25">
      <c r="A44" s="118"/>
      <c r="B44" s="118"/>
      <c r="C44" s="118"/>
      <c r="D44" s="118"/>
      <c r="E44" s="118"/>
      <c r="F44" s="118"/>
      <c r="G44" s="118"/>
      <c r="H44" s="118"/>
      <c r="I44" s="117"/>
      <c r="J44" s="116"/>
      <c r="K44" s="116"/>
      <c r="L44" s="116"/>
      <c r="M44" s="116"/>
    </row>
    <row r="45" spans="1:19" x14ac:dyDescent="0.25">
      <c r="A45" s="118"/>
      <c r="B45" s="118"/>
      <c r="C45" s="118"/>
      <c r="D45" s="118"/>
      <c r="E45" s="118"/>
      <c r="F45" s="118"/>
      <c r="G45" s="118"/>
      <c r="H45" s="118"/>
      <c r="I45" s="117"/>
      <c r="J45" s="116"/>
    </row>
    <row r="46" spans="1:19" s="116" customFormat="1" x14ac:dyDescent="0.25">
      <c r="A46" s="118"/>
      <c r="B46" s="118"/>
      <c r="C46" s="118"/>
      <c r="D46" s="118"/>
      <c r="E46" s="118"/>
      <c r="F46" s="118"/>
      <c r="G46" s="118"/>
      <c r="H46" s="118"/>
      <c r="I46" s="117"/>
      <c r="K46" s="36"/>
      <c r="L46" s="114" t="s">
        <v>114</v>
      </c>
      <c r="M46" s="114" t="s">
        <v>113</v>
      </c>
      <c r="N46" s="114" t="s">
        <v>112</v>
      </c>
      <c r="O46" s="114" t="s">
        <v>111</v>
      </c>
      <c r="P46" s="114" t="s">
        <v>110</v>
      </c>
      <c r="Q46" s="114" t="s">
        <v>109</v>
      </c>
      <c r="R46" s="114" t="s">
        <v>107</v>
      </c>
      <c r="S46"/>
    </row>
    <row r="47" spans="1:19" s="116" customFormat="1" x14ac:dyDescent="0.25">
      <c r="A47" s="118"/>
      <c r="B47" s="118"/>
      <c r="C47" s="118"/>
      <c r="D47" s="118"/>
      <c r="E47" s="118"/>
      <c r="F47" s="118"/>
      <c r="G47" s="118"/>
      <c r="H47" s="118"/>
      <c r="I47" s="117"/>
      <c r="K47" s="36" t="s">
        <v>105</v>
      </c>
      <c r="L47" s="113">
        <f>Q19/SUM(P19:Q19)</f>
        <v>0.5</v>
      </c>
      <c r="M47" s="113">
        <f t="shared" ref="M47:N50" si="0">1-L26/N26</f>
        <v>0.25</v>
      </c>
      <c r="N47" s="113">
        <f t="shared" si="0"/>
        <v>0.25</v>
      </c>
      <c r="O47" s="113">
        <f>(M47-N47)/M47</f>
        <v>0</v>
      </c>
      <c r="P47" s="113">
        <f>1-(N26/O26)</f>
        <v>0.5</v>
      </c>
      <c r="Q47" s="119">
        <f>L32</f>
        <v>0.4</v>
      </c>
      <c r="R47" s="113">
        <f>L47*(O47+Q47*(P47-O47))</f>
        <v>0.1</v>
      </c>
      <c r="S47"/>
    </row>
    <row r="48" spans="1:19" s="116" customFormat="1" x14ac:dyDescent="0.25">
      <c r="A48" s="118"/>
      <c r="B48" s="118"/>
      <c r="C48" s="118"/>
      <c r="D48" s="118"/>
      <c r="E48" s="118"/>
      <c r="F48" s="118"/>
      <c r="G48" s="118"/>
      <c r="H48" s="118"/>
      <c r="I48" s="117"/>
      <c r="K48" s="36" t="s">
        <v>104</v>
      </c>
      <c r="L48" s="113">
        <f>Q20/SUM(P20:Q20)</f>
        <v>0.5</v>
      </c>
      <c r="M48" s="113">
        <f t="shared" si="0"/>
        <v>0.66666666666666674</v>
      </c>
      <c r="N48" s="113">
        <f t="shared" si="0"/>
        <v>0.66666666666666674</v>
      </c>
      <c r="O48" s="113">
        <f>(M48-N48)/M48</f>
        <v>0</v>
      </c>
      <c r="P48" s="113">
        <f>1-(N27/O27)</f>
        <v>0.5</v>
      </c>
      <c r="Q48" s="119">
        <f>L33</f>
        <v>0.4</v>
      </c>
      <c r="R48" s="113">
        <f>L48*(O48+Q48*(P48-O48))</f>
        <v>0.1</v>
      </c>
      <c r="S48"/>
    </row>
    <row r="49" spans="1:19" s="116" customFormat="1" x14ac:dyDescent="0.25">
      <c r="A49" s="118"/>
      <c r="B49" s="118"/>
      <c r="C49" s="118"/>
      <c r="D49" s="118"/>
      <c r="E49" s="118"/>
      <c r="F49" s="118"/>
      <c r="G49" s="118"/>
      <c r="H49" s="118"/>
      <c r="I49" s="117"/>
      <c r="K49" s="36" t="s">
        <v>103</v>
      </c>
      <c r="L49" s="113">
        <f>Q21/SUM(P21:Q21)</f>
        <v>0.5</v>
      </c>
      <c r="M49" s="113">
        <f t="shared" si="0"/>
        <v>0.73333333333333339</v>
      </c>
      <c r="N49" s="113">
        <f t="shared" si="0"/>
        <v>0.625</v>
      </c>
      <c r="O49" s="113">
        <f>(M49-N49)/M49</f>
        <v>0.14772727272727279</v>
      </c>
      <c r="P49" s="113">
        <f>1-(N28/O28)</f>
        <v>6.25E-2</v>
      </c>
      <c r="Q49" s="119">
        <f>L34</f>
        <v>0.25</v>
      </c>
      <c r="R49" s="113">
        <f>L49*(O49+Q49*(P49-O49))</f>
        <v>6.3210227272727293E-2</v>
      </c>
      <c r="S49"/>
    </row>
    <row r="50" spans="1:19" s="116" customFormat="1" x14ac:dyDescent="0.25">
      <c r="A50" s="118"/>
      <c r="B50" s="118"/>
      <c r="C50" s="118"/>
      <c r="D50" s="118"/>
      <c r="E50" s="118"/>
      <c r="F50" s="118"/>
      <c r="G50" s="118"/>
      <c r="H50" s="118"/>
      <c r="I50" s="117"/>
      <c r="K50" s="36" t="s">
        <v>101</v>
      </c>
      <c r="L50" s="113">
        <f>Q22/SUM(P22:Q22)</f>
        <v>0.5</v>
      </c>
      <c r="M50" s="113">
        <f t="shared" si="0"/>
        <v>0.25</v>
      </c>
      <c r="N50" s="113">
        <f t="shared" si="0"/>
        <v>0.33333333333333337</v>
      </c>
      <c r="O50" s="113">
        <f>(M50-N50)/M50</f>
        <v>-0.33333333333333348</v>
      </c>
      <c r="P50" s="113">
        <f>1-(N29/O29)</f>
        <v>0.33333333333333337</v>
      </c>
      <c r="Q50" s="119">
        <f>L35</f>
        <v>0.15</v>
      </c>
      <c r="R50" s="113">
        <f>L50*(O50+Q50*(P50-O50))</f>
        <v>-0.11666666666666672</v>
      </c>
      <c r="S50"/>
    </row>
    <row r="51" spans="1:19" x14ac:dyDescent="0.25">
      <c r="A51" s="118"/>
      <c r="B51" s="118"/>
      <c r="C51" s="118"/>
      <c r="D51" s="118"/>
      <c r="E51" s="118"/>
      <c r="F51" s="118"/>
      <c r="G51" s="118"/>
      <c r="H51" s="118"/>
      <c r="I51" s="117"/>
      <c r="J51" s="116"/>
      <c r="L51" s="24"/>
      <c r="O51" s="24"/>
      <c r="P51" s="24"/>
      <c r="Q51" s="24"/>
      <c r="R51" s="24"/>
    </row>
    <row r="52" spans="1:19" x14ac:dyDescent="0.25">
      <c r="A52" s="118"/>
      <c r="B52" s="118"/>
      <c r="C52" s="118"/>
      <c r="D52" s="118"/>
      <c r="E52" s="118"/>
      <c r="F52" s="118"/>
      <c r="G52" s="118"/>
      <c r="H52" s="118"/>
      <c r="I52" s="117"/>
      <c r="J52" s="116"/>
    </row>
    <row r="53" spans="1:19" x14ac:dyDescent="0.25">
      <c r="K53" s="115" t="s">
        <v>108</v>
      </c>
      <c r="L53" s="114" t="s">
        <v>107</v>
      </c>
      <c r="M53" s="114" t="s">
        <v>106</v>
      </c>
    </row>
    <row r="54" spans="1:19" x14ac:dyDescent="0.25">
      <c r="K54" s="36" t="s">
        <v>105</v>
      </c>
      <c r="L54" s="113">
        <f>R47</f>
        <v>0.1</v>
      </c>
      <c r="M54" s="113" t="s">
        <v>102</v>
      </c>
    </row>
    <row r="55" spans="1:19" x14ac:dyDescent="0.25">
      <c r="K55" s="36" t="s">
        <v>104</v>
      </c>
      <c r="L55" s="113">
        <f>R48</f>
        <v>0.1</v>
      </c>
      <c r="M55" s="113" t="s">
        <v>102</v>
      </c>
    </row>
    <row r="56" spans="1:19" x14ac:dyDescent="0.25">
      <c r="K56" s="36" t="s">
        <v>103</v>
      </c>
      <c r="L56" s="113">
        <f>R49</f>
        <v>6.3210227272727293E-2</v>
      </c>
      <c r="M56" s="113" t="s">
        <v>102</v>
      </c>
    </row>
    <row r="57" spans="1:19" x14ac:dyDescent="0.25">
      <c r="K57" s="36" t="s">
        <v>101</v>
      </c>
      <c r="L57" s="113">
        <f>R50</f>
        <v>-0.11666666666666672</v>
      </c>
      <c r="M57" s="113" t="s">
        <v>100</v>
      </c>
    </row>
  </sheetData>
  <mergeCells count="5">
    <mergeCell ref="P25:Q25"/>
    <mergeCell ref="B25:C25"/>
    <mergeCell ref="D25:E25"/>
    <mergeCell ref="L25:M25"/>
    <mergeCell ref="N25:O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Q2</vt:lpstr>
      <vt:lpstr>Q3</vt:lpstr>
      <vt:lpstr>Q4</vt:lpstr>
      <vt:lpstr>Q6 Data</vt:lpstr>
      <vt:lpstr>Q6</vt:lpstr>
      <vt:lpstr>Q7</vt:lpstr>
    </vt:vector>
  </TitlesOfParts>
  <Company>Humana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Rohrer</dc:creator>
  <cp:lastModifiedBy>Aleshia Zionce</cp:lastModifiedBy>
  <dcterms:created xsi:type="dcterms:W3CDTF">2024-06-05T08:12:50Z</dcterms:created>
  <dcterms:modified xsi:type="dcterms:W3CDTF">2024-08-19T14:44:11Z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b6c078-73cb-4371-8a5b-e9fc18accbf8_Enabled">
    <vt:lpwstr>true</vt:lpwstr>
  </property>
  <property fmtid="{D5CDD505-2E9C-101B-9397-08002B2CF9AE}" pid="3" name="MSIP_Label_e2b6c078-73cb-4371-8a5b-e9fc18accbf8_SetDate">
    <vt:lpwstr>2024-06-05T08:30:32Z</vt:lpwstr>
  </property>
  <property fmtid="{D5CDD505-2E9C-101B-9397-08002B2CF9AE}" pid="4" name="MSIP_Label_e2b6c078-73cb-4371-8a5b-e9fc18accbf8_Method">
    <vt:lpwstr>Standard</vt:lpwstr>
  </property>
  <property fmtid="{D5CDD505-2E9C-101B-9397-08002B2CF9AE}" pid="5" name="MSIP_Label_e2b6c078-73cb-4371-8a5b-e9fc18accbf8_Name">
    <vt:lpwstr>INTERNAL</vt:lpwstr>
  </property>
  <property fmtid="{D5CDD505-2E9C-101B-9397-08002B2CF9AE}" pid="6" name="MSIP_Label_e2b6c078-73cb-4371-8a5b-e9fc18accbf8_SiteId">
    <vt:lpwstr>56c62bbe-8598-4b85-9e51-1ca753fa50f2</vt:lpwstr>
  </property>
  <property fmtid="{D5CDD505-2E9C-101B-9397-08002B2CF9AE}" pid="7" name="MSIP_Label_e2b6c078-73cb-4371-8a5b-e9fc18accbf8_ActionId">
    <vt:lpwstr>7d372cf5-3cf3-4e16-bf23-df4b31fc49d6</vt:lpwstr>
  </property>
  <property fmtid="{D5CDD505-2E9C-101B-9397-08002B2CF9AE}" pid="8" name="MSIP_Label_e2b6c078-73cb-4371-8a5b-e9fc18accbf8_ContentBits">
    <vt:lpwstr>0</vt:lpwstr>
  </property>
</Properties>
</file>