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M:\Education\Exams\0-Examinations\Exams\2023\Fall 23\"/>
    </mc:Choice>
  </mc:AlternateContent>
  <xr:revisionPtr revIDLastSave="0" documentId="13_ncr:1_{D7308926-C28C-435B-8E37-CF6AD3A02D20}" xr6:coauthVersionLast="47" xr6:coauthVersionMax="47" xr10:uidLastSave="{00000000-0000-0000-0000-000000000000}"/>
  <bookViews>
    <workbookView xWindow="7200" yWindow="816" windowWidth="13356" windowHeight="8964" tabRatio="874" xr2:uid="{00000000-000D-0000-FFFF-FFFF00000000}"/>
  </bookViews>
  <sheets>
    <sheet name="Navigation &amp; Instructions" sheetId="34" r:id="rId1"/>
    <sheet name="Q1_d-ii" sheetId="35" r:id="rId2"/>
    <sheet name="Q2_a-i" sheetId="36" r:id="rId3"/>
    <sheet name="Q2_a-ii" sheetId="37" r:id="rId4"/>
    <sheet name="Q2_b" sheetId="38" r:id="rId5"/>
    <sheet name="Q3_b" sheetId="39" r:id="rId6"/>
    <sheet name="Q4_c" sheetId="40" r:id="rId7"/>
    <sheet name="Q6_a-ii" sheetId="41" r:id="rId8"/>
    <sheet name="Q6_c" sheetId="42" r:id="rId9"/>
    <sheet name="Q7_b" sheetId="43" r:id="rId10"/>
    <sheet name="Case Study Exhibits --&gt;" sheetId="20" r:id="rId11"/>
    <sheet name="BJA Sect 2.7 Exh A" sheetId="21" r:id="rId12"/>
    <sheet name="BJA Sect 2.7 Exh B" sheetId="22" r:id="rId13"/>
    <sheet name="BJA Sect 2.7 Exh C" sheetId="23" r:id="rId14"/>
    <sheet name="BJT Sect 3.5 Exh A" sheetId="24" r:id="rId15"/>
    <sheet name="BJT Sect 3.5 Exh B" sheetId="25" r:id="rId16"/>
    <sheet name="BJT Sect 3.5 Exh C" sheetId="26" r:id="rId17"/>
    <sheet name="Frenz Sect 4.5 Exh B" sheetId="27" r:id="rId18"/>
    <sheet name="Big Ben Sect 5.5 IS" sheetId="28" r:id="rId19"/>
    <sheet name="Big Ben Sect 5.5 BS" sheetId="29" r:id="rId20"/>
    <sheet name="Darwin Sect 6.8 Exh A" sheetId="30" r:id="rId21"/>
    <sheet name="Darwin Sect 6.8 Exh B" sheetId="31" r:id="rId22"/>
    <sheet name="Snappy Sect 7.4" sheetId="32" r:id="rId23"/>
    <sheet name="SEA Sect 8.6" sheetId="33" r:id="rId24"/>
  </sheets>
  <definedNames>
    <definedName name="_Hlk102149506" localSheetId="7">'Q6_a-ii'!$B$13</definedName>
    <definedName name="_Hlk102149506" localSheetId="8">Q6_c!$B$16</definedName>
    <definedName name="d">Q2_b!$C$14</definedName>
    <definedName name="rd">Q2_b!$C$8</definedName>
    <definedName name="re">Q2_b!$C$9</definedName>
    <definedName name="tc">Q2_b!$C$12</definedName>
    <definedName name="wacc">Q2_b!$C$15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 i="39" l="1"/>
  <c r="N2" i="39"/>
  <c r="N4" i="37"/>
  <c r="N3" i="37"/>
  <c r="N2" i="37"/>
  <c r="N4" i="36"/>
  <c r="N3" i="36"/>
  <c r="N2" i="36"/>
  <c r="D23" i="38"/>
  <c r="E23" i="38" s="1"/>
  <c r="F23" i="38" s="1"/>
  <c r="G23" i="38" s="1"/>
  <c r="H23" i="38" s="1"/>
  <c r="I23" i="38" s="1"/>
  <c r="J23" i="38" s="1"/>
  <c r="K23" i="38" s="1"/>
  <c r="L23" i="38" s="1"/>
  <c r="M23" i="38" s="1"/>
  <c r="N23" i="38" s="1"/>
  <c r="O23" i="38" s="1"/>
  <c r="P23" i="38" s="1"/>
  <c r="Q23" i="38" s="1"/>
  <c r="R23" i="38" s="1"/>
  <c r="S23" i="38" s="1"/>
  <c r="T23" i="38" s="1"/>
  <c r="U23" i="38" s="1"/>
  <c r="V23" i="38" s="1"/>
  <c r="W23" i="38" s="1"/>
  <c r="C14" i="38"/>
  <c r="C15" i="38" s="1"/>
  <c r="C16" i="34"/>
  <c r="C15" i="34"/>
  <c r="C14" i="34"/>
  <c r="C13" i="34"/>
  <c r="C12" i="34"/>
  <c r="C11" i="34"/>
  <c r="C10" i="34"/>
  <c r="C9" i="34"/>
  <c r="C8" i="34"/>
  <c r="C7" i="34"/>
  <c r="C6" i="34"/>
  <c r="C5" i="34"/>
  <c r="C4" i="34"/>
  <c r="C33" i="38" l="1"/>
  <c r="C32" i="38"/>
</calcChain>
</file>

<file path=xl/sharedStrings.xml><?xml version="1.0" encoding="utf-8"?>
<sst xmlns="http://schemas.openxmlformats.org/spreadsheetml/2006/main" count="846" uniqueCount="516">
  <si>
    <t>Interest</t>
  </si>
  <si>
    <t>Total</t>
  </si>
  <si>
    <t>Sales</t>
  </si>
  <si>
    <t>Cost of Sales</t>
  </si>
  <si>
    <t>Operating Income</t>
  </si>
  <si>
    <t>Depreciation</t>
  </si>
  <si>
    <t>Blue Jay Air</t>
  </si>
  <si>
    <t>EXHIBIT A</t>
  </si>
  <si>
    <t>NON-CONSOLIDATED STATEMENT OF OPERATIONS</t>
  </si>
  <si>
    <t>(US Dollars in millions)</t>
  </si>
  <si>
    <t>Fiscal Year Ended</t>
  </si>
  <si>
    <t>Operating revenues:</t>
  </si>
  <si>
    <t xml:space="preserve">Passenger </t>
  </si>
  <si>
    <t>Other</t>
  </si>
  <si>
    <t>Total revenues</t>
  </si>
  <si>
    <t>Operating expenses:</t>
  </si>
  <si>
    <t>Aircraft fuel</t>
  </si>
  <si>
    <t>Wages, salaries and benefits</t>
  </si>
  <si>
    <t>Capacity purchase agreements</t>
  </si>
  <si>
    <t>Airport and navigation fees</t>
  </si>
  <si>
    <t>Depreciation, amortization &amp; impairment</t>
  </si>
  <si>
    <t>Aircraft maintenance</t>
  </si>
  <si>
    <t>Sales &amp; Distribution costs</t>
  </si>
  <si>
    <t>Aircraft rent</t>
  </si>
  <si>
    <t>Food, beverages and supplies</t>
  </si>
  <si>
    <t>Communications and Information technology</t>
  </si>
  <si>
    <t>Total operating expenses</t>
  </si>
  <si>
    <t>Net Operating income</t>
  </si>
  <si>
    <t>Non-operating income (expenses)</t>
  </si>
  <si>
    <t>Foreign exchange gain(loss)                                             [Note 3]</t>
  </si>
  <si>
    <t>Interest income</t>
  </si>
  <si>
    <t>Interest expense</t>
  </si>
  <si>
    <t>Interest capitalized                                                             [Note 2]</t>
  </si>
  <si>
    <t>Net financing expense relating to employee benefits [Note 2]</t>
  </si>
  <si>
    <t>Loss on financial instruments recorded at fair value  [Note 1]</t>
  </si>
  <si>
    <t>Other                                                                                     [Note 2]</t>
  </si>
  <si>
    <t>Total non-operating Income</t>
  </si>
  <si>
    <t>Income (loss) before income taxes</t>
  </si>
  <si>
    <t>Income taxes</t>
  </si>
  <si>
    <t>Net income (loss)                                                               [Note 1]</t>
  </si>
  <si>
    <t>Earnings per share (Basic)</t>
  </si>
  <si>
    <t>Earnings per share (Diluted)</t>
  </si>
  <si>
    <t>EXHIBIT B</t>
  </si>
  <si>
    <t>NON-CONSOLIDATED STATEMENT OF FINANCIAL POSITION</t>
  </si>
  <si>
    <t>ASSETS</t>
  </si>
  <si>
    <t xml:space="preserve">Current: </t>
  </si>
  <si>
    <t>Cash and Cash equivalents</t>
  </si>
  <si>
    <t>Short-term investments</t>
  </si>
  <si>
    <t>Total cash  &amp; Short-term investments</t>
  </si>
  <si>
    <t>Restricted cash</t>
  </si>
  <si>
    <t>Accounts receivable</t>
  </si>
  <si>
    <t>Aircraft fuel inventory</t>
  </si>
  <si>
    <t>Spare parts and supplies inventory</t>
  </si>
  <si>
    <t>Prepaid expenses &amp; other current assets</t>
  </si>
  <si>
    <t>Total current assets                                          [Note 1]</t>
  </si>
  <si>
    <t>Property and equipment                                 [Note 4]</t>
  </si>
  <si>
    <t>Intangible assets</t>
  </si>
  <si>
    <t>Deferred tax assets                                           [Note 7]</t>
  </si>
  <si>
    <t>Goodwill                                                            [Note 5]</t>
  </si>
  <si>
    <t>Deposit and other assets</t>
  </si>
  <si>
    <t>Total assets                                                       [Note 1]</t>
  </si>
  <si>
    <t>LIABILITIES</t>
  </si>
  <si>
    <t>Current:</t>
  </si>
  <si>
    <t>Account payable &amp; accrued liabilities</t>
  </si>
  <si>
    <t>Advance ticket sales</t>
  </si>
  <si>
    <t>Current portion of long-term debt &amp; finance leases</t>
  </si>
  <si>
    <t>Total current liabilities</t>
  </si>
  <si>
    <t>Long-term debt and finance leases                [Note 6]</t>
  </si>
  <si>
    <t>Pension &amp; other benefit liabilities</t>
  </si>
  <si>
    <t>Maintenance provisions</t>
  </si>
  <si>
    <t>Deferred tax liabilities                                     [Note 7]</t>
  </si>
  <si>
    <t>Other long-term liabilities</t>
  </si>
  <si>
    <t>Total liabilities                                                  [Note 1]</t>
  </si>
  <si>
    <t>EQUITY</t>
  </si>
  <si>
    <t>Shareholders’ equity</t>
  </si>
  <si>
    <t>Share capital</t>
  </si>
  <si>
    <t>Contributed surplus</t>
  </si>
  <si>
    <t>Deficit</t>
  </si>
  <si>
    <t>Total shareholders’ equity</t>
  </si>
  <si>
    <t>Total liabilities &amp; equity</t>
  </si>
  <si>
    <t>EXHIBIT C</t>
  </si>
  <si>
    <t>NON-CONSOLIDATED STATEMENT OF CASH FLOW</t>
  </si>
  <si>
    <t>Cash Flows from (used for)</t>
  </si>
  <si>
    <t>Operating</t>
  </si>
  <si>
    <t>Net income (loss)</t>
  </si>
  <si>
    <t>Adjustments to reconcile to net cash from operations:</t>
  </si>
  <si>
    <t>Adjust for non-cash items:</t>
  </si>
  <si>
    <t>Deferred income tax                                                   [Note 7]</t>
  </si>
  <si>
    <t>Depreciation, amortization &amp; impairment             [Note 4]</t>
  </si>
  <si>
    <t>Fuel &amp; other derivatives</t>
  </si>
  <si>
    <t>Adjust for Changes in non-cash working capital items:</t>
  </si>
  <si>
    <t>Change in inventories</t>
  </si>
  <si>
    <t>Change in account receivable</t>
  </si>
  <si>
    <t>Change in Account Payable</t>
  </si>
  <si>
    <t>Change in advance ticket sales</t>
  </si>
  <si>
    <t>Change in pension &amp; other benefit liabilities</t>
  </si>
  <si>
    <t>Change in maintenance provisions</t>
  </si>
  <si>
    <t>Net cash flow from operating activities</t>
  </si>
  <si>
    <t>Financing</t>
  </si>
  <si>
    <t>Proceeds from borrowings</t>
  </si>
  <si>
    <t>Reduction of long-term debt obligations                [Note 6]</t>
  </si>
  <si>
    <t>Reduction of finance lease obligations                    [Note 6]</t>
  </si>
  <si>
    <t>Contributed Surplus</t>
  </si>
  <si>
    <t>Net cash flows used in financing activities</t>
  </si>
  <si>
    <t>Investing</t>
  </si>
  <si>
    <t>Additions to property, equipment &amp; intangible assets</t>
  </si>
  <si>
    <t>Proceeds from sale of assets</t>
  </si>
  <si>
    <t>Foreign exchange gain(loss)                                      [Note 3]</t>
  </si>
  <si>
    <t>Net cash flows used in investing activities</t>
  </si>
  <si>
    <t>Increase in cash &amp; cash equivalents</t>
  </si>
  <si>
    <t>Cash &amp; cash equivalents, beginning of year</t>
  </si>
  <si>
    <t>Cash &amp; cash equivalents, end of year</t>
  </si>
  <si>
    <t>Blue Jay Tire Corporation</t>
  </si>
  <si>
    <t>NON-CONSOLIDATED STATEMENTS OF OPERATIONS</t>
  </si>
  <si>
    <t>FISCAL YEAR ending 12/31/YYYY</t>
  </si>
  <si>
    <t>Total Gross Sales</t>
  </si>
  <si>
    <t xml:space="preserve">Cost of Sales (1) </t>
  </si>
  <si>
    <t>Cost of Raw Materials</t>
  </si>
  <si>
    <t xml:space="preserve">Production Costs (2) </t>
  </si>
  <si>
    <t xml:space="preserve">Depreciation &amp; Amortization </t>
  </si>
  <si>
    <t>Shipping Costs</t>
  </si>
  <si>
    <t xml:space="preserve">Other </t>
  </si>
  <si>
    <t>Total Costs of Sales</t>
  </si>
  <si>
    <t>Net Revenue</t>
  </si>
  <si>
    <t>Operating Expenses</t>
  </si>
  <si>
    <t>Research Development</t>
  </si>
  <si>
    <t xml:space="preserve">Selling General &amp; Administrative (3) </t>
  </si>
  <si>
    <t>Non-Recurring (4)</t>
  </si>
  <si>
    <t>Other (5)</t>
  </si>
  <si>
    <t>Total Operating Expenses</t>
  </si>
  <si>
    <t>Operating Income or Loss</t>
  </si>
  <si>
    <t>Income from Other Revenue and Continuing Operations</t>
  </si>
  <si>
    <t>Other Revenue – Warranty program</t>
  </si>
  <si>
    <t>Other Revenue – Book Sales</t>
  </si>
  <si>
    <t>Tire Replacement Expenses</t>
  </si>
  <si>
    <t>Foreign Exchange Gain/(Loss)</t>
  </si>
  <si>
    <t>Net Investment Income</t>
  </si>
  <si>
    <t xml:space="preserve">Total Other Income/Expenses Net (6) </t>
  </si>
  <si>
    <t>Earnings Before Interest &amp; Taxes</t>
  </si>
  <si>
    <t>Interest Expense</t>
  </si>
  <si>
    <t>Income Before Taxes</t>
  </si>
  <si>
    <t>Income Taxes</t>
  </si>
  <si>
    <t>Net Income from Continuing Ops</t>
  </si>
  <si>
    <t>Notes:</t>
  </si>
  <si>
    <t xml:space="preserve">   (1)  Includes cost of material &amp; production with overhead </t>
  </si>
  <si>
    <t xml:space="preserve">   (2)  Includes salaries &amp; overhead directly related to production</t>
  </si>
  <si>
    <t xml:space="preserve">   (3)  Includes salaries other than production related</t>
  </si>
  <si>
    <t xml:space="preserve">   (4)  Includes operational process upgrades</t>
  </si>
  <si>
    <t xml:space="preserve">   (5)  Predominantly injury claims</t>
  </si>
  <si>
    <t xml:space="preserve">   (6)  Performance of the tire warranty program and Sales from travel &amp; restaurant guide books</t>
  </si>
  <si>
    <t xml:space="preserve">Current Assets </t>
  </si>
  <si>
    <t>Cash and Cash Equivalents</t>
  </si>
  <si>
    <t>Short Term Investments</t>
  </si>
  <si>
    <t>Receivables</t>
  </si>
  <si>
    <t>Inventory</t>
  </si>
  <si>
    <t>Total Current Assets</t>
  </si>
  <si>
    <t>Long Term Investments</t>
  </si>
  <si>
    <t>Property Plant and Equipment</t>
  </si>
  <si>
    <t>Intangible Assets</t>
  </si>
  <si>
    <t>Other Assets</t>
  </si>
  <si>
    <t>TOTAL ASSETS</t>
  </si>
  <si>
    <t>LIABILITIES and EQUITY</t>
  </si>
  <si>
    <t>Current Liabilities</t>
  </si>
  <si>
    <t>Accounts payable</t>
  </si>
  <si>
    <t>Short/Current Term Debt</t>
  </si>
  <si>
    <t>Other Current Liabilities</t>
  </si>
  <si>
    <t>Total Current Liabilities</t>
  </si>
  <si>
    <t>Long Term Debt</t>
  </si>
  <si>
    <t>Other Liabilities</t>
  </si>
  <si>
    <t>TOTAL LIABILITIES</t>
  </si>
  <si>
    <t>Equity</t>
  </si>
  <si>
    <t>Retained Earnings</t>
  </si>
  <si>
    <t>Capital</t>
  </si>
  <si>
    <t>TOTAL EQUITY</t>
  </si>
  <si>
    <t>TOTAL LIABILITIES and EQUITY</t>
  </si>
  <si>
    <t>Net Income</t>
  </si>
  <si>
    <t>Operating Activities, Cash Flows Provided By or Used In</t>
  </si>
  <si>
    <t>Adjustments To Net Income:</t>
  </si>
  <si>
    <t>Changes In Accounts Receivables</t>
  </si>
  <si>
    <t>Changes In Liabilities/Account Payables</t>
  </si>
  <si>
    <t>Changes In Inventories</t>
  </si>
  <si>
    <t>Changes In Other Operating Activities</t>
  </si>
  <si>
    <t>Total Cash Flow From Operating Activities</t>
  </si>
  <si>
    <t>Investing Activities, Cash Flows Provided By or Used In</t>
  </si>
  <si>
    <t>Capital Expenditures</t>
  </si>
  <si>
    <t>Investments</t>
  </si>
  <si>
    <t>Other Cash flows from Investing Activities</t>
  </si>
  <si>
    <t>Total Cash Flow From Investing Activities</t>
  </si>
  <si>
    <t>Financing Activities, Cash Flows Provided By or Used In</t>
  </si>
  <si>
    <t>Dividends Paid</t>
  </si>
  <si>
    <t>Sale Purchase of Stock</t>
  </si>
  <si>
    <t>Net Borrowings</t>
  </si>
  <si>
    <t>Other Cash Flows from Financing Activities</t>
  </si>
  <si>
    <t>Total Cash Flow From Financing Activities</t>
  </si>
  <si>
    <t>Change In Cash and Cash Equivalents</t>
  </si>
  <si>
    <t>Frenz Financial Statements</t>
  </si>
  <si>
    <t xml:space="preserve">INCOME STATEMENT </t>
  </si>
  <si>
    <t>Euros in thousands</t>
  </si>
  <si>
    <t>Store Operating Expenses</t>
  </si>
  <si>
    <t>General and Administrative Expenses</t>
  </si>
  <si>
    <t>Impairment of Goodwill</t>
  </si>
  <si>
    <t>Income Tax Expense</t>
  </si>
  <si>
    <t>BALANCE SHEET</t>
  </si>
  <si>
    <t>Dec. 31,</t>
  </si>
  <si>
    <t>Current Assets:</t>
  </si>
  <si>
    <t>Cash</t>
  </si>
  <si>
    <t>Accounts Receivable</t>
  </si>
  <si>
    <t>Long-term Assets:</t>
  </si>
  <si>
    <t>Goodwill</t>
  </si>
  <si>
    <t>Current Liabilities:</t>
  </si>
  <si>
    <t>Accounts Payable</t>
  </si>
  <si>
    <t>Current Borrowing</t>
  </si>
  <si>
    <t>Long-term Debt</t>
  </si>
  <si>
    <t>Total Liabilities</t>
  </si>
  <si>
    <t>Paid-in Capital</t>
  </si>
  <si>
    <t>Retained Earnings, accumulated</t>
  </si>
  <si>
    <t>Total Equity</t>
  </si>
  <si>
    <t>TOTAL LIABILITIES AND EQUITY</t>
  </si>
  <si>
    <t>STATEMENT OF CASH FLOWS</t>
  </si>
  <si>
    <t>Operating Activites:</t>
  </si>
  <si>
    <t>Adjustments</t>
  </si>
  <si>
    <t>Net Cash Provided by Operating Activities</t>
  </si>
  <si>
    <t>Investing Activities:</t>
  </si>
  <si>
    <t>Purchases of  investments</t>
  </si>
  <si>
    <t>Sales of investments</t>
  </si>
  <si>
    <t>Net Cash Used by Investing Activities</t>
  </si>
  <si>
    <t>Financing Activities:</t>
  </si>
  <si>
    <t>Change in Current Borrowing</t>
  </si>
  <si>
    <t>Proceeds from Issuance of Long-Term Debt</t>
  </si>
  <si>
    <t>Repayments of Long-Term Debt</t>
  </si>
  <si>
    <t>Cash Dividends</t>
  </si>
  <si>
    <t>Net Increase in Cash from Financing Activities</t>
  </si>
  <si>
    <t>Net increase in Cash and Cash Equivalents</t>
  </si>
  <si>
    <t>Cash and Cash Equivalents:</t>
  </si>
  <si>
    <t>Beginning of Period</t>
  </si>
  <si>
    <t>End of Period</t>
  </si>
  <si>
    <t>Exhibit A</t>
  </si>
  <si>
    <t>Statement of Income</t>
  </si>
  <si>
    <t>Net interest income</t>
  </si>
  <si>
    <t>Provision for credit losses</t>
  </si>
  <si>
    <t>Net interest income after provision for credit losses</t>
  </si>
  <si>
    <t>Commissions and fee income</t>
  </si>
  <si>
    <t>Net gains (losses) on financial assets/liabilities at fair value through profit or loss</t>
  </si>
  <si>
    <t>Net gains (losses) on financial assets available for sale</t>
  </si>
  <si>
    <t>Net income (loss) from equity method investments</t>
  </si>
  <si>
    <t>Other income (loss)</t>
  </si>
  <si>
    <t>Total noninterest income</t>
  </si>
  <si>
    <t>Compensation and benefits</t>
  </si>
  <si>
    <t>General and administrative expenses</t>
  </si>
  <si>
    <t>Impairment of goodwill and other intangible assets</t>
  </si>
  <si>
    <t>Restructuring activities</t>
  </si>
  <si>
    <t>Total noninterest expenses</t>
  </si>
  <si>
    <t>Income tax expense</t>
  </si>
  <si>
    <t>.</t>
  </si>
  <si>
    <t>Balance Sheet</t>
  </si>
  <si>
    <t>in millions of pounds sterling</t>
  </si>
  <si>
    <t>Assets:</t>
  </si>
  <si>
    <t>Cash and central bank balances</t>
  </si>
  <si>
    <t>Interbank balances (w/o central banks)</t>
  </si>
  <si>
    <t xml:space="preserve">Central bank funds sold and securities purchased under resale agreements </t>
  </si>
  <si>
    <t>Securities borrowed</t>
  </si>
  <si>
    <t>Financial assets at fair value through profit or loss</t>
  </si>
  <si>
    <t xml:space="preserve">  Trading assets</t>
  </si>
  <si>
    <t xml:space="preserve">  Positive market values from derivative financial instruments </t>
  </si>
  <si>
    <t xml:space="preserve">  Financial assets designated at fair value through profit or loss</t>
  </si>
  <si>
    <t>Total financial assets at fair value through profit or loss</t>
  </si>
  <si>
    <t xml:space="preserve">Financial assets available for sale </t>
  </si>
  <si>
    <t xml:space="preserve">Equity method investments </t>
  </si>
  <si>
    <t>Loans</t>
  </si>
  <si>
    <t xml:space="preserve">Securities held to maturity </t>
  </si>
  <si>
    <t>Property and equipment</t>
  </si>
  <si>
    <t xml:space="preserve">Goodwill and other intangible assets </t>
  </si>
  <si>
    <t>Other assets</t>
  </si>
  <si>
    <t>Assets for current tax</t>
  </si>
  <si>
    <t>Deferred tax assets</t>
  </si>
  <si>
    <t>Total assets</t>
  </si>
  <si>
    <t>Liabilities and equity:</t>
  </si>
  <si>
    <t>Deposits</t>
  </si>
  <si>
    <t xml:space="preserve">Central bank funds purchased and securities sold under repurchase agreements </t>
  </si>
  <si>
    <t>Securities loaned</t>
  </si>
  <si>
    <t>Financial liabilities at fair value through profit or loss</t>
  </si>
  <si>
    <t xml:space="preserve">  Trading liabilities</t>
  </si>
  <si>
    <t xml:space="preserve">  Negative market values from derivative financial instruments</t>
  </si>
  <si>
    <t xml:space="preserve">  Financial liabilities designated at fair value through profit or loss </t>
  </si>
  <si>
    <t xml:space="preserve">  Investment contract liabilities</t>
  </si>
  <si>
    <t xml:space="preserve">Total financial liabilities at fair value through profit or loss </t>
  </si>
  <si>
    <t>Other short-term borrowings</t>
  </si>
  <si>
    <t>Other liabilities</t>
  </si>
  <si>
    <t>Provisions</t>
  </si>
  <si>
    <t>Liabilities for current tax</t>
  </si>
  <si>
    <t>Deferred tax liabilities</t>
  </si>
  <si>
    <t>Long-term debt</t>
  </si>
  <si>
    <t>Trust preferred securities</t>
  </si>
  <si>
    <t>Total liabilities</t>
  </si>
  <si>
    <t>Total  equity</t>
  </si>
  <si>
    <t>Total liabilities and equity</t>
  </si>
  <si>
    <t>DARWIN</t>
  </si>
  <si>
    <t>Financial Data: Management Accounting Income Statements (in 000s)</t>
  </si>
  <si>
    <t>REVENUES</t>
  </si>
  <si>
    <t xml:space="preserve">    Premium - First Year</t>
  </si>
  <si>
    <t xml:space="preserve">    Premium - Renewal</t>
  </si>
  <si>
    <t xml:space="preserve">  Total Premiums</t>
  </si>
  <si>
    <t xml:space="preserve">  Net Investment Income</t>
  </si>
  <si>
    <t xml:space="preserve">   Other income</t>
  </si>
  <si>
    <t xml:space="preserve"> Total Revenues</t>
  </si>
  <si>
    <t>BENEFITS AND EXPENSES</t>
  </si>
  <si>
    <t xml:space="preserve">    Claims</t>
  </si>
  <si>
    <t xml:space="preserve">    Surrender and other benefits</t>
  </si>
  <si>
    <t xml:space="preserve">    Incr in reserves &amp; S/A Transfers</t>
  </si>
  <si>
    <t xml:space="preserve">  Total Benefits</t>
  </si>
  <si>
    <t xml:space="preserve">    Field Compensation</t>
  </si>
  <si>
    <t xml:space="preserve">    Change in DAC</t>
  </si>
  <si>
    <t xml:space="preserve">  Total Acquisition Costs</t>
  </si>
  <si>
    <t xml:space="preserve">  Total Administrative Expenses</t>
  </si>
  <si>
    <t>Total Benefits and Expenses</t>
  </si>
  <si>
    <t>EBIT</t>
  </si>
  <si>
    <t>Tax</t>
  </si>
  <si>
    <t>Variable Annuities</t>
  </si>
  <si>
    <t>Universal Life</t>
  </si>
  <si>
    <t xml:space="preserve">    Increase in reserves</t>
  </si>
  <si>
    <t>Traditional Life</t>
  </si>
  <si>
    <t>Term</t>
  </si>
  <si>
    <t>Corp</t>
  </si>
  <si>
    <t>Total Revenues</t>
  </si>
  <si>
    <t>Financial Data: Statutory Balance Sheets (in 000s)</t>
  </si>
  <si>
    <t xml:space="preserve">   Cash</t>
  </si>
  <si>
    <t xml:space="preserve">   Bonds</t>
  </si>
  <si>
    <t xml:space="preserve">   Mortgages</t>
  </si>
  <si>
    <t>Subtotal: Cash &amp; Invested Assets</t>
  </si>
  <si>
    <t>Separate Account Assets</t>
  </si>
  <si>
    <t>Deferred Tax Asset</t>
  </si>
  <si>
    <t>Total Assets</t>
  </si>
  <si>
    <t>Statutory Reserves</t>
  </si>
  <si>
    <t>Debt</t>
  </si>
  <si>
    <t>Statutory Equity</t>
  </si>
  <si>
    <t>RBC</t>
  </si>
  <si>
    <t>Debt Ratio</t>
  </si>
  <si>
    <t>Variable Annuity</t>
  </si>
  <si>
    <t>Cash, Invested and Other Assets</t>
  </si>
  <si>
    <t>SNAPPY Financials</t>
  </si>
  <si>
    <t>Summary of Operations (in 000s)</t>
  </si>
  <si>
    <t>Premiums</t>
  </si>
  <si>
    <t>Net investment income</t>
  </si>
  <si>
    <t>Death Benefits</t>
  </si>
  <si>
    <t xml:space="preserve">Surrender Benefits </t>
  </si>
  <si>
    <t>Increase in Reserves</t>
  </si>
  <si>
    <t>Total Benefits</t>
  </si>
  <si>
    <t>Sales Expenses</t>
  </si>
  <si>
    <t>General Insurance Expenses</t>
  </si>
  <si>
    <t>Insurance Taxes, Licenses, and Fees</t>
  </si>
  <si>
    <t>Total Expenses</t>
  </si>
  <si>
    <t>Net Gain from Operations before FIT</t>
  </si>
  <si>
    <t>Federal Income Tax</t>
  </si>
  <si>
    <t>Balance Sheet (in 000s)</t>
  </si>
  <si>
    <t>Assets</t>
  </si>
  <si>
    <t>Bonds</t>
  </si>
  <si>
    <t>Furniture and Equipment</t>
  </si>
  <si>
    <t>Liabilities</t>
  </si>
  <si>
    <t>Surplus</t>
  </si>
  <si>
    <t>SEAPLANE Financials</t>
  </si>
  <si>
    <t>Net Operating Statement (in CAD 000s)</t>
  </si>
  <si>
    <t>Passenger revenues</t>
  </si>
  <si>
    <t>Freight, charters, aircraft sales, and other</t>
  </si>
  <si>
    <t>Total operating revenues</t>
  </si>
  <si>
    <t>Salaries, wages and benefits</t>
  </si>
  <si>
    <t>Aircraft maintenance, material, repairs, and other</t>
  </si>
  <si>
    <t>Depreciation and amortization</t>
  </si>
  <si>
    <t>Other operating expense</t>
  </si>
  <si>
    <t>Operating income</t>
  </si>
  <si>
    <t>Interest expense, net</t>
  </si>
  <si>
    <t>Income tax benefit (expense)</t>
  </si>
  <si>
    <t>Balance Sheet (in CAD 000s)</t>
  </si>
  <si>
    <t>Cash and Short-Term Investments</t>
  </si>
  <si>
    <t>Fuel, Parts, and Other Inventory</t>
  </si>
  <si>
    <t>Property, Equipment, and Other Assets</t>
  </si>
  <si>
    <t>Owner Equity</t>
  </si>
  <si>
    <t>Projected</t>
  </si>
  <si>
    <t>Actual</t>
  </si>
  <si>
    <t>Proj 2023</t>
  </si>
  <si>
    <t>Big Ben – Annual Report 2022</t>
  </si>
  <si>
    <t>Projected 
Dec 31, 2023</t>
  </si>
  <si>
    <t>Additional equity components</t>
  </si>
  <si>
    <t>Noncontrolling interests</t>
  </si>
  <si>
    <t>Note:  Years 2020-2022 are actual results and years 2023-2025 are forecasts.</t>
  </si>
  <si>
    <t>Dec 31, 2022</t>
  </si>
  <si>
    <t>Dec 31, 2021</t>
  </si>
  <si>
    <t>Dec 31, 2020</t>
  </si>
  <si>
    <t>Question Templates:</t>
  </si>
  <si>
    <t>Case Study Exhibits:</t>
  </si>
  <si>
    <t>General template instructions:</t>
  </si>
  <si>
    <t>For each question part requiring an answer in Excel: 
(1) clearly identify the inputs to the calculations, if necessary
(2) show the necessary interim calculations, adding rows and / or columns, if necessary, and
(3) enter the final answer in some or all of the cells highlighted in yellow, as applicable in each circumstance. 
These cells should contain formulas with links to other calculations in the worksheet.  Minimize the use of hard-coded figures and maximize the number of interim steps in the calculations that would demonstrate your line of thinking.</t>
  </si>
  <si>
    <t>Question 4(c)</t>
  </si>
  <si>
    <t xml:space="preserve">Color Coding: </t>
  </si>
  <si>
    <t>Answers and candidate work in yellow highlighted areas</t>
  </si>
  <si>
    <t>Instructions/notes to candidates in red font</t>
  </si>
  <si>
    <t>Previous calculation results from prior tabs in gray highlight</t>
  </si>
  <si>
    <t>Question in blue font</t>
  </si>
  <si>
    <t>Assumptions/given info in green highlight</t>
  </si>
  <si>
    <t>Setup/structure/information provided to candidates in  black font</t>
  </si>
  <si>
    <t>Question 7(b)</t>
  </si>
  <si>
    <t>Special functionality in orange highlight</t>
  </si>
  <si>
    <t>How to use this Navigation sheet:</t>
  </si>
  <si>
    <t xml:space="preserve">Links to each question template and case study exhibit/table worksheet can be found on this sheet. 
To go to any one template or case study item, hover the cursor over the desired worksheet and click that worksheet name. 
In cell N1 of every other worksheet is a link to this navigation sheet. Clicking it will return you here. 
When needing to copy information, tables, or data from one sheet to another, you can copy the area needed, click the navigation link to come back to this sheet, and then click the link for the destination worksheet and paste in that worksheet.  </t>
  </si>
  <si>
    <t>Navigation</t>
  </si>
  <si>
    <t>Question 1 (d)-(ii)</t>
  </si>
  <si>
    <t>At a later date, you are tasked with conducting a Basic Frequency Backtest of the financial model’s daily end-of-day Profit and Loss. The results of the Backtest are below.</t>
  </si>
  <si>
    <t>Number of Days in Period</t>
  </si>
  <si>
    <t>Number of Observations with Profits above the Upper Risk Bound (VaR at the 5% confidence level)</t>
  </si>
  <si>
    <t>Number of Observations with Losses below the Lower Risk Bound (VaR at the 95% confidence level)</t>
  </si>
  <si>
    <t>(d)-(ii) Interpret the results of the Backtest from the table above.</t>
  </si>
  <si>
    <t>Question 2 (a)(i)</t>
  </si>
  <si>
    <t xml:space="preserve">You are a consultant engaged by Blue Jay Air (BJA) to advise on its international expansion strategy. Since the separation of BJA from RPPC, </t>
  </si>
  <si>
    <t xml:space="preserve">BJA has pursued ambitious growth opportunities. </t>
  </si>
  <si>
    <t xml:space="preserve">Based on the research from your team, the median debt-to-equity ratio in the airline industry is 5.5x. </t>
  </si>
  <si>
    <t>(i)	Calculate BJA’s net debt-to-value ratio over the last three years. Show your work.</t>
  </si>
  <si>
    <t>Final answer here:</t>
  </si>
  <si>
    <t>Net debt-to-value ratio</t>
  </si>
  <si>
    <t>Provide calculation details in this section:</t>
  </si>
  <si>
    <t>Question 2 (a)(ii)</t>
  </si>
  <si>
    <t xml:space="preserve">(ii)	Describe the evolution of BJA’s capital structure over the last three years. Support your answer by referring to the financial statements.	</t>
  </si>
  <si>
    <t>Question 2 (b)</t>
  </si>
  <si>
    <t xml:space="preserve">BJA needs an independent review of its capital budgeting model (below) in order to secure a fixed debt financing agreement to support the international expansion project. </t>
  </si>
  <si>
    <t>The model calculates a net present value using the companywide cost of capital and the expected free cash flows of each alternative.</t>
  </si>
  <si>
    <r>
      <t xml:space="preserve">(Answer Box provided below capital budgeting model. </t>
    </r>
    <r>
      <rPr>
        <b/>
        <sz val="11"/>
        <color rgb="FFFF0000"/>
        <rFont val="Symbol"/>
        <family val="1"/>
        <charset val="2"/>
      </rPr>
      <t>¯</t>
    </r>
    <r>
      <rPr>
        <b/>
        <sz val="11"/>
        <color rgb="FFFF0000"/>
        <rFont val="Calibri"/>
        <family val="2"/>
        <scheme val="minor"/>
      </rPr>
      <t>)</t>
    </r>
  </si>
  <si>
    <t>Company Wide Cost of Capital Model</t>
  </si>
  <si>
    <t>RPPC Metrics</t>
  </si>
  <si>
    <t>Comments</t>
  </si>
  <si>
    <t>Expected Cost of Debt</t>
  </si>
  <si>
    <t>Expected Cost of Equity</t>
  </si>
  <si>
    <t>Debt-to-Value Ratio</t>
  </si>
  <si>
    <t>RPPC rebalances it's capital structure periodically to target a fixed debt-to-value ratio of 40%</t>
  </si>
  <si>
    <t>Tax rate</t>
  </si>
  <si>
    <t>the tax rate was updated in 2021 to reflect BJA's expectation for a future effective tax rate</t>
  </si>
  <si>
    <t>Airline industry leverage factor</t>
  </si>
  <si>
    <t>this factor is derived from statistical analysis to adjust the debt-to-value ratio of BJA to reflect the capital intensive nature of the airline industry</t>
  </si>
  <si>
    <t>Adjusted Debt-to-Value Ratio</t>
  </si>
  <si>
    <t xml:space="preserve">this ratio was validated in Q2 2021 against BJA's financial statements </t>
  </si>
  <si>
    <t>BJA Companywide cost of capital</t>
  </si>
  <si>
    <r>
      <rPr>
        <b/>
        <sz val="11"/>
        <color theme="1"/>
        <rFont val="Calibri"/>
        <family val="2"/>
      </rPr>
      <t>Note</t>
    </r>
    <r>
      <rPr>
        <sz val="11"/>
        <color theme="1"/>
        <rFont val="Calibri"/>
        <family val="2"/>
        <scheme val="minor"/>
      </rPr>
      <t xml:space="preserve">: </t>
    </r>
  </si>
  <si>
    <t>This model was developed in 2016 by the Finance Team at BJA</t>
  </si>
  <si>
    <t xml:space="preserve">No material changes have been made to the model that have not otherwise been noted. </t>
  </si>
  <si>
    <t>The only input that is periodically reviewed is the "Airline industry leverage factor"</t>
  </si>
  <si>
    <t>Expected Free Cashflow</t>
  </si>
  <si>
    <t>Year</t>
  </si>
  <si>
    <t>Expected FCF ($M)</t>
  </si>
  <si>
    <t>21+</t>
  </si>
  <si>
    <t>Purchase the international plane fleet</t>
  </si>
  <si>
    <t>Upgrade the existing plane fleet for international travel</t>
  </si>
  <si>
    <t>The cashflow projection was last updated in 2022 by the Finance Team at BJA</t>
  </si>
  <si>
    <t>The cashflows are modeled in a separate forecast model and they are an input to this NPV model</t>
  </si>
  <si>
    <t>NPV</t>
  </si>
  <si>
    <t>Project</t>
  </si>
  <si>
    <t xml:space="preserve">(b) Critique the Finance Team's capital budgeting model, assuming that the expected free cash flows are accurately forecasted. </t>
  </si>
  <si>
    <t>Question 3 (b)</t>
  </si>
  <si>
    <t>(i) ROA</t>
  </si>
  <si>
    <t>(ii) Leverage Ratio</t>
  </si>
  <si>
    <t>(iii) ROE</t>
  </si>
  <si>
    <t>ROA</t>
  </si>
  <si>
    <t>Leverage Ratio</t>
  </si>
  <si>
    <t>ROE</t>
  </si>
  <si>
    <t xml:space="preserve">Question 4 (c) </t>
  </si>
  <si>
    <t xml:space="preserve">Advancing digital innovations is important to SIT’s new business sales. SIT has implemented three improvements to the IT systems in its Life business </t>
  </si>
  <si>
    <t xml:space="preserve">and one improvement to the IT systems in its P&amp;C business, for a total overhead cost of $100,000. SIT needs to allocate the overhead to each business unit </t>
  </si>
  <si>
    <t>using the following information provided.</t>
  </si>
  <si>
    <t># Policies Sold</t>
  </si>
  <si>
    <t>Labor Hours per Policy</t>
  </si>
  <si>
    <t>Number of IT Improvements</t>
  </si>
  <si>
    <t xml:space="preserve">Overhead costs = </t>
  </si>
  <si>
    <t>Life</t>
  </si>
  <si>
    <t>P&amp;C</t>
  </si>
  <si>
    <t>(c)(i) Calculate the overhead allocation to each business unit (Life and P&amp;C) using the traditional costing method. Show your work.</t>
  </si>
  <si>
    <t>Calculation details here:</t>
  </si>
  <si>
    <t>Overhead</t>
  </si>
  <si>
    <t>(c)(ii) Calculate the overhead allocation to each business unit (Life and P&amp;C) using the ABC method. Show your work.</t>
  </si>
  <si>
    <t>(c)(iii) Recommend which overhead allocation method SIT should use. Justify your answer using the results from (i) and (ii) above.</t>
  </si>
  <si>
    <t>Question 6 (a)(ii)</t>
  </si>
  <si>
    <t>(a)-(ii) Prepare the 2022 balance sheet under US GAAP according to the method described in (i). Show your work.</t>
  </si>
  <si>
    <t>Date</t>
  </si>
  <si>
    <t>$US per Š</t>
  </si>
  <si>
    <t>Jan 1, 2022</t>
  </si>
  <si>
    <t>Average 2022</t>
  </si>
  <si>
    <t>Weighted avg when non-monetary assets/liabilities acquired</t>
  </si>
  <si>
    <t>December 15, 2022 when dividends were declared</t>
  </si>
  <si>
    <t xml:space="preserve">December 31, 2022 </t>
  </si>
  <si>
    <t>Final answer in this column.</t>
  </si>
  <si>
    <t>(in '000s)</t>
  </si>
  <si>
    <t>Š 2022</t>
  </si>
  <si>
    <t>Work Space</t>
  </si>
  <si>
    <t>USD 2022</t>
  </si>
  <si>
    <t>Plant, Property, and Equipment (net of depreciation)</t>
  </si>
  <si>
    <t>Cash / Short Term Investments</t>
  </si>
  <si>
    <t>Liabilities &amp; Equity</t>
  </si>
  <si>
    <t>Long-Term Debt</t>
  </si>
  <si>
    <t>Capital Stock</t>
  </si>
  <si>
    <t>Total Liabilities &amp; Equity</t>
  </si>
  <si>
    <t>Question 6 (c)</t>
  </si>
  <si>
    <t xml:space="preserve">(c) Analyze how using Shinee-denominated long-term debt to fund the purchase of Sunshine Sprockets’ plant and equipment would have impacted the translation </t>
  </si>
  <si>
    <t xml:space="preserve">of the company's equity at the end of the year, assuming no depreciation. Show your work. </t>
  </si>
  <si>
    <t>Provide answer here:</t>
  </si>
  <si>
    <t>Provide calculation details here:</t>
  </si>
  <si>
    <t>Question 7 (b)</t>
  </si>
  <si>
    <t>Prediction</t>
  </si>
  <si>
    <t>Lapse</t>
  </si>
  <si>
    <t>Do not lapse</t>
  </si>
  <si>
    <t>Target</t>
  </si>
  <si>
    <t>(b)(i) Calculate the precision and recall based on the table provided. Show your work.</t>
  </si>
  <si>
    <t>(b)(ii) Evaluate the model performance. Justify your answers.</t>
  </si>
  <si>
    <t>Question 1(d)(ii)</t>
  </si>
  <si>
    <t>Question 2(a)(i)</t>
  </si>
  <si>
    <t>Question 2(a)(ii)</t>
  </si>
  <si>
    <t>Question 2(b)</t>
  </si>
  <si>
    <t>Question 3(b)</t>
  </si>
  <si>
    <t>Question 6(a)(ii)</t>
  </si>
  <si>
    <t>Question 6(c)</t>
  </si>
  <si>
    <t>Calculate the following financial ratios for Big Ben Bank for the years 2021 and 2022. Show your work.</t>
  </si>
  <si>
    <t>You are asked to review the new model’s performance. A table containing the predicted results in the last month is provided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</si>
</sst>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_-* #,##0.00_-;\-* #,##0.00_-;_-* &quot;-&quot;??_-;_-@_-"/>
    <numFmt numFmtId="166" formatCode="mmm\ dd\,\ yyyy"/>
    <numFmt numFmtId="167" formatCode="_(* #,##0.0_);_(* \(#,##0.0\);_(* &quot;-&quot;??_);_(@_)"/>
    <numFmt numFmtId="168" formatCode="[$$-409]#,##0.00"/>
    <numFmt numFmtId="169" formatCode="0.000"/>
  </numFmts>
  <fonts count="7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2"/>
      <color theme="1"/>
      <name val="Calibri"/>
      <family val="2"/>
      <scheme val="minor"/>
    </font>
    <font>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8"/>
      <color theme="1"/>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color indexed="8"/>
      <name val="Verdan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Calibri"/>
      <family val="2"/>
      <scheme val="minor"/>
    </font>
    <font>
      <sz val="12"/>
      <color theme="1"/>
      <name val="Calibri"/>
      <family val="2"/>
      <scheme val="minor"/>
    </font>
    <font>
      <sz val="10"/>
      <color theme="1"/>
      <name val="Calibri"/>
      <family val="2"/>
      <scheme val="minor"/>
    </font>
    <font>
      <b/>
      <sz val="12"/>
      <color rgb="FF000000"/>
      <name val="Calibri"/>
      <family val="2"/>
    </font>
    <font>
      <b/>
      <sz val="11"/>
      <color rgb="FF000000"/>
      <name val="Calibri"/>
      <family val="2"/>
    </font>
    <font>
      <sz val="11"/>
      <color theme="1"/>
      <name val="Calibri"/>
      <family val="2"/>
    </font>
    <font>
      <b/>
      <sz val="13"/>
      <color theme="1"/>
      <name val="Calibri"/>
      <family val="2"/>
      <scheme val="minor"/>
    </font>
    <font>
      <b/>
      <sz val="10.5"/>
      <color theme="1"/>
      <name val="Calibri"/>
      <family val="2"/>
      <scheme val="minor"/>
    </font>
    <font>
      <u/>
      <sz val="11"/>
      <color theme="10"/>
      <name val="Calibri"/>
      <family val="2"/>
      <scheme val="minor"/>
    </font>
    <font>
      <sz val="10"/>
      <color theme="0" tint="-0.89999084444715716"/>
      <name val="Arial"/>
      <family val="2"/>
    </font>
    <font>
      <b/>
      <sz val="14"/>
      <name val="Calibri"/>
      <family val="2"/>
      <scheme val="minor"/>
    </font>
    <font>
      <b/>
      <sz val="14"/>
      <color indexed="62"/>
      <name val="Arial"/>
      <family val="2"/>
    </font>
    <font>
      <i/>
      <sz val="12"/>
      <name val="Calibri"/>
      <family val="2"/>
      <scheme val="minor"/>
    </font>
    <font>
      <i/>
      <sz val="11"/>
      <name val="Calibri"/>
      <family val="2"/>
      <scheme val="minor"/>
    </font>
    <font>
      <b/>
      <sz val="11"/>
      <name val="Calibri"/>
      <family val="2"/>
      <scheme val="minor"/>
    </font>
    <font>
      <sz val="9"/>
      <name val="Arial"/>
      <family val="2"/>
    </font>
    <font>
      <sz val="9"/>
      <color indexed="55"/>
      <name val="Arial"/>
      <family val="2"/>
    </font>
    <font>
      <sz val="11"/>
      <name val="Calibri"/>
      <family val="2"/>
      <scheme val="minor"/>
    </font>
    <font>
      <sz val="10"/>
      <color indexed="55"/>
      <name val="Arial"/>
      <family val="2"/>
    </font>
    <font>
      <b/>
      <sz val="10"/>
      <name val="Arial"/>
      <family val="2"/>
    </font>
    <font>
      <b/>
      <sz val="14"/>
      <name val="Arial"/>
      <family val="2"/>
    </font>
    <font>
      <b/>
      <sz val="12"/>
      <name val="Arial"/>
      <family val="2"/>
    </font>
    <font>
      <i/>
      <sz val="10"/>
      <name val="Calibri"/>
      <family val="2"/>
      <scheme val="minor"/>
    </font>
    <font>
      <b/>
      <sz val="10"/>
      <name val="Calibri"/>
      <family val="2"/>
      <scheme val="minor"/>
    </font>
    <font>
      <sz val="10"/>
      <name val="Calibri"/>
      <family val="2"/>
      <scheme val="minor"/>
    </font>
    <font>
      <u val="singleAccounting"/>
      <sz val="10"/>
      <name val="Calibri"/>
      <family val="2"/>
      <scheme val="minor"/>
    </font>
    <font>
      <b/>
      <sz val="13"/>
      <name val="Calibri"/>
      <family val="2"/>
      <scheme val="minor"/>
    </font>
    <font>
      <b/>
      <u/>
      <sz val="11"/>
      <name val="Calibri"/>
      <family val="2"/>
      <scheme val="minor"/>
    </font>
    <font>
      <b/>
      <sz val="14"/>
      <color rgb="FF000000"/>
      <name val="Calibri"/>
      <family val="2"/>
    </font>
    <font>
      <b/>
      <sz val="10"/>
      <color rgb="FF000000"/>
      <name val="Calibri"/>
      <family val="2"/>
    </font>
    <font>
      <i/>
      <sz val="10"/>
      <color rgb="FF000000"/>
      <name val="Calibri"/>
      <family val="2"/>
    </font>
    <font>
      <sz val="10"/>
      <color rgb="FF000000"/>
      <name val="Calibri"/>
      <family val="2"/>
    </font>
    <font>
      <sz val="12"/>
      <color rgb="FF000000"/>
      <name val="Calibri"/>
      <family val="2"/>
    </font>
    <font>
      <sz val="10"/>
      <name val="Arial"/>
      <family val="2"/>
    </font>
    <font>
      <u/>
      <sz val="10"/>
      <color indexed="12"/>
      <name val="Arial"/>
      <family val="2"/>
    </font>
    <font>
      <sz val="10"/>
      <color indexed="8"/>
      <name val="Arial"/>
      <family val="2"/>
    </font>
    <font>
      <sz val="10"/>
      <name val="MS Sans Serif"/>
      <family val="2"/>
    </font>
    <font>
      <sz val="10"/>
      <name val="Univers Condensed"/>
      <family val="2"/>
    </font>
    <font>
      <sz val="11"/>
      <color rgb="FFFF0000"/>
      <name val="Calibri"/>
      <family val="2"/>
      <scheme val="minor"/>
    </font>
    <font>
      <b/>
      <sz val="12"/>
      <color rgb="FFFF0000"/>
      <name val="Calibri"/>
      <family val="2"/>
      <scheme val="minor"/>
    </font>
    <font>
      <b/>
      <sz val="11"/>
      <color rgb="FFFF0000"/>
      <name val="Calibri"/>
      <family val="2"/>
      <scheme val="minor"/>
    </font>
    <font>
      <sz val="11"/>
      <color rgb="FF0070C0"/>
      <name val="Calibri"/>
      <family val="2"/>
      <scheme val="minor"/>
    </font>
    <font>
      <b/>
      <sz val="12"/>
      <color rgb="FF0070C0"/>
      <name val="Calibri"/>
      <family val="2"/>
      <scheme val="minor"/>
    </font>
    <font>
      <b/>
      <sz val="11"/>
      <color rgb="FF0070C0"/>
      <name val="Calibri"/>
      <family val="2"/>
      <scheme val="minor"/>
    </font>
    <font>
      <sz val="11"/>
      <color theme="1"/>
      <name val="Symbol"/>
      <family val="1"/>
      <charset val="2"/>
    </font>
    <font>
      <b/>
      <u/>
      <sz val="11"/>
      <color theme="1"/>
      <name val="Calibri"/>
      <family val="2"/>
      <scheme val="minor"/>
    </font>
    <font>
      <b/>
      <sz val="11"/>
      <color rgb="FF000000"/>
      <name val="Calibri"/>
      <family val="2"/>
      <scheme val="minor"/>
    </font>
    <font>
      <b/>
      <sz val="11"/>
      <color rgb="FFFF0000"/>
      <name val="Symbol"/>
      <family val="1"/>
      <charset val="2"/>
    </font>
    <font>
      <b/>
      <i/>
      <sz val="11"/>
      <color theme="1"/>
      <name val="Calibri"/>
      <family val="2"/>
      <scheme val="minor"/>
    </font>
    <font>
      <i/>
      <sz val="11"/>
      <color theme="1"/>
      <name val="Calibri"/>
      <family val="2"/>
      <scheme val="minor"/>
    </font>
    <font>
      <b/>
      <sz val="11"/>
      <color theme="1"/>
      <name val="Calibri"/>
      <family val="2"/>
    </font>
    <font>
      <sz val="13"/>
      <color theme="1"/>
      <name val="Calibri"/>
      <family val="2"/>
      <scheme val="minor"/>
    </font>
    <font>
      <sz val="12"/>
      <name val="Times New Roman"/>
      <family val="1"/>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00B050"/>
        <bgColor indexed="64"/>
      </patternFill>
    </fill>
    <fill>
      <patternFill patternType="solid">
        <fgColor theme="0" tint="-0.249977111117893"/>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ck">
        <color indexed="9"/>
      </right>
      <top/>
      <bottom style="medium">
        <color indexed="23"/>
      </bottom>
      <diagonal/>
    </border>
    <border>
      <left style="thick">
        <color indexed="9"/>
      </left>
      <right style="thick">
        <color indexed="9"/>
      </right>
      <top/>
      <bottom/>
      <diagonal/>
    </border>
    <border>
      <left/>
      <right/>
      <top style="thin">
        <color rgb="FF505050"/>
      </top>
      <bottom style="thin">
        <color rgb="FF505050"/>
      </bottom>
      <diagonal/>
    </border>
    <border>
      <left/>
      <right/>
      <top/>
      <bottom style="medium">
        <color rgb="FF505050"/>
      </bottom>
      <diagonal/>
    </border>
    <border>
      <left/>
      <right/>
      <top style="thin">
        <color rgb="FF505050"/>
      </top>
      <bottom style="medium">
        <color rgb="FF505050"/>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142">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0" applyNumberFormat="0" applyAlignment="0" applyProtection="0"/>
    <xf numFmtId="0" fontId="10" fillId="21" borderId="11" applyNumberFormat="0" applyAlignment="0" applyProtection="0"/>
    <xf numFmtId="165" fontId="1" fillId="0" borderId="0" applyFont="0" applyFill="0" applyBorder="0" applyAlignment="0" applyProtection="0"/>
    <xf numFmtId="165"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165"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12" applyNumberFormat="0" applyFill="0" applyAlignment="0" applyProtection="0"/>
    <xf numFmtId="0" fontId="16" fillId="0" borderId="13" applyNumberFormat="0" applyFill="0" applyAlignment="0" applyProtection="0"/>
    <xf numFmtId="0" fontId="17" fillId="0" borderId="14" applyNumberFormat="0" applyFill="0" applyAlignment="0" applyProtection="0"/>
    <xf numFmtId="0" fontId="17" fillId="0" borderId="0" applyNumberFormat="0" applyFill="0" applyBorder="0" applyAlignment="0" applyProtection="0"/>
    <xf numFmtId="0" fontId="18" fillId="7" borderId="10" applyNumberFormat="0" applyAlignment="0" applyProtection="0"/>
    <xf numFmtId="0" fontId="19" fillId="0" borderId="15" applyNumberFormat="0" applyFill="0" applyAlignment="0" applyProtection="0"/>
    <xf numFmtId="0" fontId="20" fillId="22" borderId="0" applyNumberFormat="0" applyBorder="0" applyAlignment="0" applyProtection="0"/>
    <xf numFmtId="0" fontId="1" fillId="0" borderId="0"/>
    <xf numFmtId="0" fontId="21" fillId="0" borderId="0" applyNumberFormat="0" applyFill="0" applyBorder="0" applyProtection="0">
      <alignment vertical="top" wrapText="1"/>
    </xf>
    <xf numFmtId="0" fontId="11" fillId="0" borderId="0"/>
    <xf numFmtId="0" fontId="11" fillId="0" borderId="0"/>
    <xf numFmtId="0" fontId="11" fillId="0" borderId="0"/>
    <xf numFmtId="0" fontId="6" fillId="0" borderId="0"/>
    <xf numFmtId="0" fontId="11" fillId="0" borderId="0"/>
    <xf numFmtId="0" fontId="11" fillId="0" borderId="0"/>
    <xf numFmtId="0" fontId="1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23" borderId="16" applyNumberFormat="0" applyFont="0" applyAlignment="0" applyProtection="0"/>
    <xf numFmtId="0" fontId="22" fillId="20" borderId="17" applyNumberFormat="0" applyAlignment="0" applyProtection="0"/>
    <xf numFmtId="9" fontId="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 fillId="0" borderId="0" applyFont="0" applyFill="0" applyBorder="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0" borderId="0" applyNumberFormat="0" applyFill="0" applyBorder="0" applyAlignment="0" applyProtection="0"/>
    <xf numFmtId="0" fontId="27" fillId="0" borderId="0"/>
    <xf numFmtId="0" fontId="34" fillId="0" borderId="0" applyNumberFormat="0" applyFill="0" applyBorder="0" applyAlignment="0" applyProtection="0"/>
    <xf numFmtId="0" fontId="59" fillId="0" borderId="0"/>
    <xf numFmtId="0" fontId="60"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165" fontId="11" fillId="0" borderId="0" applyFont="0" applyFill="0" applyBorder="0" applyAlignment="0" applyProtection="0"/>
    <xf numFmtId="0" fontId="11" fillId="0" borderId="0"/>
    <xf numFmtId="0" fontId="62" fillId="0" borderId="0"/>
    <xf numFmtId="0" fontId="63" fillId="0" borderId="0">
      <alignment vertical="top"/>
    </xf>
    <xf numFmtId="0" fontId="62" fillId="0" borderId="0"/>
    <xf numFmtId="0" fontId="62" fillId="0" borderId="0"/>
    <xf numFmtId="0" fontId="62" fillId="0" borderId="0"/>
    <xf numFmtId="0" fontId="62" fillId="0" borderId="0"/>
    <xf numFmtId="0" fontId="61" fillId="0" borderId="0">
      <alignment vertical="top"/>
    </xf>
    <xf numFmtId="0" fontId="11" fillId="0" borderId="0"/>
    <xf numFmtId="168" fontId="11" fillId="0" borderId="0"/>
    <xf numFmtId="0" fontId="6" fillId="0" borderId="0"/>
    <xf numFmtId="0" fontId="11" fillId="0" borderId="0"/>
    <xf numFmtId="0" fontId="61" fillId="0" borderId="0">
      <alignment vertical="top"/>
    </xf>
    <xf numFmtId="0" fontId="61" fillId="0" borderId="0">
      <alignment vertical="top"/>
    </xf>
    <xf numFmtId="0" fontId="63" fillId="0" borderId="0">
      <alignment vertical="top"/>
    </xf>
    <xf numFmtId="0" fontId="63" fillId="0" borderId="0">
      <alignment vertical="top"/>
    </xf>
    <xf numFmtId="0" fontId="63" fillId="0" borderId="0">
      <alignment vertical="top"/>
    </xf>
    <xf numFmtId="0" fontId="11" fillId="0" borderId="0">
      <alignment vertical="center"/>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1" fillId="0" borderId="0"/>
    <xf numFmtId="9" fontId="6" fillId="0" borderId="0" applyFont="0" applyFill="0" applyBorder="0" applyAlignment="0" applyProtection="0"/>
    <xf numFmtId="0" fontId="11" fillId="0" borderId="0"/>
    <xf numFmtId="0" fontId="11" fillId="0" borderId="0"/>
    <xf numFmtId="9" fontId="59" fillId="0" borderId="0" applyFont="0" applyFill="0" applyBorder="0" applyAlignment="0" applyProtection="0"/>
  </cellStyleXfs>
  <cellXfs count="318">
    <xf numFmtId="0" fontId="0" fillId="0" borderId="0" xfId="0"/>
    <xf numFmtId="0" fontId="0" fillId="0" borderId="0" xfId="0" applyAlignment="1">
      <alignment horizontal="center"/>
    </xf>
    <xf numFmtId="164" fontId="0" fillId="0" borderId="0" xfId="1" applyNumberFormat="1" applyFont="1"/>
    <xf numFmtId="0" fontId="0" fillId="24" borderId="0" xfId="0" applyFill="1"/>
    <xf numFmtId="0" fontId="2" fillId="0" borderId="0" xfId="0" applyFont="1"/>
    <xf numFmtId="0" fontId="0" fillId="0" borderId="0" xfId="0" applyAlignment="1">
      <alignment horizontal="left"/>
    </xf>
    <xf numFmtId="0" fontId="28" fillId="0" borderId="0" xfId="0" applyFont="1"/>
    <xf numFmtId="0" fontId="2" fillId="0" borderId="9" xfId="0" applyFont="1" applyBorder="1"/>
    <xf numFmtId="164" fontId="0" fillId="0" borderId="9" xfId="1" applyNumberFormat="1" applyFont="1" applyBorder="1"/>
    <xf numFmtId="0" fontId="0" fillId="0" borderId="9" xfId="0" applyBorder="1"/>
    <xf numFmtId="0" fontId="27" fillId="0" borderId="0" xfId="0" applyFont="1"/>
    <xf numFmtId="3" fontId="0" fillId="0" borderId="0" xfId="0" applyNumberFormat="1"/>
    <xf numFmtId="0" fontId="31" fillId="0" borderId="0" xfId="0" applyFont="1"/>
    <xf numFmtId="1" fontId="0" fillId="0" borderId="0" xfId="0" applyNumberFormat="1"/>
    <xf numFmtId="15" fontId="0" fillId="0" borderId="0" xfId="0" applyNumberFormat="1"/>
    <xf numFmtId="37" fontId="0" fillId="0" borderId="0" xfId="0" applyNumberFormat="1"/>
    <xf numFmtId="0" fontId="4" fillId="0" borderId="0" xfId="0" applyFont="1"/>
    <xf numFmtId="0" fontId="0" fillId="0" borderId="9" xfId="0" applyBorder="1" applyAlignment="1">
      <alignment horizontal="right" wrapText="1"/>
    </xf>
    <xf numFmtId="0" fontId="35" fillId="0" borderId="0" xfId="0" applyFont="1"/>
    <xf numFmtId="0" fontId="37" fillId="0" borderId="0" xfId="0" applyFont="1"/>
    <xf numFmtId="0" fontId="41" fillId="0" borderId="0" xfId="0" applyFont="1"/>
    <xf numFmtId="0" fontId="42" fillId="25" borderId="24" xfId="0" applyFont="1" applyFill="1" applyBorder="1" applyAlignment="1">
      <alignment horizontal="right" wrapText="1"/>
    </xf>
    <xf numFmtId="0" fontId="44" fillId="25" borderId="24" xfId="0" applyFont="1" applyFill="1" applyBorder="1" applyAlignment="1">
      <alignment horizontal="right" wrapText="1"/>
    </xf>
    <xf numFmtId="0" fontId="45" fillId="0" borderId="0" xfId="0" applyFont="1"/>
    <xf numFmtId="0" fontId="0" fillId="0" borderId="25" xfId="0" applyBorder="1"/>
    <xf numFmtId="0" fontId="35" fillId="0" borderId="25" xfId="0" applyFont="1" applyBorder="1"/>
    <xf numFmtId="3" fontId="35" fillId="0" borderId="0" xfId="0" applyNumberFormat="1" applyFont="1"/>
    <xf numFmtId="0" fontId="11" fillId="0" borderId="0" xfId="0" applyFont="1"/>
    <xf numFmtId="0" fontId="11" fillId="0" borderId="26" xfId="0" applyFont="1" applyBorder="1"/>
    <xf numFmtId="0" fontId="11" fillId="0" borderId="27" xfId="0" applyFont="1" applyBorder="1"/>
    <xf numFmtId="0" fontId="45" fillId="0" borderId="28" xfId="0" applyFont="1" applyBorder="1"/>
    <xf numFmtId="3" fontId="11" fillId="0" borderId="0" xfId="0" applyNumberFormat="1" applyFont="1"/>
    <xf numFmtId="164" fontId="11" fillId="0" borderId="0" xfId="1" applyNumberFormat="1" applyFont="1" applyBorder="1" applyAlignment="1"/>
    <xf numFmtId="0" fontId="40" fillId="0" borderId="0" xfId="0" applyFont="1" applyAlignment="1">
      <alignment horizontal="center"/>
    </xf>
    <xf numFmtId="0" fontId="43" fillId="0" borderId="0" xfId="0" applyFont="1"/>
    <xf numFmtId="0" fontId="50" fillId="0" borderId="0" xfId="0" applyFont="1"/>
    <xf numFmtId="10" fontId="43" fillId="0" borderId="0" xfId="2" applyNumberFormat="1" applyFont="1"/>
    <xf numFmtId="0" fontId="49" fillId="0" borderId="0" xfId="0" applyFont="1" applyAlignment="1">
      <alignment horizontal="center"/>
    </xf>
    <xf numFmtId="3" fontId="50" fillId="0" borderId="0" xfId="0" applyNumberFormat="1" applyFont="1" applyAlignment="1">
      <alignment horizontal="right" vertical="center"/>
    </xf>
    <xf numFmtId="164" fontId="50" fillId="0" borderId="0" xfId="0" applyNumberFormat="1" applyFont="1"/>
    <xf numFmtId="0" fontId="2" fillId="0" borderId="0" xfId="0" applyFont="1" applyAlignment="1">
      <alignment horizontal="left"/>
    </xf>
    <xf numFmtId="0" fontId="0" fillId="0" borderId="9" xfId="0" applyBorder="1" applyAlignment="1">
      <alignment horizontal="left"/>
    </xf>
    <xf numFmtId="0" fontId="2" fillId="0" borderId="9" xfId="1" applyNumberFormat="1" applyFont="1" applyBorder="1"/>
    <xf numFmtId="3" fontId="0" fillId="0" borderId="9" xfId="0" applyNumberFormat="1" applyBorder="1"/>
    <xf numFmtId="0" fontId="2" fillId="0" borderId="9" xfId="0" applyFont="1" applyBorder="1" applyAlignment="1">
      <alignment horizontal="left"/>
    </xf>
    <xf numFmtId="3" fontId="2" fillId="0" borderId="9" xfId="0" applyNumberFormat="1" applyFont="1" applyBorder="1"/>
    <xf numFmtId="164" fontId="0" fillId="0" borderId="9" xfId="1" applyNumberFormat="1" applyFont="1" applyBorder="1" applyAlignment="1">
      <alignment horizontal="right"/>
    </xf>
    <xf numFmtId="0" fontId="0" fillId="0" borderId="9" xfId="0" applyBorder="1" applyAlignment="1">
      <alignment horizontal="right"/>
    </xf>
    <xf numFmtId="164" fontId="2" fillId="0" borderId="9" xfId="1" applyNumberFormat="1" applyFont="1" applyBorder="1" applyAlignment="1">
      <alignment horizontal="right"/>
    </xf>
    <xf numFmtId="0" fontId="2" fillId="0" borderId="9" xfId="0" applyFont="1" applyBorder="1" applyAlignment="1">
      <alignment horizontal="right"/>
    </xf>
    <xf numFmtId="0" fontId="30" fillId="0" borderId="0" xfId="0" applyFont="1" applyAlignment="1">
      <alignment horizontal="right"/>
    </xf>
    <xf numFmtId="164" fontId="31" fillId="0" borderId="9" xfId="1" applyNumberFormat="1" applyFont="1" applyFill="1" applyBorder="1"/>
    <xf numFmtId="164" fontId="31" fillId="0" borderId="0" xfId="1" applyNumberFormat="1" applyFont="1" applyFill="1" applyBorder="1"/>
    <xf numFmtId="167" fontId="0" fillId="0" borderId="0" xfId="0" applyNumberFormat="1"/>
    <xf numFmtId="164" fontId="2" fillId="0" borderId="9" xfId="1" applyNumberFormat="1" applyFont="1" applyBorder="1"/>
    <xf numFmtId="164" fontId="30" fillId="0" borderId="9" xfId="1" applyNumberFormat="1" applyFont="1" applyFill="1" applyBorder="1"/>
    <xf numFmtId="164" fontId="30" fillId="0" borderId="0" xfId="1" applyNumberFormat="1" applyFont="1" applyFill="1" applyBorder="1"/>
    <xf numFmtId="0" fontId="53" fillId="26" borderId="9" xfId="106" applyFont="1" applyFill="1" applyBorder="1" applyProtection="1"/>
    <xf numFmtId="0" fontId="2" fillId="0" borderId="7" xfId="0" applyFont="1" applyBorder="1" applyAlignment="1">
      <alignment horizontal="center"/>
    </xf>
    <xf numFmtId="39" fontId="2" fillId="0" borderId="9" xfId="0" applyNumberFormat="1" applyFont="1" applyBorder="1"/>
    <xf numFmtId="0" fontId="2" fillId="0" borderId="22" xfId="0" applyFont="1" applyBorder="1"/>
    <xf numFmtId="37" fontId="2" fillId="0" borderId="21" xfId="0" applyNumberFormat="1" applyFont="1" applyBorder="1"/>
    <xf numFmtId="0" fontId="2" fillId="0" borderId="21" xfId="0" applyFont="1" applyBorder="1"/>
    <xf numFmtId="37" fontId="2" fillId="0" borderId="9" xfId="0" applyNumberFormat="1" applyFont="1" applyBorder="1"/>
    <xf numFmtId="37" fontId="0" fillId="0" borderId="9" xfId="0" applyNumberFormat="1" applyBorder="1"/>
    <xf numFmtId="0" fontId="0" fillId="0" borderId="22" xfId="0" applyBorder="1"/>
    <xf numFmtId="0" fontId="0" fillId="0" borderId="21" xfId="0" applyBorder="1"/>
    <xf numFmtId="0" fontId="2" fillId="0" borderId="9" xfId="0" applyFont="1" applyBorder="1" applyAlignment="1">
      <alignment vertical="top"/>
    </xf>
    <xf numFmtId="166" fontId="2" fillId="0" borderId="9" xfId="0" applyNumberFormat="1" applyFont="1" applyBorder="1" applyAlignment="1">
      <alignment vertical="center" wrapText="1"/>
    </xf>
    <xf numFmtId="37" fontId="0" fillId="0" borderId="21" xfId="0" applyNumberFormat="1" applyBorder="1"/>
    <xf numFmtId="37" fontId="0" fillId="0" borderId="22" xfId="0" applyNumberFormat="1" applyBorder="1"/>
    <xf numFmtId="166" fontId="2" fillId="0" borderId="9" xfId="0" applyNumberFormat="1" applyFont="1" applyBorder="1" applyAlignment="1">
      <alignment horizontal="center" vertical="top"/>
    </xf>
    <xf numFmtId="37" fontId="2" fillId="0" borderId="22" xfId="0" applyNumberFormat="1" applyFont="1" applyBorder="1"/>
    <xf numFmtId="0" fontId="0" fillId="0" borderId="3" xfId="0" applyBorder="1" applyAlignment="1">
      <alignment vertical="center" wrapText="1"/>
    </xf>
    <xf numFmtId="0" fontId="33" fillId="0" borderId="0" xfId="0" applyFont="1" applyAlignment="1">
      <alignment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4" fillId="0" borderId="0" xfId="0" applyFont="1" applyAlignment="1">
      <alignment vertical="center" wrapText="1"/>
    </xf>
    <xf numFmtId="1" fontId="27" fillId="0" borderId="0" xfId="0" applyNumberFormat="1" applyFont="1" applyAlignment="1">
      <alignment horizontal="center" vertical="center" wrapText="1"/>
    </xf>
    <xf numFmtId="0" fontId="2" fillId="0" borderId="9" xfId="0" applyFont="1" applyBorder="1" applyAlignment="1">
      <alignment vertical="center" wrapText="1"/>
    </xf>
    <xf numFmtId="0" fontId="2" fillId="0" borderId="9" xfId="0" applyFont="1" applyBorder="1" applyAlignment="1">
      <alignment horizontal="right" wrapText="1"/>
    </xf>
    <xf numFmtId="0" fontId="2" fillId="0" borderId="2" xfId="0" applyFont="1" applyBorder="1" applyAlignment="1">
      <alignment vertical="center" wrapText="1"/>
    </xf>
    <xf numFmtId="0" fontId="0" fillId="0" borderId="9" xfId="0" applyBorder="1" applyAlignment="1">
      <alignment vertical="center" wrapText="1"/>
    </xf>
    <xf numFmtId="37" fontId="2" fillId="0" borderId="4" xfId="0" applyNumberFormat="1" applyFont="1" applyBorder="1" applyAlignment="1">
      <alignment vertical="center" wrapText="1"/>
    </xf>
    <xf numFmtId="37" fontId="0" fillId="0" borderId="4" xfId="0" applyNumberFormat="1" applyBorder="1" applyAlignment="1">
      <alignment vertical="center" wrapText="1"/>
    </xf>
    <xf numFmtId="37" fontId="0" fillId="0" borderId="9" xfId="1" applyNumberFormat="1" applyFont="1" applyFill="1" applyBorder="1" applyAlignment="1">
      <alignment horizontal="right" wrapText="1"/>
    </xf>
    <xf numFmtId="37" fontId="2" fillId="0" borderId="9" xfId="1" applyNumberFormat="1" applyFont="1" applyFill="1" applyBorder="1" applyAlignment="1">
      <alignment horizontal="right" wrapText="1"/>
    </xf>
    <xf numFmtId="1" fontId="2" fillId="0" borderId="9" xfId="0" applyNumberFormat="1" applyFont="1" applyBorder="1"/>
    <xf numFmtId="3" fontId="2" fillId="0" borderId="9" xfId="0" applyNumberFormat="1" applyFont="1" applyBorder="1" applyAlignment="1">
      <alignment vertical="center" wrapText="1"/>
    </xf>
    <xf numFmtId="37" fontId="0" fillId="0" borderId="9" xfId="0" applyNumberFormat="1" applyBorder="1" applyAlignment="1">
      <alignment vertical="center" wrapText="1"/>
    </xf>
    <xf numFmtId="37" fontId="1" fillId="0" borderId="9" xfId="0" applyNumberFormat="1" applyFont="1" applyBorder="1" applyAlignment="1">
      <alignment vertical="center" wrapText="1"/>
    </xf>
    <xf numFmtId="37" fontId="2" fillId="0" borderId="9" xfId="0" applyNumberFormat="1" applyFont="1" applyBorder="1" applyAlignment="1">
      <alignment vertical="center" wrapText="1"/>
    </xf>
    <xf numFmtId="37" fontId="3" fillId="0" borderId="9" xfId="0" applyNumberFormat="1" applyFont="1" applyBorder="1" applyAlignment="1">
      <alignment vertical="center" wrapText="1"/>
    </xf>
    <xf numFmtId="0" fontId="55" fillId="0" borderId="7" xfId="0" applyFont="1" applyBorder="1" applyAlignment="1">
      <alignment horizontal="center"/>
    </xf>
    <xf numFmtId="0" fontId="56" fillId="0" borderId="9" xfId="0" applyFont="1" applyBorder="1" applyAlignment="1">
      <alignment horizontal="right"/>
    </xf>
    <xf numFmtId="0" fontId="55" fillId="0" borderId="22" xfId="0" applyFont="1" applyBorder="1"/>
    <xf numFmtId="0" fontId="55" fillId="0" borderId="20" xfId="0" applyFont="1" applyBorder="1"/>
    <xf numFmtId="0" fontId="57" fillId="0" borderId="31" xfId="0" applyFont="1" applyBorder="1"/>
    <xf numFmtId="37" fontId="57" fillId="0" borderId="9" xfId="0" applyNumberFormat="1" applyFont="1" applyBorder="1"/>
    <xf numFmtId="0" fontId="55" fillId="0" borderId="6" xfId="0" applyFont="1" applyBorder="1"/>
    <xf numFmtId="0" fontId="57" fillId="0" borderId="8" xfId="0" applyFont="1" applyBorder="1"/>
    <xf numFmtId="0" fontId="58" fillId="0" borderId="0" xfId="0" applyFont="1"/>
    <xf numFmtId="9" fontId="58" fillId="0" borderId="0" xfId="2" applyFont="1" applyFill="1" applyBorder="1"/>
    <xf numFmtId="41" fontId="58" fillId="0" borderId="0" xfId="2" applyNumberFormat="1" applyFont="1" applyFill="1" applyBorder="1"/>
    <xf numFmtId="0" fontId="55" fillId="0" borderId="29" xfId="0" applyFont="1" applyBorder="1"/>
    <xf numFmtId="0" fontId="57" fillId="0" borderId="30" xfId="0" applyFont="1" applyBorder="1"/>
    <xf numFmtId="41" fontId="55" fillId="0" borderId="30" xfId="0" applyNumberFormat="1" applyFont="1" applyBorder="1" applyAlignment="1">
      <alignment horizontal="right"/>
    </xf>
    <xf numFmtId="41" fontId="55" fillId="0" borderId="21" xfId="0" applyNumberFormat="1" applyFont="1" applyBorder="1" applyAlignment="1">
      <alignment horizontal="right"/>
    </xf>
    <xf numFmtId="0" fontId="56" fillId="0" borderId="6" xfId="0" applyFont="1" applyBorder="1"/>
    <xf numFmtId="0" fontId="55" fillId="0" borderId="5" xfId="0" applyFont="1" applyBorder="1" applyAlignment="1">
      <alignment horizontal="right"/>
    </xf>
    <xf numFmtId="0" fontId="55" fillId="0" borderId="23" xfId="0" applyFont="1" applyBorder="1" applyAlignment="1">
      <alignment horizontal="right"/>
    </xf>
    <xf numFmtId="0" fontId="57" fillId="0" borderId="7" xfId="0" applyFont="1" applyBorder="1"/>
    <xf numFmtId="41" fontId="57" fillId="0" borderId="9" xfId="0" applyNumberFormat="1" applyFont="1" applyBorder="1"/>
    <xf numFmtId="0" fontId="57" fillId="0" borderId="19" xfId="0" applyFont="1" applyBorder="1"/>
    <xf numFmtId="0" fontId="55" fillId="0" borderId="0" xfId="0" applyFont="1"/>
    <xf numFmtId="0" fontId="57" fillId="0" borderId="0" xfId="0" applyFont="1"/>
    <xf numFmtId="37" fontId="57" fillId="0" borderId="9" xfId="0" applyNumberFormat="1" applyFont="1" applyBorder="1" applyAlignment="1">
      <alignment horizontal="right"/>
    </xf>
    <xf numFmtId="43" fontId="57" fillId="0" borderId="0" xfId="0" applyNumberFormat="1" applyFont="1"/>
    <xf numFmtId="6" fontId="57" fillId="0" borderId="0" xfId="0" applyNumberFormat="1" applyFont="1"/>
    <xf numFmtId="0" fontId="56" fillId="0" borderId="29" xfId="0" applyFont="1" applyBorder="1"/>
    <xf numFmtId="0" fontId="55" fillId="0" borderId="9" xfId="0" applyFont="1" applyBorder="1"/>
    <xf numFmtId="0" fontId="57" fillId="0" borderId="9" xfId="0" applyFont="1" applyBorder="1"/>
    <xf numFmtId="37" fontId="55" fillId="0" borderId="9" xfId="0" applyNumberFormat="1" applyFont="1" applyBorder="1"/>
    <xf numFmtId="0" fontId="55" fillId="0" borderId="0" xfId="0" applyFont="1" applyAlignment="1">
      <alignment horizontal="center"/>
    </xf>
    <xf numFmtId="0" fontId="56" fillId="0" borderId="20" xfId="0" applyFont="1" applyBorder="1"/>
    <xf numFmtId="0" fontId="55" fillId="0" borderId="8" xfId="0" applyFont="1" applyBorder="1" applyAlignment="1">
      <alignment horizontal="center"/>
    </xf>
    <xf numFmtId="0" fontId="4" fillId="0" borderId="0" xfId="0" applyFont="1" applyAlignment="1">
      <alignment vertical="center"/>
    </xf>
    <xf numFmtId="0" fontId="50" fillId="0" borderId="0" xfId="0" applyFont="1" applyAlignment="1">
      <alignment horizontal="left"/>
    </xf>
    <xf numFmtId="0" fontId="49" fillId="0" borderId="0" xfId="0" applyFont="1" applyAlignment="1">
      <alignment horizontal="left"/>
    </xf>
    <xf numFmtId="1" fontId="40" fillId="0" borderId="9" xfId="107" applyNumberFormat="1" applyFont="1" applyBorder="1" applyAlignment="1" applyProtection="1">
      <alignment horizontal="right" wrapText="1"/>
      <protection locked="0"/>
    </xf>
    <xf numFmtId="49" fontId="43" fillId="0" borderId="9" xfId="107" applyNumberFormat="1" applyFont="1" applyBorder="1" applyAlignment="1" applyProtection="1">
      <alignment wrapText="1"/>
      <protection locked="0"/>
    </xf>
    <xf numFmtId="37" fontId="43" fillId="0" borderId="9" xfId="107" applyNumberFormat="1" applyFont="1" applyBorder="1" applyAlignment="1" applyProtection="1">
      <alignment horizontal="right" wrapText="1"/>
      <protection locked="0"/>
    </xf>
    <xf numFmtId="49" fontId="40" fillId="0" borderId="9" xfId="107" applyNumberFormat="1" applyFont="1" applyBorder="1" applyAlignment="1" applyProtection="1">
      <alignment wrapText="1"/>
      <protection locked="0"/>
    </xf>
    <xf numFmtId="37" fontId="40" fillId="0" borderId="9" xfId="107" applyNumberFormat="1" applyFont="1" applyBorder="1" applyAlignment="1" applyProtection="1">
      <alignment horizontal="right" wrapText="1"/>
      <protection locked="0"/>
    </xf>
    <xf numFmtId="0" fontId="39" fillId="0" borderId="9" xfId="107" applyFont="1" applyBorder="1"/>
    <xf numFmtId="0" fontId="43" fillId="0" borderId="9" xfId="107" applyFont="1" applyBorder="1" applyAlignment="1" applyProtection="1">
      <alignment wrapText="1"/>
      <protection locked="0"/>
    </xf>
    <xf numFmtId="0" fontId="40" fillId="0" borderId="9" xfId="107" applyFont="1" applyBorder="1" applyAlignment="1">
      <alignment horizontal="center"/>
    </xf>
    <xf numFmtId="0" fontId="50" fillId="0" borderId="9" xfId="107" applyFont="1" applyBorder="1"/>
    <xf numFmtId="49" fontId="49" fillId="0" borderId="9" xfId="107" applyNumberFormat="1" applyFont="1" applyBorder="1" applyAlignment="1" applyProtection="1">
      <alignment wrapText="1"/>
      <protection locked="0"/>
    </xf>
    <xf numFmtId="37" fontId="50" fillId="0" borderId="9" xfId="35" applyNumberFormat="1" applyFont="1" applyBorder="1" applyAlignment="1"/>
    <xf numFmtId="37" fontId="51" fillId="0" borderId="9" xfId="35" applyNumberFormat="1" applyFont="1" applyBorder="1" applyAlignment="1"/>
    <xf numFmtId="37" fontId="50" fillId="0" borderId="9" xfId="35" applyNumberFormat="1" applyFont="1" applyBorder="1"/>
    <xf numFmtId="0" fontId="49" fillId="0" borderId="9" xfId="107" applyFont="1" applyBorder="1"/>
    <xf numFmtId="37" fontId="49" fillId="0" borderId="9" xfId="35" applyNumberFormat="1" applyFont="1" applyBorder="1"/>
    <xf numFmtId="37" fontId="49" fillId="0" borderId="9" xfId="35" applyNumberFormat="1" applyFont="1" applyBorder="1" applyAlignment="1"/>
    <xf numFmtId="0" fontId="48" fillId="0" borderId="9" xfId="107" applyFont="1" applyBorder="1"/>
    <xf numFmtId="0" fontId="49" fillId="0" borderId="9" xfId="107" applyFont="1" applyBorder="1" applyAlignment="1">
      <alignment horizontal="center" wrapText="1"/>
    </xf>
    <xf numFmtId="37" fontId="50" fillId="0" borderId="0" xfId="0" applyNumberFormat="1" applyFont="1"/>
    <xf numFmtId="37" fontId="49" fillId="0" borderId="0" xfId="0" applyNumberFormat="1" applyFont="1"/>
    <xf numFmtId="0" fontId="52" fillId="0" borderId="9" xfId="0" applyFont="1" applyBorder="1"/>
    <xf numFmtId="0" fontId="49" fillId="0" borderId="9" xfId="0" applyFont="1" applyBorder="1"/>
    <xf numFmtId="0" fontId="49" fillId="0" borderId="9" xfId="0" applyFont="1" applyBorder="1" applyAlignment="1">
      <alignment horizontal="left"/>
    </xf>
    <xf numFmtId="0" fontId="50" fillId="0" borderId="9" xfId="0" applyFont="1" applyBorder="1"/>
    <xf numFmtId="164" fontId="50" fillId="0" borderId="9" xfId="1" applyNumberFormat="1" applyFont="1" applyBorder="1"/>
    <xf numFmtId="37" fontId="50" fillId="0" borderId="9" xfId="0" applyNumberFormat="1" applyFont="1" applyBorder="1"/>
    <xf numFmtId="164" fontId="49" fillId="0" borderId="9" xfId="1" applyNumberFormat="1" applyFont="1" applyBorder="1"/>
    <xf numFmtId="37" fontId="49" fillId="0" borderId="9" xfId="0" applyNumberFormat="1" applyFont="1" applyBorder="1"/>
    <xf numFmtId="0" fontId="50" fillId="0" borderId="9" xfId="0" applyFont="1" applyBorder="1" applyAlignment="1">
      <alignment horizontal="left"/>
    </xf>
    <xf numFmtId="37" fontId="48" fillId="0" borderId="9" xfId="2" applyNumberFormat="1" applyFont="1" applyBorder="1"/>
    <xf numFmtId="37" fontId="50" fillId="0" borderId="9" xfId="1" applyNumberFormat="1" applyFont="1" applyBorder="1"/>
    <xf numFmtId="37" fontId="49" fillId="0" borderId="9" xfId="1" applyNumberFormat="1" applyFont="1" applyBorder="1"/>
    <xf numFmtId="37" fontId="48" fillId="0" borderId="9" xfId="0" applyNumberFormat="1" applyFont="1" applyBorder="1"/>
    <xf numFmtId="0" fontId="49" fillId="0" borderId="0" xfId="0" applyFont="1"/>
    <xf numFmtId="10" fontId="50" fillId="0" borderId="0" xfId="2" applyNumberFormat="1" applyFont="1"/>
    <xf numFmtId="0" fontId="50" fillId="0" borderId="9" xfId="0" applyFont="1" applyBorder="1" applyAlignment="1">
      <alignment vertical="center"/>
    </xf>
    <xf numFmtId="3" fontId="50" fillId="0" borderId="9" xfId="0" applyNumberFormat="1" applyFont="1" applyBorder="1" applyAlignment="1">
      <alignment horizontal="right" vertical="center"/>
    </xf>
    <xf numFmtId="3" fontId="49" fillId="0" borderId="9" xfId="0" applyNumberFormat="1" applyFont="1" applyBorder="1" applyAlignment="1">
      <alignment horizontal="right" vertical="center"/>
    </xf>
    <xf numFmtId="9" fontId="50" fillId="0" borderId="9" xfId="2" applyFont="1" applyBorder="1"/>
    <xf numFmtId="49" fontId="49" fillId="0" borderId="9" xfId="35" applyNumberFormat="1" applyFont="1" applyBorder="1" applyAlignment="1">
      <alignment horizontal="center" wrapText="1"/>
    </xf>
    <xf numFmtId="0" fontId="65" fillId="0" borderId="0" xfId="0" applyFont="1"/>
    <xf numFmtId="0" fontId="66" fillId="0" borderId="0" xfId="0" applyFont="1"/>
    <xf numFmtId="0" fontId="53" fillId="0" borderId="0" xfId="106" applyFont="1"/>
    <xf numFmtId="0" fontId="0" fillId="27" borderId="0" xfId="0" applyFill="1"/>
    <xf numFmtId="0" fontId="64" fillId="0" borderId="0" xfId="0" applyFont="1"/>
    <xf numFmtId="0" fontId="0" fillId="28" borderId="0" xfId="0" applyFill="1"/>
    <xf numFmtId="0" fontId="67" fillId="0" borderId="0" xfId="0" applyFont="1"/>
    <xf numFmtId="0" fontId="0" fillId="29" borderId="0" xfId="0" applyFill="1"/>
    <xf numFmtId="0" fontId="64" fillId="29" borderId="0" xfId="0" applyFont="1" applyFill="1"/>
    <xf numFmtId="0" fontId="0" fillId="26" borderId="0" xfId="0" applyFill="1"/>
    <xf numFmtId="0" fontId="64" fillId="26" borderId="0" xfId="0" applyFont="1" applyFill="1"/>
    <xf numFmtId="0" fontId="53" fillId="26" borderId="0" xfId="106" applyFont="1" applyFill="1"/>
    <xf numFmtId="0" fontId="68" fillId="0" borderId="0" xfId="0" applyFont="1"/>
    <xf numFmtId="0" fontId="69" fillId="0" borderId="0" xfId="0" applyFont="1" applyAlignment="1">
      <alignment vertical="center"/>
    </xf>
    <xf numFmtId="0" fontId="69" fillId="0" borderId="0" xfId="0" applyFont="1"/>
    <xf numFmtId="0" fontId="69" fillId="0" borderId="9" xfId="0" applyFont="1" applyBorder="1" applyAlignment="1">
      <alignment vertical="center"/>
    </xf>
    <xf numFmtId="0" fontId="0" fillId="27" borderId="29" xfId="0" applyFill="1" applyBorder="1"/>
    <xf numFmtId="0" fontId="0" fillId="27" borderId="33" xfId="0" applyFill="1" applyBorder="1"/>
    <xf numFmtId="0" fontId="0" fillId="27" borderId="30" xfId="0" applyFill="1" applyBorder="1"/>
    <xf numFmtId="0" fontId="0" fillId="27" borderId="34" xfId="0" applyFill="1" applyBorder="1"/>
    <xf numFmtId="0" fontId="0" fillId="27" borderId="5" xfId="0" applyFill="1" applyBorder="1"/>
    <xf numFmtId="0" fontId="0" fillId="27" borderId="6" xfId="0" applyFill="1" applyBorder="1"/>
    <xf numFmtId="0" fontId="0" fillId="27" borderId="7" xfId="0" applyFill="1" applyBorder="1"/>
    <xf numFmtId="0" fontId="0" fillId="27" borderId="8" xfId="0" applyFill="1" applyBorder="1"/>
    <xf numFmtId="0" fontId="68" fillId="0" borderId="0" xfId="0" applyFont="1" applyAlignment="1" applyProtection="1">
      <alignment horizontal="left"/>
      <protection locked="0"/>
    </xf>
    <xf numFmtId="0" fontId="0" fillId="0" borderId="0" xfId="0" applyAlignment="1" applyProtection="1">
      <alignment horizontal="center"/>
      <protection locked="0"/>
    </xf>
    <xf numFmtId="0" fontId="0" fillId="0" borderId="0" xfId="0" applyProtection="1">
      <protection locked="0"/>
    </xf>
    <xf numFmtId="0" fontId="69" fillId="0" borderId="0" xfId="0" applyFont="1" applyProtection="1">
      <protection locked="0"/>
    </xf>
    <xf numFmtId="4" fontId="0" fillId="0" borderId="0" xfId="0" applyNumberFormat="1" applyAlignment="1" applyProtection="1">
      <alignment horizontal="center"/>
      <protection locked="0"/>
    </xf>
    <xf numFmtId="0" fontId="70" fillId="0" borderId="0" xfId="0" applyFont="1" applyAlignment="1" applyProtection="1">
      <alignment horizontal="left" vertical="center" indent="4"/>
      <protection locked="0"/>
    </xf>
    <xf numFmtId="0" fontId="66" fillId="0" borderId="0" xfId="0" applyFont="1" applyProtection="1">
      <protection locked="0"/>
    </xf>
    <xf numFmtId="0" fontId="71" fillId="0" borderId="0" xfId="0" applyFont="1" applyAlignment="1" applyProtection="1">
      <alignment horizontal="right"/>
      <protection locked="0"/>
    </xf>
    <xf numFmtId="0" fontId="72" fillId="27" borderId="9" xfId="0" applyFont="1" applyFill="1" applyBorder="1" applyProtection="1">
      <protection locked="0"/>
    </xf>
    <xf numFmtId="0" fontId="2" fillId="27" borderId="9" xfId="0" applyFont="1" applyFill="1" applyBorder="1" applyAlignment="1" applyProtection="1">
      <alignment horizontal="right"/>
      <protection locked="0"/>
    </xf>
    <xf numFmtId="0" fontId="2" fillId="27" borderId="9" xfId="0" applyFont="1" applyFill="1" applyBorder="1" applyProtection="1">
      <protection locked="0"/>
    </xf>
    <xf numFmtId="0" fontId="0" fillId="27" borderId="9" xfId="0" applyFill="1" applyBorder="1" applyProtection="1">
      <protection locked="0"/>
    </xf>
    <xf numFmtId="0" fontId="0" fillId="27" borderId="29" xfId="0" applyFill="1" applyBorder="1" applyProtection="1">
      <protection locked="0"/>
    </xf>
    <xf numFmtId="164" fontId="0" fillId="27" borderId="33" xfId="1" applyNumberFormat="1" applyFont="1" applyFill="1" applyBorder="1" applyProtection="1">
      <protection locked="0"/>
    </xf>
    <xf numFmtId="0" fontId="0" fillId="27" borderId="33" xfId="0" quotePrefix="1" applyFill="1" applyBorder="1" applyProtection="1">
      <protection locked="0"/>
    </xf>
    <xf numFmtId="0" fontId="0" fillId="27" borderId="33" xfId="0" applyFill="1" applyBorder="1" applyProtection="1">
      <protection locked="0"/>
    </xf>
    <xf numFmtId="0" fontId="0" fillId="27" borderId="30" xfId="0" applyFill="1" applyBorder="1" applyProtection="1">
      <protection locked="0"/>
    </xf>
    <xf numFmtId="0" fontId="0" fillId="27" borderId="34" xfId="0" applyFill="1" applyBorder="1" applyProtection="1">
      <protection locked="0"/>
    </xf>
    <xf numFmtId="164" fontId="0" fillId="27" borderId="0" xfId="1" applyNumberFormat="1" applyFont="1" applyFill="1" applyBorder="1" applyProtection="1">
      <protection locked="0"/>
    </xf>
    <xf numFmtId="0" fontId="0" fillId="27" borderId="0" xfId="0" applyFill="1" applyProtection="1">
      <protection locked="0"/>
    </xf>
    <xf numFmtId="0" fontId="0" fillId="27" borderId="5" xfId="0" applyFill="1" applyBorder="1" applyProtection="1">
      <protection locked="0"/>
    </xf>
    <xf numFmtId="0" fontId="0" fillId="27" borderId="6" xfId="0" applyFill="1" applyBorder="1" applyProtection="1">
      <protection locked="0"/>
    </xf>
    <xf numFmtId="164" fontId="0" fillId="27" borderId="7" xfId="1" applyNumberFormat="1" applyFont="1" applyFill="1" applyBorder="1" applyProtection="1">
      <protection locked="0"/>
    </xf>
    <xf numFmtId="0" fontId="0" fillId="27" borderId="7" xfId="0" applyFill="1" applyBorder="1" applyProtection="1">
      <protection locked="0"/>
    </xf>
    <xf numFmtId="0" fontId="0" fillId="27" borderId="8" xfId="0" applyFill="1" applyBorder="1" applyProtection="1">
      <protection locked="0"/>
    </xf>
    <xf numFmtId="164" fontId="0" fillId="0" borderId="0" xfId="1" applyNumberFormat="1" applyFont="1" applyProtection="1">
      <protection locked="0"/>
    </xf>
    <xf numFmtId="0" fontId="2" fillId="30" borderId="0" xfId="0" applyFont="1" applyFill="1"/>
    <xf numFmtId="0" fontId="0" fillId="30" borderId="0" xfId="0" applyFill="1"/>
    <xf numFmtId="0" fontId="74" fillId="0" borderId="0" xfId="0" applyFont="1"/>
    <xf numFmtId="0" fontId="3" fillId="0" borderId="3" xfId="0" applyFont="1" applyBorder="1" applyAlignment="1">
      <alignment horizontal="left" vertical="center"/>
    </xf>
    <xf numFmtId="9" fontId="3" fillId="0" borderId="4" xfId="0" applyNumberFormat="1" applyFont="1" applyBorder="1" applyAlignment="1">
      <alignment horizontal="center" vertical="center"/>
    </xf>
    <xf numFmtId="9" fontId="3" fillId="0" borderId="36" xfId="0" applyNumberFormat="1" applyFont="1" applyBorder="1" applyAlignment="1">
      <alignment horizontal="center" vertical="center"/>
    </xf>
    <xf numFmtId="0" fontId="3" fillId="0" borderId="37" xfId="0" applyFont="1" applyBorder="1" applyAlignment="1">
      <alignment horizontal="left" vertical="center"/>
    </xf>
    <xf numFmtId="9" fontId="3" fillId="0" borderId="1" xfId="0" applyNumberFormat="1" applyFont="1" applyBorder="1" applyAlignment="1">
      <alignment horizontal="center" vertical="center"/>
    </xf>
    <xf numFmtId="0" fontId="75" fillId="0" borderId="0" xfId="0" applyFont="1"/>
    <xf numFmtId="0" fontId="3" fillId="0" borderId="0" xfId="0" applyFont="1" applyAlignment="1">
      <alignment horizontal="left" vertical="center"/>
    </xf>
    <xf numFmtId="9" fontId="0" fillId="0" borderId="0" xfId="0" applyNumberFormat="1"/>
    <xf numFmtId="9" fontId="0" fillId="0" borderId="0" xfId="2" applyFont="1"/>
    <xf numFmtId="10" fontId="0" fillId="0" borderId="0" xfId="2" applyNumberFormat="1" applyFont="1"/>
    <xf numFmtId="0" fontId="2" fillId="0" borderId="0" xfId="0" applyFont="1" applyAlignment="1">
      <alignment horizontal="right"/>
    </xf>
    <xf numFmtId="169" fontId="0" fillId="0" borderId="0" xfId="0" applyNumberFormat="1"/>
    <xf numFmtId="8" fontId="0" fillId="0" borderId="0" xfId="0" applyNumberFormat="1"/>
    <xf numFmtId="0" fontId="72" fillId="0" borderId="0" xfId="0" applyFont="1" applyProtection="1">
      <protection locked="0"/>
    </xf>
    <xf numFmtId="0" fontId="2" fillId="27" borderId="9" xfId="0" applyFont="1" applyFill="1" applyBorder="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Protection="1">
      <protection locked="0"/>
    </xf>
    <xf numFmtId="0" fontId="2" fillId="27" borderId="29" xfId="0" applyFont="1" applyFill="1" applyBorder="1" applyProtection="1">
      <protection locked="0"/>
    </xf>
    <xf numFmtId="165" fontId="0" fillId="0" borderId="0" xfId="33" applyFont="1"/>
    <xf numFmtId="0" fontId="77" fillId="0" borderId="0" xfId="0" applyFont="1"/>
    <xf numFmtId="165" fontId="77" fillId="0" borderId="0" xfId="33" applyFont="1"/>
    <xf numFmtId="0" fontId="69" fillId="0" borderId="9" xfId="0" applyFont="1" applyBorder="1"/>
    <xf numFmtId="0" fontId="69" fillId="0" borderId="9" xfId="0" applyFont="1" applyBorder="1" applyAlignment="1">
      <alignment wrapText="1"/>
    </xf>
    <xf numFmtId="164" fontId="43" fillId="0" borderId="0" xfId="1" applyNumberFormat="1" applyFont="1"/>
    <xf numFmtId="0" fontId="0" fillId="27" borderId="9" xfId="0" applyFill="1" applyBorder="1"/>
    <xf numFmtId="0" fontId="2" fillId="27" borderId="9" xfId="0" applyFont="1" applyFill="1" applyBorder="1"/>
    <xf numFmtId="165" fontId="0" fillId="27" borderId="33" xfId="33" applyFont="1" applyFill="1" applyBorder="1"/>
    <xf numFmtId="165" fontId="0" fillId="27" borderId="9" xfId="0" applyNumberFormat="1" applyFill="1" applyBorder="1"/>
    <xf numFmtId="165" fontId="0" fillId="27" borderId="0" xfId="33" applyFont="1" applyFill="1" applyBorder="1"/>
    <xf numFmtId="165" fontId="2" fillId="27" borderId="9" xfId="0" applyNumberFormat="1" applyFont="1" applyFill="1" applyBorder="1"/>
    <xf numFmtId="165" fontId="0" fillId="27" borderId="7" xfId="33" applyFont="1" applyFill="1" applyBorder="1"/>
    <xf numFmtId="0" fontId="43" fillId="27" borderId="29" xfId="0" applyFont="1" applyFill="1" applyBorder="1"/>
    <xf numFmtId="0" fontId="43" fillId="27" borderId="33" xfId="0" applyFont="1" applyFill="1" applyBorder="1"/>
    <xf numFmtId="165" fontId="43" fillId="27" borderId="33" xfId="33" applyFont="1" applyFill="1" applyBorder="1"/>
    <xf numFmtId="0" fontId="43" fillId="27" borderId="30" xfId="0" applyFont="1" applyFill="1" applyBorder="1"/>
    <xf numFmtId="0" fontId="43" fillId="27" borderId="34" xfId="0" applyFont="1" applyFill="1" applyBorder="1"/>
    <xf numFmtId="0" fontId="43" fillId="27" borderId="0" xfId="0" applyFont="1" applyFill="1"/>
    <xf numFmtId="165" fontId="43" fillId="27" borderId="0" xfId="33" applyFont="1" applyFill="1" applyBorder="1"/>
    <xf numFmtId="0" fontId="43" fillId="27" borderId="5" xfId="0" applyFont="1" applyFill="1" applyBorder="1"/>
    <xf numFmtId="0" fontId="43" fillId="27" borderId="6" xfId="0" applyFont="1" applyFill="1" applyBorder="1"/>
    <xf numFmtId="0" fontId="43" fillId="27" borderId="7" xfId="0" applyFont="1" applyFill="1" applyBorder="1"/>
    <xf numFmtId="165" fontId="43" fillId="27" borderId="7" xfId="33" applyFont="1" applyFill="1" applyBorder="1"/>
    <xf numFmtId="0" fontId="43" fillId="27" borderId="8" xfId="0" applyFont="1" applyFill="1" applyBorder="1"/>
    <xf numFmtId="0" fontId="0" fillId="0" borderId="1" xfId="0" applyBorder="1" applyAlignment="1">
      <alignment vertical="center" wrapText="1"/>
    </xf>
    <xf numFmtId="0" fontId="0" fillId="0" borderId="2" xfId="0" applyBorder="1" applyAlignment="1">
      <alignment horizontal="center" vertical="center" wrapText="1"/>
    </xf>
    <xf numFmtId="15" fontId="0" fillId="0" borderId="3" xfId="0" quotePrefix="1" applyNumberFormat="1" applyBorder="1" applyAlignment="1">
      <alignment vertical="center" wrapText="1"/>
    </xf>
    <xf numFmtId="2" fontId="0" fillId="0" borderId="4" xfId="0" applyNumberFormat="1" applyBorder="1" applyAlignment="1">
      <alignment horizontal="center" vertical="center" wrapText="1"/>
    </xf>
    <xf numFmtId="0" fontId="3" fillId="0" borderId="3" xfId="0" applyFont="1" applyBorder="1" applyAlignment="1">
      <alignment vertical="center" wrapText="1"/>
    </xf>
    <xf numFmtId="0" fontId="0" fillId="0" borderId="3" xfId="0" quotePrefix="1" applyBorder="1" applyAlignment="1">
      <alignment vertical="center" wrapText="1"/>
    </xf>
    <xf numFmtId="0" fontId="3" fillId="0" borderId="1" xfId="0" applyFont="1" applyBorder="1" applyAlignment="1">
      <alignment vertical="center" wrapText="1"/>
    </xf>
    <xf numFmtId="0" fontId="72" fillId="0" borderId="2" xfId="0" applyFont="1" applyBorder="1" applyAlignment="1">
      <alignment horizontal="center" vertical="center" wrapText="1"/>
    </xf>
    <xf numFmtId="0" fontId="72" fillId="0" borderId="3" xfId="0" applyFont="1" applyBorder="1" applyAlignment="1">
      <alignment vertical="center" wrapText="1"/>
    </xf>
    <xf numFmtId="0" fontId="3" fillId="0" borderId="4" xfId="0" applyFont="1" applyBorder="1" applyAlignment="1">
      <alignment horizontal="right" vertical="center" wrapText="1"/>
    </xf>
    <xf numFmtId="0" fontId="3" fillId="27" borderId="4" xfId="0" applyFont="1" applyFill="1" applyBorder="1" applyAlignment="1">
      <alignment horizontal="right" vertical="center" wrapText="1"/>
    </xf>
    <xf numFmtId="3" fontId="3" fillId="0" borderId="4" xfId="0" applyNumberFormat="1" applyFont="1" applyBorder="1" applyAlignment="1">
      <alignment horizontal="right" vertical="center" wrapText="1"/>
    </xf>
    <xf numFmtId="3" fontId="3" fillId="27" borderId="4" xfId="0" applyNumberFormat="1" applyFont="1" applyFill="1" applyBorder="1" applyAlignment="1">
      <alignment horizontal="right" vertical="center" wrapText="1"/>
    </xf>
    <xf numFmtId="3" fontId="72" fillId="0" borderId="4" xfId="0" applyNumberFormat="1" applyFont="1" applyBorder="1" applyAlignment="1">
      <alignment horizontal="right" vertical="center" wrapText="1"/>
    </xf>
    <xf numFmtId="3" fontId="72" fillId="27" borderId="4" xfId="0" applyNumberFormat="1" applyFont="1" applyFill="1" applyBorder="1" applyAlignment="1">
      <alignment horizontal="right" vertical="center" wrapText="1"/>
    </xf>
    <xf numFmtId="0" fontId="69" fillId="0" borderId="4" xfId="0" applyFont="1" applyBorder="1" applyAlignment="1">
      <alignment horizontal="center" vertical="center" wrapText="1"/>
    </xf>
    <xf numFmtId="3" fontId="69" fillId="0" borderId="4" xfId="0" applyNumberFormat="1" applyFont="1" applyBorder="1" applyAlignment="1">
      <alignment horizontal="center" vertical="center" wrapText="1"/>
    </xf>
    <xf numFmtId="3" fontId="78" fillId="0" borderId="0" xfId="0" applyNumberFormat="1" applyFont="1" applyAlignment="1">
      <alignment horizontal="right" vertical="center" wrapText="1"/>
    </xf>
    <xf numFmtId="0" fontId="78" fillId="0" borderId="0" xfId="0" applyFont="1" applyAlignment="1">
      <alignment horizontal="right" vertical="center" wrapText="1"/>
    </xf>
    <xf numFmtId="3" fontId="40" fillId="0" borderId="0" xfId="0" applyNumberFormat="1" applyFont="1" applyAlignment="1">
      <alignment horizontal="center" vertical="center" wrapText="1"/>
    </xf>
    <xf numFmtId="0" fontId="43" fillId="0" borderId="0" xfId="106" applyFont="1" applyFill="1"/>
    <xf numFmtId="0" fontId="66" fillId="0" borderId="0" xfId="0" applyFont="1" applyAlignment="1">
      <alignment horizontal="left" vertical="top" wrapText="1"/>
    </xf>
    <xf numFmtId="0" fontId="72" fillId="0" borderId="35" xfId="0" applyFont="1" applyBorder="1" applyAlignment="1">
      <alignment horizontal="center" vertical="center"/>
    </xf>
    <xf numFmtId="0" fontId="72" fillId="0" borderId="2" xfId="0" applyFont="1" applyBorder="1" applyAlignment="1">
      <alignment horizontal="center" vertical="center"/>
    </xf>
    <xf numFmtId="0" fontId="69" fillId="0" borderId="0" xfId="0" applyFont="1" applyAlignment="1" applyProtection="1">
      <alignment horizontal="left" wrapText="1"/>
      <protection locked="0"/>
    </xf>
    <xf numFmtId="0" fontId="69" fillId="0" borderId="38" xfId="0" applyFont="1" applyBorder="1" applyAlignment="1">
      <alignment horizontal="center" vertical="center" wrapText="1"/>
    </xf>
    <xf numFmtId="0" fontId="69" fillId="0" borderId="39" xfId="0" applyFont="1" applyBorder="1" applyAlignment="1">
      <alignment horizontal="center" vertical="center" wrapText="1"/>
    </xf>
    <xf numFmtId="0" fontId="69" fillId="0" borderId="37" xfId="0" applyFont="1" applyBorder="1" applyAlignment="1">
      <alignment horizontal="center" vertical="center" wrapText="1"/>
    </xf>
    <xf numFmtId="0" fontId="69" fillId="0" borderId="4" xfId="0" applyFont="1" applyBorder="1" applyAlignment="1">
      <alignment horizontal="center" vertical="center" wrapText="1"/>
    </xf>
    <xf numFmtId="0" fontId="69" fillId="0" borderId="35"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40" xfId="0" applyFont="1" applyBorder="1" applyAlignment="1">
      <alignment horizontal="center" vertical="center" wrapText="1"/>
    </xf>
    <xf numFmtId="0" fontId="69" fillId="0" borderId="3" xfId="0" applyFont="1" applyBorder="1" applyAlignment="1">
      <alignment horizontal="center" vertical="center" wrapText="1"/>
    </xf>
    <xf numFmtId="0" fontId="4"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0" fillId="0" borderId="0" xfId="0"/>
    <xf numFmtId="0" fontId="32" fillId="0" borderId="0" xfId="0" applyFont="1" applyAlignment="1">
      <alignment horizontal="center" vertical="center"/>
    </xf>
    <xf numFmtId="0" fontId="4" fillId="0" borderId="0" xfId="0" applyFont="1" applyAlignment="1">
      <alignment horizontal="center" vertical="center"/>
    </xf>
    <xf numFmtId="0" fontId="2" fillId="0" borderId="32" xfId="0" applyFont="1" applyBorder="1" applyAlignment="1">
      <alignment horizontal="center" vertical="center"/>
    </xf>
    <xf numFmtId="0" fontId="2" fillId="0" borderId="7" xfId="0" applyFont="1" applyBorder="1" applyAlignment="1">
      <alignment horizontal="center" vertical="center"/>
    </xf>
    <xf numFmtId="37" fontId="2" fillId="0" borderId="9" xfId="0" applyNumberFormat="1" applyFont="1" applyBorder="1" applyAlignment="1">
      <alignment vertical="center" wrapText="1"/>
    </xf>
    <xf numFmtId="0" fontId="55" fillId="0" borderId="0" xfId="0" applyFont="1" applyAlignment="1">
      <alignment horizontal="center"/>
    </xf>
    <xf numFmtId="0" fontId="54" fillId="0" borderId="0" xfId="0" applyFont="1" applyAlignment="1">
      <alignment horizontal="center"/>
    </xf>
    <xf numFmtId="0" fontId="29" fillId="0" borderId="0" xfId="0" applyFont="1" applyAlignment="1">
      <alignment horizontal="center"/>
    </xf>
    <xf numFmtId="0" fontId="36" fillId="0" borderId="0" xfId="0" applyFont="1" applyAlignment="1" applyProtection="1">
      <alignment horizontal="center" wrapText="1"/>
      <protection locked="0"/>
    </xf>
    <xf numFmtId="0" fontId="26" fillId="0" borderId="0" xfId="0" applyFont="1" applyAlignment="1" applyProtection="1">
      <alignment horizontal="center" wrapText="1"/>
      <protection locked="0"/>
    </xf>
    <xf numFmtId="49" fontId="38" fillId="0" borderId="7" xfId="0" applyNumberFormat="1" applyFont="1" applyBorder="1" applyAlignment="1" applyProtection="1">
      <alignment horizontal="center" wrapText="1"/>
      <protection locked="0"/>
    </xf>
    <xf numFmtId="0" fontId="46" fillId="0" borderId="0" xfId="0" applyFont="1" applyAlignment="1" applyProtection="1">
      <alignment horizontal="center" wrapText="1"/>
      <protection locked="0"/>
    </xf>
    <xf numFmtId="0" fontId="47" fillId="0" borderId="0" xfId="0" applyFont="1" applyAlignment="1">
      <alignment horizontal="center"/>
    </xf>
    <xf numFmtId="49" fontId="38" fillId="0" borderId="7" xfId="0" applyNumberFormat="1" applyFont="1" applyBorder="1" applyAlignment="1" applyProtection="1">
      <alignment horizontal="center"/>
      <protection locked="0"/>
    </xf>
    <xf numFmtId="0" fontId="40" fillId="0" borderId="0" xfId="0" applyFont="1" applyAlignment="1">
      <alignment horizontal="center"/>
    </xf>
    <xf numFmtId="0" fontId="49" fillId="0" borderId="0" xfId="0" applyFont="1" applyAlignment="1">
      <alignment horizontal="center"/>
    </xf>
  </cellXfs>
  <cellStyles count="142">
    <cellStyle name=" 1" xfId="123" xr:uid="{00000000-0005-0000-0000-000000000000}"/>
    <cellStyle name=" 1 2" xfId="122" xr:uid="{00000000-0005-0000-0000-000001000000}"/>
    <cellStyle name=" 2" xfId="118" xr:uid="{00000000-0005-0000-0000-000002000000}"/>
    <cellStyle name=" 3" xfId="121" xr:uid="{00000000-0005-0000-0000-000003000000}"/>
    <cellStyle name=" 4" xfId="120" xr:uid="{00000000-0005-0000-0000-000004000000}"/>
    <cellStyle name=" 5" xfId="119" xr:uid="{00000000-0005-0000-0000-000005000000}"/>
    <cellStyle name=" 6" xfId="116" xr:uid="{00000000-0005-0000-0000-000006000000}"/>
    <cellStyle name="_050722 - HR Data " xfId="124" xr:uid="{00000000-0005-0000-0000-000007000000}"/>
    <cellStyle name="_Copy of GMEC Financial Pack 221007 v2 " xfId="117" xr:uid="{00000000-0005-0000-0000-000008000000}"/>
    <cellStyle name="_CREG Journals CDS May " xfId="126" xr:uid="{00000000-0005-0000-0000-000009000000}"/>
    <cellStyle name="_Deals YTD " xfId="127" xr:uid="{00000000-0005-0000-0000-00000A000000}"/>
    <cellStyle name="_Equity_EPT Perf Fee " xfId="128" xr:uid="{00000000-0005-0000-0000-00000B000000}"/>
    <cellStyle name="_Flash Report_May 09_GMS " xfId="129" xr:uid="{00000000-0005-0000-0000-00000C000000}"/>
    <cellStyle name="_GMEC Financial Pack 301007  " xfId="130" xr:uid="{00000000-0005-0000-0000-00000D000000}"/>
    <cellStyle name="_Sheet1_EPT Perf Fee " xfId="131" xr:uid="{00000000-0005-0000-0000-00000E000000}"/>
    <cellStyle name="˙˙˙" xfId="132" xr:uid="{00000000-0005-0000-0000-00000F000000}"/>
    <cellStyle name="=C:\WINDOWS\SYSTEM32\COMMAND.COM" xfId="3" xr:uid="{00000000-0005-0000-0000-000010000000}"/>
    <cellStyle name="=C:\WINDOWS\SYSTEM32\COMMAND.COM 2" xfId="4" xr:uid="{00000000-0005-0000-0000-000011000000}"/>
    <cellStyle name="=C:\WINDOWS\SYSTEM32\COMMAND.COM_sample" xfId="5" xr:uid="{00000000-0005-0000-0000-000012000000}"/>
    <cellStyle name="20% - Accent1 2" xfId="6" xr:uid="{00000000-0005-0000-0000-000013000000}"/>
    <cellStyle name="20% - Accent2 2" xfId="7" xr:uid="{00000000-0005-0000-0000-000014000000}"/>
    <cellStyle name="20% - Accent3 2" xfId="8" xr:uid="{00000000-0005-0000-0000-000015000000}"/>
    <cellStyle name="20% - Accent4 2" xfId="9" xr:uid="{00000000-0005-0000-0000-000016000000}"/>
    <cellStyle name="20% - Accent5 2" xfId="10" xr:uid="{00000000-0005-0000-0000-000017000000}"/>
    <cellStyle name="20% - Accent6 2" xfId="11" xr:uid="{00000000-0005-0000-0000-000018000000}"/>
    <cellStyle name="40% - Accent1 2" xfId="12" xr:uid="{00000000-0005-0000-0000-000019000000}"/>
    <cellStyle name="40% - Accent2 2" xfId="13" xr:uid="{00000000-0005-0000-0000-00001A000000}"/>
    <cellStyle name="40% - Accent3 2" xfId="14" xr:uid="{00000000-0005-0000-0000-00001B000000}"/>
    <cellStyle name="40% - Accent4 2" xfId="15" xr:uid="{00000000-0005-0000-0000-00001C000000}"/>
    <cellStyle name="40% - Accent5 2" xfId="16" xr:uid="{00000000-0005-0000-0000-00001D000000}"/>
    <cellStyle name="40% - Accent6 2" xfId="17" xr:uid="{00000000-0005-0000-0000-00001E000000}"/>
    <cellStyle name="60% - Accent1 2" xfId="18" xr:uid="{00000000-0005-0000-0000-00001F000000}"/>
    <cellStyle name="60% - Accent2 2" xfId="19" xr:uid="{00000000-0005-0000-0000-000020000000}"/>
    <cellStyle name="60% - Accent3 2" xfId="20" xr:uid="{00000000-0005-0000-0000-000021000000}"/>
    <cellStyle name="60% - Accent4 2" xfId="21" xr:uid="{00000000-0005-0000-0000-000022000000}"/>
    <cellStyle name="60% - Accent5 2" xfId="22" xr:uid="{00000000-0005-0000-0000-000023000000}"/>
    <cellStyle name="60% - Accent6 2" xfId="23" xr:uid="{00000000-0005-0000-0000-000024000000}"/>
    <cellStyle name="Accent1 2" xfId="24" xr:uid="{00000000-0005-0000-0000-000025000000}"/>
    <cellStyle name="Accent2 2" xfId="25" xr:uid="{00000000-0005-0000-0000-000026000000}"/>
    <cellStyle name="Accent3 2" xfId="26" xr:uid="{00000000-0005-0000-0000-000027000000}"/>
    <cellStyle name="Accent4 2" xfId="27" xr:uid="{00000000-0005-0000-0000-000028000000}"/>
    <cellStyle name="Accent5 2" xfId="28" xr:uid="{00000000-0005-0000-0000-000029000000}"/>
    <cellStyle name="Accent6 2" xfId="29" xr:uid="{00000000-0005-0000-0000-00002A000000}"/>
    <cellStyle name="Bad 2" xfId="30" xr:uid="{00000000-0005-0000-0000-00002B000000}"/>
    <cellStyle name="Calculation 2" xfId="31" xr:uid="{00000000-0005-0000-0000-00002C000000}"/>
    <cellStyle name="Check Cell 2" xfId="32" xr:uid="{00000000-0005-0000-0000-00002D000000}"/>
    <cellStyle name="Comma" xfId="1" builtinId="3"/>
    <cellStyle name="Comma 10" xfId="33" xr:uid="{00000000-0005-0000-0000-00002F000000}"/>
    <cellStyle name="Comma 2" xfId="34" xr:uid="{00000000-0005-0000-0000-000030000000}"/>
    <cellStyle name="Comma 2 2" xfId="114" xr:uid="{00000000-0005-0000-0000-000031000000}"/>
    <cellStyle name="Comma 3" xfId="35" xr:uid="{00000000-0005-0000-0000-000032000000}"/>
    <cellStyle name="Comma 3 2" xfId="36" xr:uid="{00000000-0005-0000-0000-000033000000}"/>
    <cellStyle name="Comma 3 3" xfId="110" xr:uid="{00000000-0005-0000-0000-000034000000}"/>
    <cellStyle name="Comma 4" xfId="37" xr:uid="{00000000-0005-0000-0000-000035000000}"/>
    <cellStyle name="Comma 4 2" xfId="38" xr:uid="{00000000-0005-0000-0000-000036000000}"/>
    <cellStyle name="Comma 5" xfId="39" xr:uid="{00000000-0005-0000-0000-000037000000}"/>
    <cellStyle name="Comma 5 2" xfId="40" xr:uid="{00000000-0005-0000-0000-000038000000}"/>
    <cellStyle name="Comma 6" xfId="41" xr:uid="{00000000-0005-0000-0000-000039000000}"/>
    <cellStyle name="Comma 6 2" xfId="42" xr:uid="{00000000-0005-0000-0000-00003A000000}"/>
    <cellStyle name="Comma 7" xfId="43" xr:uid="{00000000-0005-0000-0000-00003B000000}"/>
    <cellStyle name="Comma 8" xfId="44" xr:uid="{00000000-0005-0000-0000-00003C000000}"/>
    <cellStyle name="Comma 9" xfId="45" xr:uid="{00000000-0005-0000-0000-00003D000000}"/>
    <cellStyle name="Currency 2" xfId="46" xr:uid="{00000000-0005-0000-0000-00003E000000}"/>
    <cellStyle name="Currency 2 2" xfId="47" xr:uid="{00000000-0005-0000-0000-00003F000000}"/>
    <cellStyle name="Currency 3" xfId="48" xr:uid="{00000000-0005-0000-0000-000040000000}"/>
    <cellStyle name="Currency 3 2" xfId="49" xr:uid="{00000000-0005-0000-0000-000041000000}"/>
    <cellStyle name="Currency 4" xfId="50" xr:uid="{00000000-0005-0000-0000-000042000000}"/>
    <cellStyle name="Currency 4 2" xfId="51" xr:uid="{00000000-0005-0000-0000-000043000000}"/>
    <cellStyle name="Explanatory Text 2" xfId="52" xr:uid="{00000000-0005-0000-0000-000044000000}"/>
    <cellStyle name="Good 2" xfId="53" xr:uid="{00000000-0005-0000-0000-000045000000}"/>
    <cellStyle name="Heading 1 2" xfId="54" xr:uid="{00000000-0005-0000-0000-000046000000}"/>
    <cellStyle name="Heading 2 2" xfId="55" xr:uid="{00000000-0005-0000-0000-000047000000}"/>
    <cellStyle name="Heading 3 2" xfId="56" xr:uid="{00000000-0005-0000-0000-000048000000}"/>
    <cellStyle name="Heading 4 2" xfId="57" xr:uid="{00000000-0005-0000-0000-000049000000}"/>
    <cellStyle name="Hyperlink" xfId="106" builtinId="8"/>
    <cellStyle name="Hyperlink 2" xfId="108" xr:uid="{00000000-0005-0000-0000-00004B000000}"/>
    <cellStyle name="Input 2" xfId="58" xr:uid="{00000000-0005-0000-0000-00004C000000}"/>
    <cellStyle name="Linked Cell 2" xfId="59" xr:uid="{00000000-0005-0000-0000-00004D000000}"/>
    <cellStyle name="Millares [0]_2AV_M_M " xfId="133" xr:uid="{00000000-0005-0000-0000-00004E000000}"/>
    <cellStyle name="Millares_2AV_M_M " xfId="134" xr:uid="{00000000-0005-0000-0000-00004F000000}"/>
    <cellStyle name="Moneda [0]_2AV_M_M " xfId="135" xr:uid="{00000000-0005-0000-0000-000050000000}"/>
    <cellStyle name="Moneda_2AV_M_M " xfId="136" xr:uid="{00000000-0005-0000-0000-000051000000}"/>
    <cellStyle name="Neutral 2" xfId="60" xr:uid="{00000000-0005-0000-0000-000052000000}"/>
    <cellStyle name="Normal" xfId="0" builtinId="0"/>
    <cellStyle name="Normal 10" xfId="61" xr:uid="{00000000-0005-0000-0000-000054000000}"/>
    <cellStyle name="Normal 11" xfId="62" xr:uid="{00000000-0005-0000-0000-000055000000}"/>
    <cellStyle name="Normal 12" xfId="63" xr:uid="{00000000-0005-0000-0000-000056000000}"/>
    <cellStyle name="Normal 13" xfId="105" xr:uid="{00000000-0005-0000-0000-000057000000}"/>
    <cellStyle name="Normal 14" xfId="107" xr:uid="{00000000-0005-0000-0000-000058000000}"/>
    <cellStyle name="Normal 2" xfId="64" xr:uid="{00000000-0005-0000-0000-000059000000}"/>
    <cellStyle name="Normal 2 2" xfId="65" xr:uid="{00000000-0005-0000-0000-00005A000000}"/>
    <cellStyle name="Normal 2 3" xfId="66" xr:uid="{00000000-0005-0000-0000-00005B000000}"/>
    <cellStyle name="Normal 2 3 2" xfId="137" xr:uid="{00000000-0005-0000-0000-00005C000000}"/>
    <cellStyle name="Normal 2_AFE201112_LO3_JZH_1_GO_v2" xfId="67" xr:uid="{00000000-0005-0000-0000-00005D000000}"/>
    <cellStyle name="Normal 3" xfId="68" xr:uid="{00000000-0005-0000-0000-00005E000000}"/>
    <cellStyle name="Normal 3 2" xfId="112" xr:uid="{00000000-0005-0000-0000-00005F000000}"/>
    <cellStyle name="Normal 3 3" xfId="109" xr:uid="{00000000-0005-0000-0000-000060000000}"/>
    <cellStyle name="Normal 4" xfId="69" xr:uid="{00000000-0005-0000-0000-000061000000}"/>
    <cellStyle name="Normal 4 2" xfId="125" xr:uid="{00000000-0005-0000-0000-000062000000}"/>
    <cellStyle name="Normal 5" xfId="70" xr:uid="{00000000-0005-0000-0000-000063000000}"/>
    <cellStyle name="Normal 6" xfId="71" xr:uid="{00000000-0005-0000-0000-000064000000}"/>
    <cellStyle name="Normal 6 2" xfId="72" xr:uid="{00000000-0005-0000-0000-000065000000}"/>
    <cellStyle name="Normal 6 2 2" xfId="73" xr:uid="{00000000-0005-0000-0000-000066000000}"/>
    <cellStyle name="Normal 6 3" xfId="74" xr:uid="{00000000-0005-0000-0000-000067000000}"/>
    <cellStyle name="Normal 6 3 2" xfId="75" xr:uid="{00000000-0005-0000-0000-000068000000}"/>
    <cellStyle name="Normal 6 4" xfId="76" xr:uid="{00000000-0005-0000-0000-000069000000}"/>
    <cellStyle name="Normal 7" xfId="77" xr:uid="{00000000-0005-0000-0000-00006A000000}"/>
    <cellStyle name="Normal 7 2" xfId="78" xr:uid="{00000000-0005-0000-0000-00006B000000}"/>
    <cellStyle name="Normal 7 2 2" xfId="79" xr:uid="{00000000-0005-0000-0000-00006C000000}"/>
    <cellStyle name="Normal 7 3" xfId="80" xr:uid="{00000000-0005-0000-0000-00006D000000}"/>
    <cellStyle name="Normal 7 3 2" xfId="81" xr:uid="{00000000-0005-0000-0000-00006E000000}"/>
    <cellStyle name="Normal 7 4" xfId="82" xr:uid="{00000000-0005-0000-0000-00006F000000}"/>
    <cellStyle name="Normal 8" xfId="83" xr:uid="{00000000-0005-0000-0000-000070000000}"/>
    <cellStyle name="Normal 8 2" xfId="113" xr:uid="{00000000-0005-0000-0000-000071000000}"/>
    <cellStyle name="Normal 9" xfId="84" xr:uid="{00000000-0005-0000-0000-000072000000}"/>
    <cellStyle name="Note 2" xfId="85" xr:uid="{00000000-0005-0000-0000-000073000000}"/>
    <cellStyle name="Output 2" xfId="86" xr:uid="{00000000-0005-0000-0000-000074000000}"/>
    <cellStyle name="Percent" xfId="2" builtinId="5"/>
    <cellStyle name="Percent 10" xfId="141" xr:uid="{00000000-0005-0000-0000-000076000000}"/>
    <cellStyle name="Percent 2" xfId="87" xr:uid="{00000000-0005-0000-0000-000077000000}"/>
    <cellStyle name="Percent 2 2" xfId="88" xr:uid="{00000000-0005-0000-0000-000078000000}"/>
    <cellStyle name="Percent 3" xfId="89" xr:uid="{00000000-0005-0000-0000-000079000000}"/>
    <cellStyle name="Percent 3 2" xfId="90" xr:uid="{00000000-0005-0000-0000-00007A000000}"/>
    <cellStyle name="Percent 3 3" xfId="111" xr:uid="{00000000-0005-0000-0000-00007B000000}"/>
    <cellStyle name="Percent 4" xfId="91" xr:uid="{00000000-0005-0000-0000-00007C000000}"/>
    <cellStyle name="Percent 4 2" xfId="92" xr:uid="{00000000-0005-0000-0000-00007D000000}"/>
    <cellStyle name="Percent 4 3" xfId="138" xr:uid="{00000000-0005-0000-0000-00007E000000}"/>
    <cellStyle name="Percent 5" xfId="93" xr:uid="{00000000-0005-0000-0000-00007F000000}"/>
    <cellStyle name="Percent 5 2" xfId="94" xr:uid="{00000000-0005-0000-0000-000080000000}"/>
    <cellStyle name="Percent 6" xfId="95" xr:uid="{00000000-0005-0000-0000-000081000000}"/>
    <cellStyle name="Percent 6 2" xfId="96" xr:uid="{00000000-0005-0000-0000-000082000000}"/>
    <cellStyle name="Percent 7" xfId="97" xr:uid="{00000000-0005-0000-0000-000083000000}"/>
    <cellStyle name="Percent 7 2" xfId="98" xr:uid="{00000000-0005-0000-0000-000084000000}"/>
    <cellStyle name="Percent 8" xfId="99" xr:uid="{00000000-0005-0000-0000-000085000000}"/>
    <cellStyle name="Percent 8 2" xfId="100" xr:uid="{00000000-0005-0000-0000-000086000000}"/>
    <cellStyle name="Percent 9" xfId="101" xr:uid="{00000000-0005-0000-0000-000087000000}"/>
    <cellStyle name="Standard 2" xfId="139" xr:uid="{00000000-0005-0000-0000-000088000000}"/>
    <cellStyle name="Standard 2 2" xfId="115" xr:uid="{00000000-0005-0000-0000-000089000000}"/>
    <cellStyle name="Standard_FinSum" xfId="140" xr:uid="{00000000-0005-0000-0000-00008A000000}"/>
    <cellStyle name="Title 2" xfId="102" xr:uid="{00000000-0005-0000-0000-00008B000000}"/>
    <cellStyle name="Total 2" xfId="103" xr:uid="{00000000-0005-0000-0000-00008C000000}"/>
    <cellStyle name="Warning Text 2" xfId="104" xr:uid="{00000000-0005-0000-0000-00008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6"/>
  <sheetViews>
    <sheetView tabSelected="1" workbookViewId="0"/>
  </sheetViews>
  <sheetFormatPr defaultColWidth="8.88671875" defaultRowHeight="14.4" x14ac:dyDescent="0.3"/>
  <cols>
    <col min="1" max="1" width="25.5546875" customWidth="1"/>
    <col min="3" max="3" width="39.33203125" bestFit="1" customWidth="1"/>
    <col min="4" max="4" width="3.6640625" customWidth="1"/>
    <col min="5" max="5" width="14.5546875" customWidth="1"/>
    <col min="10" max="10" width="13" customWidth="1"/>
    <col min="12" max="12" width="10.5546875" customWidth="1"/>
  </cols>
  <sheetData>
    <row r="2" spans="1:16" ht="15.6" x14ac:dyDescent="0.3">
      <c r="A2" s="16" t="s">
        <v>387</v>
      </c>
      <c r="B2" s="16"/>
      <c r="C2" s="16" t="s">
        <v>388</v>
      </c>
      <c r="E2" s="169" t="s">
        <v>389</v>
      </c>
      <c r="F2" s="170"/>
      <c r="G2" s="170"/>
      <c r="H2" s="170"/>
      <c r="I2" s="170"/>
      <c r="J2" s="170"/>
      <c r="K2" s="170"/>
      <c r="L2" s="170"/>
      <c r="M2" s="170"/>
      <c r="N2" s="170"/>
      <c r="O2" s="170"/>
      <c r="P2" s="170"/>
    </row>
    <row r="3" spans="1:16" x14ac:dyDescent="0.3">
      <c r="E3" s="170"/>
      <c r="F3" s="170"/>
      <c r="G3" s="170"/>
      <c r="H3" s="170"/>
      <c r="I3" s="170"/>
      <c r="J3" s="170"/>
      <c r="K3" s="170"/>
      <c r="L3" s="170"/>
      <c r="M3" s="170"/>
      <c r="N3" s="170"/>
      <c r="O3" s="170"/>
      <c r="P3" s="170"/>
    </row>
    <row r="4" spans="1:16" ht="14.4" customHeight="1" x14ac:dyDescent="0.3">
      <c r="A4" s="171" t="s">
        <v>507</v>
      </c>
      <c r="C4" s="171" t="str">
        <f>HYPERLINK("#'BJA Sect 2.7 Exh A'!A1","BJA Exh 2.7A Statement of Operations")</f>
        <v>BJA Exh 2.7A Statement of Operations</v>
      </c>
      <c r="E4" s="286" t="s">
        <v>390</v>
      </c>
      <c r="F4" s="286"/>
      <c r="G4" s="286"/>
      <c r="H4" s="286"/>
      <c r="I4" s="286"/>
      <c r="J4" s="286"/>
      <c r="K4" s="286"/>
      <c r="L4" s="286"/>
      <c r="M4" s="286"/>
      <c r="N4" s="286"/>
      <c r="O4" s="286"/>
      <c r="P4" s="286"/>
    </row>
    <row r="5" spans="1:16" x14ac:dyDescent="0.3">
      <c r="A5" s="171" t="s">
        <v>508</v>
      </c>
      <c r="C5" s="171" t="str">
        <f>HYPERLINK("#'BJA Sect 2.7 Exh B'!A1","BJA Exh 2.7B Statement of Financial Position")</f>
        <v>BJA Exh 2.7B Statement of Financial Position</v>
      </c>
      <c r="E5" s="286"/>
      <c r="F5" s="286"/>
      <c r="G5" s="286"/>
      <c r="H5" s="286"/>
      <c r="I5" s="286"/>
      <c r="J5" s="286"/>
      <c r="K5" s="286"/>
      <c r="L5" s="286"/>
      <c r="M5" s="286"/>
      <c r="N5" s="286"/>
      <c r="O5" s="286"/>
      <c r="P5" s="286"/>
    </row>
    <row r="6" spans="1:16" x14ac:dyDescent="0.3">
      <c r="A6" s="171" t="s">
        <v>509</v>
      </c>
      <c r="C6" s="171" t="str">
        <f>HYPERLINK("#'BJA Sect 2.7 Exh C'!A1","BJA Exh 2.7C Statement of Cash Flows")</f>
        <v>BJA Exh 2.7C Statement of Cash Flows</v>
      </c>
      <c r="E6" s="286"/>
      <c r="F6" s="286"/>
      <c r="G6" s="286"/>
      <c r="H6" s="286"/>
      <c r="I6" s="286"/>
      <c r="J6" s="286"/>
      <c r="K6" s="286"/>
      <c r="L6" s="286"/>
      <c r="M6" s="286"/>
      <c r="N6" s="286"/>
      <c r="O6" s="286"/>
      <c r="P6" s="286"/>
    </row>
    <row r="7" spans="1:16" x14ac:dyDescent="0.3">
      <c r="A7" s="171" t="s">
        <v>510</v>
      </c>
      <c r="C7" s="171" t="str">
        <f>HYPERLINK("#'BJT Sect 3.5 Exh A'!A1","BJT Exh 3.5A Statement of Operations")</f>
        <v>BJT Exh 3.5A Statement of Operations</v>
      </c>
      <c r="E7" s="286"/>
      <c r="F7" s="286"/>
      <c r="G7" s="286"/>
      <c r="H7" s="286"/>
      <c r="I7" s="286"/>
      <c r="J7" s="286"/>
      <c r="K7" s="286"/>
      <c r="L7" s="286"/>
      <c r="M7" s="286"/>
      <c r="N7" s="286"/>
      <c r="O7" s="286"/>
      <c r="P7" s="286"/>
    </row>
    <row r="8" spans="1:16" x14ac:dyDescent="0.3">
      <c r="A8" s="171" t="s">
        <v>511</v>
      </c>
      <c r="C8" s="171" t="str">
        <f>HYPERLINK("#'BJT Sect 3.5 Exh B'!A1","BJT Exh 3.5B Statement of Financial Position")</f>
        <v>BJT Exh 3.5B Statement of Financial Position</v>
      </c>
      <c r="E8" s="286"/>
      <c r="F8" s="286"/>
      <c r="G8" s="286"/>
      <c r="H8" s="286"/>
      <c r="I8" s="286"/>
      <c r="J8" s="286"/>
      <c r="K8" s="286"/>
      <c r="L8" s="286"/>
      <c r="M8" s="286"/>
      <c r="N8" s="286"/>
      <c r="O8" s="286"/>
      <c r="P8" s="286"/>
    </row>
    <row r="9" spans="1:16" x14ac:dyDescent="0.3">
      <c r="A9" s="171" t="s">
        <v>391</v>
      </c>
      <c r="C9" s="171" t="str">
        <f>HYPERLINK("#'BJT Sect 3.5 Exh C'!A1","BJT Exh 3.5C Statement of Cash Flows")</f>
        <v>BJT Exh 3.5C Statement of Cash Flows</v>
      </c>
      <c r="E9" s="286"/>
      <c r="F9" s="286"/>
      <c r="G9" s="286"/>
      <c r="H9" s="286"/>
      <c r="I9" s="286"/>
      <c r="J9" s="286"/>
      <c r="K9" s="286"/>
      <c r="L9" s="286"/>
      <c r="M9" s="286"/>
      <c r="N9" s="286"/>
      <c r="O9" s="286"/>
      <c r="P9" s="286"/>
    </row>
    <row r="10" spans="1:16" x14ac:dyDescent="0.3">
      <c r="A10" s="171" t="s">
        <v>512</v>
      </c>
      <c r="C10" s="171" t="str">
        <f>HYPERLINK("#'Frenz Sect 4.5 Exh B'!A1","Frenz Exh 4.5B Financial Statements")</f>
        <v>Frenz Exh 4.5B Financial Statements</v>
      </c>
      <c r="E10" s="286"/>
      <c r="F10" s="286"/>
      <c r="G10" s="286"/>
      <c r="H10" s="286"/>
      <c r="I10" s="286"/>
      <c r="J10" s="286"/>
      <c r="K10" s="286"/>
      <c r="L10" s="286"/>
      <c r="M10" s="286"/>
      <c r="N10" s="286"/>
      <c r="O10" s="286"/>
      <c r="P10" s="286"/>
    </row>
    <row r="11" spans="1:16" x14ac:dyDescent="0.3">
      <c r="A11" s="171" t="s">
        <v>513</v>
      </c>
      <c r="C11" s="171" t="str">
        <f>HYPERLINK("#'Big Ben Sect 5.5 IS'!A1","Big Ben Exh 5.5 Income Statement")</f>
        <v>Big Ben Exh 5.5 Income Statement</v>
      </c>
      <c r="E11" s="286"/>
      <c r="F11" s="286"/>
      <c r="G11" s="286"/>
      <c r="H11" s="286"/>
      <c r="I11" s="286"/>
      <c r="J11" s="286"/>
      <c r="K11" s="286"/>
      <c r="L11" s="286"/>
      <c r="M11" s="286"/>
      <c r="N11" s="286"/>
      <c r="O11" s="286"/>
      <c r="P11" s="286"/>
    </row>
    <row r="12" spans="1:16" ht="15.6" x14ac:dyDescent="0.3">
      <c r="A12" s="171" t="s">
        <v>399</v>
      </c>
      <c r="C12" s="171" t="str">
        <f>HYPERLINK("#'Big Ben Sect 5.5 BS'!A1","Big Ben Exh 5.5 Balance Sheet")</f>
        <v>Big Ben Exh 5.5 Balance Sheet</v>
      </c>
      <c r="E12" s="169" t="s">
        <v>392</v>
      </c>
      <c r="F12" s="172" t="s">
        <v>393</v>
      </c>
      <c r="G12" s="172"/>
      <c r="H12" s="172"/>
      <c r="I12" s="172"/>
      <c r="J12" s="172"/>
      <c r="L12" s="173" t="s">
        <v>394</v>
      </c>
    </row>
    <row r="13" spans="1:16" x14ac:dyDescent="0.3">
      <c r="A13" s="171"/>
      <c r="C13" s="171" t="str">
        <f>HYPERLINK("#'Darwin Sect 6.8 Exh A'!A1","Darwin Exhibit 6.8A Income Statements")</f>
        <v>Darwin Exhibit 6.8A Income Statements</v>
      </c>
      <c r="E13" s="170"/>
      <c r="F13" s="174" t="s">
        <v>395</v>
      </c>
      <c r="G13" s="174"/>
      <c r="H13" s="174"/>
      <c r="I13" s="174"/>
      <c r="J13" s="174"/>
      <c r="L13" s="175" t="s">
        <v>396</v>
      </c>
    </row>
    <row r="14" spans="1:16" x14ac:dyDescent="0.3">
      <c r="A14" s="171"/>
      <c r="C14" s="171" t="str">
        <f>HYPERLINK("#'Darwin Sect 6.8 Exh B'!A1","Darwin Exhibit 6.8B Statutory Balance Sheets")</f>
        <v>Darwin Exhibit 6.8B Statutory Balance Sheets</v>
      </c>
      <c r="F14" s="176" t="s">
        <v>397</v>
      </c>
      <c r="G14" s="177"/>
      <c r="H14" s="176"/>
      <c r="I14" s="176"/>
      <c r="J14" s="176"/>
      <c r="L14" t="s">
        <v>398</v>
      </c>
    </row>
    <row r="15" spans="1:16" x14ac:dyDescent="0.3">
      <c r="A15" s="171"/>
      <c r="C15" s="171" t="str">
        <f>HYPERLINK("#'Snappy Sect 7.4'!A1","Snappy Section 7.4 Financials")</f>
        <v>Snappy Section 7.4 Financials</v>
      </c>
      <c r="F15" s="178" t="s">
        <v>400</v>
      </c>
      <c r="G15" s="179"/>
      <c r="H15" s="178"/>
      <c r="I15" s="178"/>
      <c r="J15" s="178"/>
    </row>
    <row r="16" spans="1:16" x14ac:dyDescent="0.3">
      <c r="A16" s="171"/>
      <c r="C16" s="171" t="str">
        <f>HYPERLINK("#'SEA Sect 8.6'!A1","SEA Section 8.6 Financials")</f>
        <v>SEA Section 8.6 Financials</v>
      </c>
      <c r="G16" s="173"/>
    </row>
    <row r="17" spans="1:16" ht="15.6" x14ac:dyDescent="0.3">
      <c r="A17" s="171"/>
      <c r="E17" s="169" t="s">
        <v>401</v>
      </c>
      <c r="F17" s="170"/>
      <c r="G17" s="170"/>
      <c r="H17" s="170"/>
      <c r="I17" s="170"/>
      <c r="J17" s="170"/>
      <c r="K17" s="170"/>
      <c r="L17" s="170"/>
      <c r="M17" s="170"/>
      <c r="N17" s="170"/>
      <c r="O17" s="170"/>
      <c r="P17" s="170"/>
    </row>
    <row r="18" spans="1:16" x14ac:dyDescent="0.3">
      <c r="A18" s="171"/>
      <c r="E18" s="170"/>
      <c r="F18" s="170"/>
      <c r="G18" s="170"/>
      <c r="H18" s="170"/>
      <c r="I18" s="170"/>
      <c r="J18" s="170"/>
      <c r="K18" s="170"/>
      <c r="L18" s="170"/>
      <c r="M18" s="170"/>
      <c r="N18" s="170"/>
      <c r="O18" s="170"/>
      <c r="P18" s="170"/>
    </row>
    <row r="19" spans="1:16" x14ac:dyDescent="0.3">
      <c r="A19" s="171"/>
      <c r="E19" s="286" t="s">
        <v>402</v>
      </c>
      <c r="F19" s="286"/>
      <c r="G19" s="286"/>
      <c r="H19" s="286"/>
      <c r="I19" s="286"/>
      <c r="J19" s="286"/>
      <c r="K19" s="286"/>
      <c r="L19" s="286"/>
      <c r="M19" s="286"/>
      <c r="N19" s="286"/>
      <c r="O19" s="286"/>
      <c r="P19" s="286"/>
    </row>
    <row r="20" spans="1:16" x14ac:dyDescent="0.3">
      <c r="A20" s="171"/>
      <c r="E20" s="286"/>
      <c r="F20" s="286"/>
      <c r="G20" s="286"/>
      <c r="H20" s="286"/>
      <c r="I20" s="286"/>
      <c r="J20" s="286"/>
      <c r="K20" s="286"/>
      <c r="L20" s="286"/>
      <c r="M20" s="286"/>
      <c r="N20" s="286"/>
      <c r="O20" s="286"/>
      <c r="P20" s="286"/>
    </row>
    <row r="21" spans="1:16" x14ac:dyDescent="0.3">
      <c r="A21" s="171"/>
      <c r="E21" s="286"/>
      <c r="F21" s="286"/>
      <c r="G21" s="286"/>
      <c r="H21" s="286"/>
      <c r="I21" s="286"/>
      <c r="J21" s="286"/>
      <c r="K21" s="286"/>
      <c r="L21" s="286"/>
      <c r="M21" s="286"/>
      <c r="N21" s="286"/>
      <c r="O21" s="286"/>
      <c r="P21" s="286"/>
    </row>
    <row r="22" spans="1:16" x14ac:dyDescent="0.3">
      <c r="A22" s="171"/>
      <c r="E22" s="286"/>
      <c r="F22" s="286"/>
      <c r="G22" s="286"/>
      <c r="H22" s="286"/>
      <c r="I22" s="286"/>
      <c r="J22" s="286"/>
      <c r="K22" s="286"/>
      <c r="L22" s="286"/>
      <c r="M22" s="286"/>
      <c r="N22" s="286"/>
      <c r="O22" s="286"/>
      <c r="P22" s="286"/>
    </row>
    <row r="23" spans="1:16" x14ac:dyDescent="0.3">
      <c r="A23" s="171"/>
      <c r="E23" s="286"/>
      <c r="F23" s="286"/>
      <c r="G23" s="286"/>
      <c r="H23" s="286"/>
      <c r="I23" s="286"/>
      <c r="J23" s="286"/>
      <c r="K23" s="286"/>
      <c r="L23" s="286"/>
      <c r="M23" s="286"/>
      <c r="N23" s="286"/>
      <c r="O23" s="286"/>
      <c r="P23" s="286"/>
    </row>
    <row r="24" spans="1:16" x14ac:dyDescent="0.3">
      <c r="E24" s="286"/>
      <c r="F24" s="286"/>
      <c r="G24" s="286"/>
      <c r="H24" s="286"/>
      <c r="I24" s="286"/>
      <c r="J24" s="286"/>
      <c r="K24" s="286"/>
      <c r="L24" s="286"/>
      <c r="M24" s="286"/>
      <c r="N24" s="286"/>
      <c r="O24" s="286"/>
      <c r="P24" s="286"/>
    </row>
    <row r="25" spans="1:16" x14ac:dyDescent="0.3">
      <c r="E25" s="286"/>
      <c r="F25" s="286"/>
      <c r="G25" s="286"/>
      <c r="H25" s="286"/>
      <c r="I25" s="286"/>
      <c r="J25" s="286"/>
      <c r="K25" s="286"/>
      <c r="L25" s="286"/>
      <c r="M25" s="286"/>
      <c r="N25" s="286"/>
      <c r="O25" s="286"/>
      <c r="P25" s="286"/>
    </row>
    <row r="26" spans="1:16" x14ac:dyDescent="0.3">
      <c r="E26" s="286"/>
      <c r="F26" s="286"/>
      <c r="G26" s="286"/>
      <c r="H26" s="286"/>
      <c r="I26" s="286"/>
      <c r="J26" s="286"/>
      <c r="K26" s="286"/>
      <c r="L26" s="286"/>
      <c r="M26" s="286"/>
      <c r="N26" s="286"/>
      <c r="O26" s="286"/>
      <c r="P26" s="286"/>
    </row>
  </sheetData>
  <mergeCells count="2">
    <mergeCell ref="E4:P11"/>
    <mergeCell ref="E19:P26"/>
  </mergeCells>
  <hyperlinks>
    <hyperlink ref="A4" location="'Q1_d-ii'!A1" display="Question 1(d)(ii)" xr:uid="{00000000-0004-0000-0000-000000000000}"/>
    <hyperlink ref="A8" location="Q3_b!A1" display="Question 3(b)" xr:uid="{00000000-0004-0000-0000-000001000000}"/>
    <hyperlink ref="A9" location="Q4_c!A1" display="Question 4(c)" xr:uid="{00000000-0004-0000-0000-000002000000}"/>
    <hyperlink ref="A5" location="'Q2_a-i'!A1" display="Question 2(a)(i)" xr:uid="{00000000-0004-0000-0000-000003000000}"/>
    <hyperlink ref="A6:A7" location="'Q2_a-i'!A1" display="Question 2(a)(i)" xr:uid="{00000000-0004-0000-0000-000004000000}"/>
    <hyperlink ref="A6" location="'Q2_a-ii'!A1" display="Question 2(a)(ii)" xr:uid="{00000000-0004-0000-0000-000005000000}"/>
    <hyperlink ref="A7" location="Q2_b!A1" display="Question 2(b)" xr:uid="{00000000-0004-0000-0000-000006000000}"/>
    <hyperlink ref="A10" location="'Q6_a-ii'!A1" display="Question 6(a)(ii)" xr:uid="{00000000-0004-0000-0000-000007000000}"/>
    <hyperlink ref="A11" location="Q6_c!A1" display="Question 6(c)" xr:uid="{00000000-0004-0000-0000-000008000000}"/>
    <hyperlink ref="A12" location="Q7_b!A1" display="Question 7(b)" xr:uid="{00000000-0004-0000-0000-000009000000}"/>
  </hyperlink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B1:N36"/>
  <sheetViews>
    <sheetView workbookViewId="0">
      <selection activeCell="N1" sqref="N1"/>
    </sheetView>
  </sheetViews>
  <sheetFormatPr defaultColWidth="8.88671875" defaultRowHeight="14.4" x14ac:dyDescent="0.3"/>
  <cols>
    <col min="3" max="3" width="12.33203125" customWidth="1"/>
    <col min="4" max="4" width="13.6640625" customWidth="1"/>
    <col min="14" max="14" width="10.109375" bestFit="1" customWidth="1"/>
  </cols>
  <sheetData>
    <row r="1" spans="2:14" ht="15.6" x14ac:dyDescent="0.3">
      <c r="B1" s="181" t="s">
        <v>500</v>
      </c>
      <c r="N1" s="180" t="s">
        <v>403</v>
      </c>
    </row>
    <row r="3" spans="2:14" x14ac:dyDescent="0.3">
      <c r="B3" s="182" t="s">
        <v>515</v>
      </c>
      <c r="C3" s="183"/>
      <c r="D3" s="183"/>
      <c r="E3" s="183"/>
    </row>
    <row r="4" spans="2:14" ht="15" thickBot="1" x14ac:dyDescent="0.35">
      <c r="B4" s="182"/>
      <c r="C4" s="183"/>
      <c r="D4" s="183"/>
      <c r="E4" s="183"/>
    </row>
    <row r="5" spans="2:14" ht="15" thickBot="1" x14ac:dyDescent="0.35">
      <c r="B5" s="290"/>
      <c r="C5" s="291"/>
      <c r="D5" s="294" t="s">
        <v>501</v>
      </c>
      <c r="E5" s="295"/>
    </row>
    <row r="6" spans="2:14" ht="29.4" thickBot="1" x14ac:dyDescent="0.35">
      <c r="B6" s="292"/>
      <c r="C6" s="293"/>
      <c r="D6" s="280" t="s">
        <v>502</v>
      </c>
      <c r="E6" s="280" t="s">
        <v>503</v>
      </c>
    </row>
    <row r="7" spans="2:14" ht="16.2" thickBot="1" x14ac:dyDescent="0.35">
      <c r="B7" s="296" t="s">
        <v>504</v>
      </c>
      <c r="C7" s="280" t="s">
        <v>502</v>
      </c>
      <c r="D7" s="281">
        <v>5445</v>
      </c>
      <c r="E7" s="280">
        <v>433</v>
      </c>
      <c r="G7" s="282"/>
      <c r="H7" s="283"/>
      <c r="I7" s="284"/>
      <c r="J7" s="284"/>
    </row>
    <row r="8" spans="2:14" ht="16.2" thickBot="1" x14ac:dyDescent="0.35">
      <c r="B8" s="297"/>
      <c r="C8" s="280" t="s">
        <v>503</v>
      </c>
      <c r="D8" s="280">
        <v>907</v>
      </c>
      <c r="E8" s="281">
        <v>17899</v>
      </c>
      <c r="G8" s="283"/>
      <c r="H8" s="282"/>
      <c r="I8" s="284"/>
      <c r="J8" s="284"/>
    </row>
    <row r="10" spans="2:14" x14ac:dyDescent="0.3">
      <c r="B10" s="183" t="s">
        <v>505</v>
      </c>
    </row>
    <row r="11" spans="2:14" x14ac:dyDescent="0.3">
      <c r="B11" s="185"/>
      <c r="C11" s="186"/>
      <c r="D11" s="186"/>
      <c r="E11" s="186"/>
      <c r="F11" s="186"/>
      <c r="G11" s="186"/>
      <c r="H11" s="186"/>
      <c r="I11" s="186"/>
      <c r="J11" s="186"/>
      <c r="K11" s="186"/>
      <c r="L11" s="186"/>
      <c r="M11" s="187"/>
    </row>
    <row r="12" spans="2:14" x14ac:dyDescent="0.3">
      <c r="B12" s="188"/>
      <c r="C12" s="172"/>
      <c r="D12" s="172"/>
      <c r="E12" s="172"/>
      <c r="F12" s="172"/>
      <c r="G12" s="172"/>
      <c r="H12" s="172"/>
      <c r="I12" s="172"/>
      <c r="J12" s="172"/>
      <c r="K12" s="172"/>
      <c r="L12" s="172"/>
      <c r="M12" s="189"/>
    </row>
    <row r="13" spans="2:14" x14ac:dyDescent="0.3">
      <c r="B13" s="188"/>
      <c r="C13" s="172"/>
      <c r="D13" s="172"/>
      <c r="E13" s="172"/>
      <c r="F13" s="172"/>
      <c r="G13" s="172"/>
      <c r="H13" s="172"/>
      <c r="I13" s="172"/>
      <c r="J13" s="172"/>
      <c r="K13" s="172"/>
      <c r="L13" s="172"/>
      <c r="M13" s="189"/>
    </row>
    <row r="14" spans="2:14" x14ac:dyDescent="0.3">
      <c r="B14" s="188"/>
      <c r="C14" s="172"/>
      <c r="D14" s="172"/>
      <c r="E14" s="172"/>
      <c r="F14" s="172"/>
      <c r="G14" s="172"/>
      <c r="H14" s="172"/>
      <c r="I14" s="172"/>
      <c r="J14" s="172"/>
      <c r="K14" s="172"/>
      <c r="L14" s="172"/>
      <c r="M14" s="189"/>
    </row>
    <row r="15" spans="2:14" x14ac:dyDescent="0.3">
      <c r="B15" s="188"/>
      <c r="C15" s="172"/>
      <c r="D15" s="172"/>
      <c r="E15" s="172"/>
      <c r="F15" s="172"/>
      <c r="G15" s="172"/>
      <c r="H15" s="172"/>
      <c r="I15" s="172"/>
      <c r="J15" s="172"/>
      <c r="K15" s="172"/>
      <c r="L15" s="172"/>
      <c r="M15" s="189"/>
    </row>
    <row r="16" spans="2:14" x14ac:dyDescent="0.3">
      <c r="B16" s="188"/>
      <c r="C16" s="172"/>
      <c r="D16" s="172"/>
      <c r="E16" s="172"/>
      <c r="F16" s="172"/>
      <c r="G16" s="172"/>
      <c r="H16" s="172"/>
      <c r="I16" s="172"/>
      <c r="J16" s="172"/>
      <c r="K16" s="172"/>
      <c r="L16" s="172"/>
      <c r="M16" s="189"/>
    </row>
    <row r="17" spans="2:13" x14ac:dyDescent="0.3">
      <c r="B17" s="188"/>
      <c r="C17" s="172"/>
      <c r="D17" s="172"/>
      <c r="E17" s="172"/>
      <c r="F17" s="172"/>
      <c r="G17" s="172"/>
      <c r="H17" s="172"/>
      <c r="I17" s="172"/>
      <c r="J17" s="172"/>
      <c r="K17" s="172"/>
      <c r="L17" s="172"/>
      <c r="M17" s="189"/>
    </row>
    <row r="18" spans="2:13" x14ac:dyDescent="0.3">
      <c r="B18" s="188"/>
      <c r="C18" s="172"/>
      <c r="D18" s="172"/>
      <c r="E18" s="172"/>
      <c r="F18" s="172"/>
      <c r="G18" s="172"/>
      <c r="H18" s="172"/>
      <c r="I18" s="172"/>
      <c r="J18" s="172"/>
      <c r="K18" s="172"/>
      <c r="L18" s="172"/>
      <c r="M18" s="189"/>
    </row>
    <row r="19" spans="2:13" x14ac:dyDescent="0.3">
      <c r="B19" s="188"/>
      <c r="C19" s="172"/>
      <c r="D19" s="172"/>
      <c r="E19" s="172"/>
      <c r="F19" s="172"/>
      <c r="G19" s="172"/>
      <c r="H19" s="172"/>
      <c r="I19" s="172"/>
      <c r="J19" s="172"/>
      <c r="K19" s="172"/>
      <c r="L19" s="172"/>
      <c r="M19" s="189"/>
    </row>
    <row r="20" spans="2:13" x14ac:dyDescent="0.3">
      <c r="B20" s="188"/>
      <c r="C20" s="172"/>
      <c r="D20" s="172"/>
      <c r="E20" s="172"/>
      <c r="F20" s="172"/>
      <c r="G20" s="172"/>
      <c r="H20" s="172"/>
      <c r="I20" s="172"/>
      <c r="J20" s="172"/>
      <c r="K20" s="172"/>
      <c r="L20" s="172"/>
      <c r="M20" s="189"/>
    </row>
    <row r="21" spans="2:13" x14ac:dyDescent="0.3">
      <c r="B21" s="190"/>
      <c r="C21" s="191"/>
      <c r="D21" s="191"/>
      <c r="E21" s="191"/>
      <c r="F21" s="191"/>
      <c r="G21" s="191"/>
      <c r="H21" s="191"/>
      <c r="I21" s="191"/>
      <c r="J21" s="191"/>
      <c r="K21" s="191"/>
      <c r="L21" s="191"/>
      <c r="M21" s="192"/>
    </row>
    <row r="23" spans="2:13" x14ac:dyDescent="0.3">
      <c r="B23" s="183" t="s">
        <v>506</v>
      </c>
    </row>
    <row r="24" spans="2:13" x14ac:dyDescent="0.3">
      <c r="B24" s="185"/>
      <c r="C24" s="186"/>
      <c r="D24" s="186"/>
      <c r="E24" s="186"/>
      <c r="F24" s="186"/>
      <c r="G24" s="186"/>
      <c r="H24" s="186"/>
      <c r="I24" s="186"/>
      <c r="J24" s="186"/>
      <c r="K24" s="186"/>
      <c r="L24" s="186"/>
      <c r="M24" s="187"/>
    </row>
    <row r="25" spans="2:13" x14ac:dyDescent="0.3">
      <c r="B25" s="188"/>
      <c r="C25" s="172"/>
      <c r="D25" s="172"/>
      <c r="E25" s="172"/>
      <c r="F25" s="172"/>
      <c r="G25" s="172"/>
      <c r="H25" s="172"/>
      <c r="I25" s="172"/>
      <c r="J25" s="172"/>
      <c r="K25" s="172"/>
      <c r="L25" s="172"/>
      <c r="M25" s="189"/>
    </row>
    <row r="26" spans="2:13" x14ac:dyDescent="0.3">
      <c r="B26" s="188"/>
      <c r="C26" s="172"/>
      <c r="D26" s="172"/>
      <c r="E26" s="172"/>
      <c r="F26" s="172"/>
      <c r="G26" s="172"/>
      <c r="H26" s="172"/>
      <c r="I26" s="172"/>
      <c r="J26" s="172"/>
      <c r="K26" s="172"/>
      <c r="L26" s="172"/>
      <c r="M26" s="189"/>
    </row>
    <row r="27" spans="2:13" x14ac:dyDescent="0.3">
      <c r="B27" s="188"/>
      <c r="C27" s="172"/>
      <c r="D27" s="172"/>
      <c r="E27" s="172"/>
      <c r="F27" s="172"/>
      <c r="G27" s="172"/>
      <c r="H27" s="172"/>
      <c r="I27" s="172"/>
      <c r="J27" s="172"/>
      <c r="K27" s="172"/>
      <c r="L27" s="172"/>
      <c r="M27" s="189"/>
    </row>
    <row r="28" spans="2:13" x14ac:dyDescent="0.3">
      <c r="B28" s="188"/>
      <c r="C28" s="172"/>
      <c r="D28" s="172"/>
      <c r="E28" s="172"/>
      <c r="F28" s="172"/>
      <c r="G28" s="172"/>
      <c r="H28" s="172"/>
      <c r="I28" s="172"/>
      <c r="J28" s="172"/>
      <c r="K28" s="172"/>
      <c r="L28" s="172"/>
      <c r="M28" s="189"/>
    </row>
    <row r="29" spans="2:13" x14ac:dyDescent="0.3">
      <c r="B29" s="188"/>
      <c r="C29" s="172"/>
      <c r="D29" s="172"/>
      <c r="E29" s="172"/>
      <c r="F29" s="172"/>
      <c r="G29" s="172"/>
      <c r="H29" s="172"/>
      <c r="I29" s="172"/>
      <c r="J29" s="172"/>
      <c r="K29" s="172"/>
      <c r="L29" s="172"/>
      <c r="M29" s="189"/>
    </row>
    <row r="30" spans="2:13" x14ac:dyDescent="0.3">
      <c r="B30" s="188"/>
      <c r="C30" s="172"/>
      <c r="D30" s="172"/>
      <c r="E30" s="172"/>
      <c r="F30" s="172"/>
      <c r="G30" s="172"/>
      <c r="H30" s="172"/>
      <c r="I30" s="172"/>
      <c r="J30" s="172"/>
      <c r="K30" s="172"/>
      <c r="L30" s="172"/>
      <c r="M30" s="189"/>
    </row>
    <row r="31" spans="2:13" x14ac:dyDescent="0.3">
      <c r="B31" s="188"/>
      <c r="C31" s="172"/>
      <c r="D31" s="172"/>
      <c r="E31" s="172"/>
      <c r="F31" s="172"/>
      <c r="G31" s="172"/>
      <c r="H31" s="172"/>
      <c r="I31" s="172"/>
      <c r="J31" s="172"/>
      <c r="K31" s="172"/>
      <c r="L31" s="172"/>
      <c r="M31" s="189"/>
    </row>
    <row r="32" spans="2:13" x14ac:dyDescent="0.3">
      <c r="B32" s="188"/>
      <c r="C32" s="172"/>
      <c r="D32" s="172"/>
      <c r="E32" s="172"/>
      <c r="F32" s="172"/>
      <c r="G32" s="172"/>
      <c r="H32" s="172"/>
      <c r="I32" s="172"/>
      <c r="J32" s="172"/>
      <c r="K32" s="172"/>
      <c r="L32" s="172"/>
      <c r="M32" s="189"/>
    </row>
    <row r="33" spans="2:13" x14ac:dyDescent="0.3">
      <c r="B33" s="188"/>
      <c r="C33" s="172"/>
      <c r="D33" s="172"/>
      <c r="E33" s="172"/>
      <c r="F33" s="172"/>
      <c r="G33" s="172"/>
      <c r="H33" s="172"/>
      <c r="I33" s="172"/>
      <c r="J33" s="172"/>
      <c r="K33" s="172"/>
      <c r="L33" s="172"/>
      <c r="M33" s="189"/>
    </row>
    <row r="34" spans="2:13" x14ac:dyDescent="0.3">
      <c r="B34" s="188"/>
      <c r="C34" s="172"/>
      <c r="D34" s="172"/>
      <c r="E34" s="172"/>
      <c r="F34" s="172"/>
      <c r="G34" s="172"/>
      <c r="H34" s="172"/>
      <c r="I34" s="172"/>
      <c r="J34" s="172"/>
      <c r="K34" s="172"/>
      <c r="L34" s="172"/>
      <c r="M34" s="189"/>
    </row>
    <row r="35" spans="2:13" x14ac:dyDescent="0.3">
      <c r="B35" s="188"/>
      <c r="C35" s="172"/>
      <c r="D35" s="172"/>
      <c r="E35" s="172"/>
      <c r="F35" s="172"/>
      <c r="G35" s="172"/>
      <c r="H35" s="172"/>
      <c r="I35" s="172"/>
      <c r="J35" s="172"/>
      <c r="K35" s="172"/>
      <c r="L35" s="172"/>
      <c r="M35" s="189"/>
    </row>
    <row r="36" spans="2:13" x14ac:dyDescent="0.3">
      <c r="B36" s="190"/>
      <c r="C36" s="191"/>
      <c r="D36" s="191"/>
      <c r="E36" s="191"/>
      <c r="F36" s="191"/>
      <c r="G36" s="191"/>
      <c r="H36" s="191"/>
      <c r="I36" s="191"/>
      <c r="J36" s="191"/>
      <c r="K36" s="191"/>
      <c r="L36" s="191"/>
      <c r="M36" s="192"/>
    </row>
  </sheetData>
  <mergeCells count="3">
    <mergeCell ref="B5:C6"/>
    <mergeCell ref="D5:E5"/>
    <mergeCell ref="B7:B8"/>
  </mergeCells>
  <hyperlinks>
    <hyperlink ref="N1" location="'Navigation &amp; Instructions'!A1" display="Navigation"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N1"/>
  <sheetViews>
    <sheetView workbookViewId="0">
      <selection activeCell="D27" sqref="D27"/>
    </sheetView>
  </sheetViews>
  <sheetFormatPr defaultColWidth="9.109375" defaultRowHeight="14.4" x14ac:dyDescent="0.3"/>
  <cols>
    <col min="1" max="13" width="9.109375" style="3"/>
    <col min="14" max="14" width="11.44140625" style="3" customWidth="1"/>
    <col min="15" max="16384" width="9.109375" style="3"/>
  </cols>
  <sheetData>
    <row r="1" spans="14:14" x14ac:dyDescent="0.3">
      <c r="N1" s="5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03"/>
  <sheetViews>
    <sheetView zoomScaleNormal="100" workbookViewId="0">
      <selection activeCell="N3" sqref="N3"/>
    </sheetView>
  </sheetViews>
  <sheetFormatPr defaultColWidth="8.6640625" defaultRowHeight="14.4" x14ac:dyDescent="0.3"/>
  <cols>
    <col min="1" max="1" width="57" bestFit="1" customWidth="1"/>
    <col min="2" max="2" width="13.33203125" customWidth="1"/>
    <col min="3" max="3" width="14" customWidth="1"/>
    <col min="4" max="4" width="12.44140625" customWidth="1"/>
    <col min="5" max="5" width="16.88671875" customWidth="1"/>
    <col min="14" max="14" width="14.6640625" bestFit="1" customWidth="1"/>
  </cols>
  <sheetData>
    <row r="1" spans="1:14" ht="15.6" customHeight="1" x14ac:dyDescent="0.3">
      <c r="A1" s="298" t="s">
        <v>6</v>
      </c>
      <c r="B1" s="298"/>
      <c r="C1" s="298"/>
      <c r="D1" s="298"/>
      <c r="N1" s="180" t="s">
        <v>403</v>
      </c>
    </row>
    <row r="2" spans="1:14" ht="15.6" customHeight="1" x14ac:dyDescent="0.3">
      <c r="A2" s="298" t="s">
        <v>7</v>
      </c>
      <c r="B2" s="298"/>
      <c r="C2" s="298"/>
      <c r="D2" s="298"/>
      <c r="N2" s="180" t="s">
        <v>508</v>
      </c>
    </row>
    <row r="3" spans="1:14" ht="14.4" customHeight="1" x14ac:dyDescent="0.3">
      <c r="A3" s="299" t="s">
        <v>8</v>
      </c>
      <c r="B3" s="299"/>
      <c r="C3" s="299"/>
      <c r="D3" s="299"/>
      <c r="N3" s="180" t="s">
        <v>509</v>
      </c>
    </row>
    <row r="4" spans="1:14" ht="14.4" customHeight="1" x14ac:dyDescent="0.3">
      <c r="A4" s="299" t="s">
        <v>9</v>
      </c>
      <c r="B4" s="299"/>
      <c r="C4" s="299"/>
      <c r="D4" s="299"/>
    </row>
    <row r="5" spans="1:14" ht="14.4" customHeight="1" x14ac:dyDescent="0.3">
      <c r="A5" s="12"/>
      <c r="B5" s="12"/>
      <c r="C5" s="12"/>
      <c r="D5" s="12"/>
    </row>
    <row r="6" spans="1:14" x14ac:dyDescent="0.3">
      <c r="A6" s="67" t="s">
        <v>10</v>
      </c>
      <c r="B6" s="68">
        <v>44926</v>
      </c>
      <c r="C6" s="68">
        <v>44561</v>
      </c>
      <c r="D6" s="68">
        <v>44196</v>
      </c>
    </row>
    <row r="7" spans="1:14" ht="14.4" customHeight="1" x14ac:dyDescent="0.3">
      <c r="A7" s="66"/>
      <c r="B7" s="66"/>
      <c r="C7" s="66"/>
      <c r="D7" s="66"/>
    </row>
    <row r="8" spans="1:14" ht="15" customHeight="1" x14ac:dyDescent="0.3">
      <c r="A8" s="65" t="s">
        <v>11</v>
      </c>
      <c r="B8" s="65"/>
      <c r="C8" s="65"/>
      <c r="D8" s="65"/>
    </row>
    <row r="9" spans="1:14" ht="14.4" customHeight="1" x14ac:dyDescent="0.3">
      <c r="A9" s="9" t="s">
        <v>12</v>
      </c>
      <c r="B9" s="64">
        <v>1543.875</v>
      </c>
      <c r="C9" s="64">
        <v>1235.0999999999999</v>
      </c>
      <c r="D9" s="64">
        <v>1074</v>
      </c>
    </row>
    <row r="10" spans="1:14" ht="14.4" customHeight="1" x14ac:dyDescent="0.3">
      <c r="A10" s="9" t="s">
        <v>13</v>
      </c>
      <c r="B10" s="64">
        <v>297.5625</v>
      </c>
      <c r="C10" s="64">
        <v>238.05</v>
      </c>
      <c r="D10" s="64">
        <v>207.00000000000003</v>
      </c>
    </row>
    <row r="11" spans="1:14" ht="15" customHeight="1" x14ac:dyDescent="0.3">
      <c r="A11" s="7" t="s">
        <v>14</v>
      </c>
      <c r="B11" s="63">
        <v>1841.4375</v>
      </c>
      <c r="C11" s="63">
        <v>1473.1499999999999</v>
      </c>
      <c r="D11" s="63">
        <v>1281</v>
      </c>
    </row>
    <row r="12" spans="1:14" ht="14.4" customHeight="1" x14ac:dyDescent="0.3">
      <c r="A12" s="66"/>
      <c r="B12" s="66"/>
      <c r="C12" s="66"/>
      <c r="D12" s="66"/>
    </row>
    <row r="13" spans="1:14" ht="14.4" customHeight="1" x14ac:dyDescent="0.3">
      <c r="A13" s="65" t="s">
        <v>15</v>
      </c>
      <c r="B13" s="65"/>
      <c r="C13" s="65"/>
      <c r="D13" s="65"/>
    </row>
    <row r="14" spans="1:14" ht="14.4" customHeight="1" x14ac:dyDescent="0.3">
      <c r="A14" s="9" t="s">
        <v>16</v>
      </c>
      <c r="B14" s="64">
        <v>576.4375</v>
      </c>
      <c r="C14" s="64">
        <v>461.15</v>
      </c>
      <c r="D14" s="64">
        <v>401</v>
      </c>
    </row>
    <row r="15" spans="1:14" ht="14.4" customHeight="1" x14ac:dyDescent="0.3">
      <c r="A15" s="9" t="s">
        <v>17</v>
      </c>
      <c r="B15" s="64">
        <v>360.8125</v>
      </c>
      <c r="C15" s="64">
        <v>288.64999999999998</v>
      </c>
      <c r="D15" s="64">
        <v>251</v>
      </c>
      <c r="E15" s="13"/>
    </row>
    <row r="16" spans="1:14" ht="14.4" customHeight="1" x14ac:dyDescent="0.3">
      <c r="A16" s="9" t="s">
        <v>18</v>
      </c>
      <c r="B16" s="64">
        <v>172.5</v>
      </c>
      <c r="C16" s="64">
        <v>138</v>
      </c>
      <c r="D16" s="64">
        <v>120.00000000000001</v>
      </c>
      <c r="E16" s="13"/>
    </row>
    <row r="17" spans="1:5" ht="14.4" customHeight="1" x14ac:dyDescent="0.3">
      <c r="A17" s="9" t="s">
        <v>19</v>
      </c>
      <c r="B17" s="64">
        <v>158.12499999999997</v>
      </c>
      <c r="C17" s="64">
        <v>126.49999999999999</v>
      </c>
      <c r="D17" s="64">
        <v>110</v>
      </c>
      <c r="E17" s="13"/>
    </row>
    <row r="18" spans="1:5" ht="14.4" customHeight="1" x14ac:dyDescent="0.3">
      <c r="A18" s="9" t="s">
        <v>20</v>
      </c>
      <c r="B18" s="64">
        <v>96.3125</v>
      </c>
      <c r="C18" s="64">
        <v>77.05</v>
      </c>
      <c r="D18" s="64">
        <v>67</v>
      </c>
      <c r="E18" s="13"/>
    </row>
    <row r="19" spans="1:5" ht="14.4" customHeight="1" x14ac:dyDescent="0.3">
      <c r="A19" s="9" t="s">
        <v>21</v>
      </c>
      <c r="B19" s="64">
        <v>110.6875</v>
      </c>
      <c r="C19" s="64">
        <v>88.55</v>
      </c>
      <c r="D19" s="64">
        <v>77</v>
      </c>
      <c r="E19" s="13"/>
    </row>
    <row r="20" spans="1:5" ht="13.95" customHeight="1" x14ac:dyDescent="0.3">
      <c r="A20" s="9" t="s">
        <v>22</v>
      </c>
      <c r="B20" s="64">
        <v>73.3125</v>
      </c>
      <c r="C20" s="64">
        <v>58.65</v>
      </c>
      <c r="D20" s="64">
        <v>51</v>
      </c>
      <c r="E20" s="13"/>
    </row>
    <row r="21" spans="1:5" ht="14.4" customHeight="1" x14ac:dyDescent="0.3">
      <c r="A21" s="9" t="s">
        <v>23</v>
      </c>
      <c r="B21" s="64">
        <v>48.874999999999993</v>
      </c>
      <c r="C21" s="64">
        <v>39.099999999999994</v>
      </c>
      <c r="D21" s="64">
        <v>34</v>
      </c>
      <c r="E21" s="13"/>
    </row>
    <row r="22" spans="1:5" ht="14.4" customHeight="1" x14ac:dyDescent="0.3">
      <c r="A22" s="9" t="s">
        <v>24</v>
      </c>
      <c r="B22" s="64">
        <v>41.687499999999993</v>
      </c>
      <c r="C22" s="64">
        <v>33.349999999999994</v>
      </c>
      <c r="D22" s="64">
        <v>29</v>
      </c>
      <c r="E22" s="13"/>
    </row>
    <row r="23" spans="1:5" ht="14.4" customHeight="1" x14ac:dyDescent="0.3">
      <c r="A23" s="9" t="s">
        <v>25</v>
      </c>
      <c r="B23" s="64">
        <v>33.0625</v>
      </c>
      <c r="C23" s="64">
        <v>26.45</v>
      </c>
      <c r="D23" s="64">
        <v>23</v>
      </c>
      <c r="E23" s="13"/>
    </row>
    <row r="24" spans="1:5" ht="14.4" customHeight="1" x14ac:dyDescent="0.3">
      <c r="A24" s="9" t="s">
        <v>13</v>
      </c>
      <c r="B24" s="64">
        <v>18.6875</v>
      </c>
      <c r="C24" s="64">
        <v>14.950000000000001</v>
      </c>
      <c r="D24" s="64">
        <v>13.000000000000002</v>
      </c>
      <c r="E24" s="13"/>
    </row>
    <row r="25" spans="1:5" ht="14.4" customHeight="1" x14ac:dyDescent="0.3">
      <c r="A25" s="7" t="s">
        <v>26</v>
      </c>
      <c r="B25" s="63">
        <v>1690.5</v>
      </c>
      <c r="C25" s="63">
        <v>1352.3999999999999</v>
      </c>
      <c r="D25" s="63">
        <v>1176</v>
      </c>
      <c r="E25" s="13"/>
    </row>
    <row r="26" spans="1:5" ht="14.4" customHeight="1" x14ac:dyDescent="0.3">
      <c r="A26" s="7" t="s">
        <v>27</v>
      </c>
      <c r="B26" s="63">
        <v>150.9375</v>
      </c>
      <c r="C26" s="63">
        <v>120.75</v>
      </c>
      <c r="D26" s="63">
        <v>105</v>
      </c>
    </row>
    <row r="27" spans="1:5" ht="14.4" customHeight="1" x14ac:dyDescent="0.3">
      <c r="A27" s="66"/>
      <c r="B27" s="66"/>
      <c r="C27" s="66"/>
      <c r="D27" s="66"/>
    </row>
    <row r="28" spans="1:5" ht="14.4" customHeight="1" x14ac:dyDescent="0.3">
      <c r="A28" s="65" t="s">
        <v>28</v>
      </c>
      <c r="B28" s="65"/>
      <c r="C28" s="65"/>
      <c r="D28" s="65"/>
    </row>
    <row r="29" spans="1:5" ht="14.4" customHeight="1" x14ac:dyDescent="0.3">
      <c r="A29" s="9" t="s">
        <v>29</v>
      </c>
      <c r="B29" s="64">
        <v>15</v>
      </c>
      <c r="C29" s="64">
        <v>10</v>
      </c>
      <c r="D29" s="64">
        <v>-29</v>
      </c>
    </row>
    <row r="30" spans="1:5" ht="14.4" customHeight="1" x14ac:dyDescent="0.3">
      <c r="A30" s="9" t="s">
        <v>30</v>
      </c>
      <c r="B30" s="64">
        <v>5</v>
      </c>
      <c r="C30" s="64">
        <v>5</v>
      </c>
      <c r="D30" s="64">
        <v>5</v>
      </c>
    </row>
    <row r="31" spans="1:5" ht="14.4" customHeight="1" x14ac:dyDescent="0.3">
      <c r="A31" s="9" t="s">
        <v>31</v>
      </c>
      <c r="B31" s="64">
        <v>-40.831029494852729</v>
      </c>
      <c r="C31" s="64">
        <v>-37.65713207733485</v>
      </c>
      <c r="D31" s="64">
        <v>-37.288776835930257</v>
      </c>
    </row>
    <row r="32" spans="1:5" ht="14.4" customHeight="1" x14ac:dyDescent="0.3">
      <c r="A32" s="9" t="s">
        <v>32</v>
      </c>
      <c r="B32" s="64">
        <v>2</v>
      </c>
      <c r="C32" s="64">
        <v>1</v>
      </c>
      <c r="D32" s="64">
        <v>-5</v>
      </c>
    </row>
    <row r="33" spans="1:4" ht="14.4" customHeight="1" x14ac:dyDescent="0.3">
      <c r="A33" s="9" t="s">
        <v>33</v>
      </c>
      <c r="B33" s="64">
        <v>-2</v>
      </c>
      <c r="C33" s="64">
        <v>-2</v>
      </c>
      <c r="D33" s="64">
        <v>-15</v>
      </c>
    </row>
    <row r="34" spans="1:4" ht="14.4" customHeight="1" x14ac:dyDescent="0.3">
      <c r="A34" s="9" t="s">
        <v>34</v>
      </c>
      <c r="B34" s="64">
        <v>-3</v>
      </c>
      <c r="C34" s="64">
        <v>-7</v>
      </c>
      <c r="D34" s="64">
        <v>-33</v>
      </c>
    </row>
    <row r="35" spans="1:4" ht="14.4" customHeight="1" x14ac:dyDescent="0.3">
      <c r="A35" s="9" t="s">
        <v>35</v>
      </c>
      <c r="B35" s="64">
        <v>-1</v>
      </c>
      <c r="C35" s="64">
        <v>-2</v>
      </c>
      <c r="D35" s="64">
        <v>-19</v>
      </c>
    </row>
    <row r="36" spans="1:4" ht="14.4" customHeight="1" x14ac:dyDescent="0.3">
      <c r="A36" s="7" t="s">
        <v>36</v>
      </c>
      <c r="B36" s="63">
        <v>-24.831029494852729</v>
      </c>
      <c r="C36" s="63">
        <v>-32.65713207733485</v>
      </c>
      <c r="D36" s="63">
        <v>-133.28877683593026</v>
      </c>
    </row>
    <row r="37" spans="1:4" ht="14.4" customHeight="1" x14ac:dyDescent="0.3">
      <c r="A37" s="62"/>
      <c r="B37" s="61"/>
      <c r="C37" s="61"/>
      <c r="D37" s="61"/>
    </row>
    <row r="38" spans="1:4" ht="14.4" customHeight="1" x14ac:dyDescent="0.3">
      <c r="A38" s="60" t="s">
        <v>37</v>
      </c>
      <c r="B38" s="63">
        <v>126.10647050514727</v>
      </c>
      <c r="C38" s="63">
        <v>88.09286792266515</v>
      </c>
      <c r="D38" s="63">
        <v>-28.288776835930264</v>
      </c>
    </row>
    <row r="39" spans="1:4" ht="14.4" customHeight="1" x14ac:dyDescent="0.3">
      <c r="A39" s="9" t="s">
        <v>38</v>
      </c>
      <c r="B39" s="63">
        <v>-8.8717117555661957</v>
      </c>
      <c r="C39" s="63">
        <v>-12.690215471493165</v>
      </c>
      <c r="D39" s="63">
        <v>1.9406431355453542</v>
      </c>
    </row>
    <row r="40" spans="1:4" ht="14.4" customHeight="1" x14ac:dyDescent="0.3">
      <c r="A40" s="7" t="s">
        <v>39</v>
      </c>
      <c r="B40" s="63">
        <v>117.23475874958108</v>
      </c>
      <c r="C40" s="63">
        <v>75.402652451171988</v>
      </c>
      <c r="D40" s="63">
        <v>-26.34813370038491</v>
      </c>
    </row>
    <row r="41" spans="1:4" ht="14.4" customHeight="1" x14ac:dyDescent="0.3">
      <c r="A41" s="9"/>
      <c r="B41" s="9"/>
      <c r="C41" s="9"/>
      <c r="D41" s="9"/>
    </row>
    <row r="42" spans="1:4" ht="14.4" customHeight="1" x14ac:dyDescent="0.3">
      <c r="A42" s="7" t="s">
        <v>40</v>
      </c>
      <c r="B42" s="59">
        <v>0.99774262765600918</v>
      </c>
      <c r="C42" s="59">
        <v>0.60322121960937591</v>
      </c>
      <c r="D42" s="59">
        <v>-0.22423943574795668</v>
      </c>
    </row>
    <row r="43" spans="1:4" ht="14.4" customHeight="1" x14ac:dyDescent="0.3">
      <c r="A43" s="7" t="s">
        <v>41</v>
      </c>
      <c r="B43" s="59">
        <v>0.95023107395810391</v>
      </c>
      <c r="C43" s="59">
        <v>0.58565166952366587</v>
      </c>
      <c r="D43" s="59">
        <v>-0.21770819004655986</v>
      </c>
    </row>
    <row r="44" spans="1:4" x14ac:dyDescent="0.3">
      <c r="A44" s="12"/>
      <c r="B44" s="12"/>
      <c r="C44" s="12"/>
      <c r="D44" s="12"/>
    </row>
    <row r="49" spans="1:5" x14ac:dyDescent="0.3">
      <c r="A49" s="4"/>
    </row>
    <row r="60" spans="1:5" x14ac:dyDescent="0.3">
      <c r="B60" s="14"/>
      <c r="C60" s="14"/>
      <c r="D60" s="14"/>
      <c r="E60" s="14"/>
    </row>
    <row r="63" spans="1:5" x14ac:dyDescent="0.3">
      <c r="B63" s="15"/>
      <c r="C63" s="15"/>
      <c r="D63" s="15"/>
      <c r="E63" s="11"/>
    </row>
    <row r="64" spans="1:5" x14ac:dyDescent="0.3">
      <c r="B64" s="15"/>
      <c r="C64" s="15"/>
      <c r="D64" s="15"/>
      <c r="E64" s="11"/>
    </row>
    <row r="65" spans="2:5" x14ac:dyDescent="0.3">
      <c r="B65" s="15"/>
      <c r="C65" s="15"/>
      <c r="D65" s="15"/>
      <c r="E65" s="11"/>
    </row>
    <row r="66" spans="2:5" x14ac:dyDescent="0.3">
      <c r="B66" s="15"/>
      <c r="C66" s="15"/>
      <c r="D66" s="15"/>
      <c r="E66" s="11"/>
    </row>
    <row r="67" spans="2:5" x14ac:dyDescent="0.3">
      <c r="B67" s="15"/>
      <c r="C67" s="15"/>
      <c r="D67" s="15"/>
      <c r="E67" s="11"/>
    </row>
    <row r="68" spans="2:5" x14ac:dyDescent="0.3">
      <c r="B68" s="15"/>
      <c r="C68" s="15"/>
      <c r="D68" s="15"/>
      <c r="E68" s="11"/>
    </row>
    <row r="69" spans="2:5" x14ac:dyDescent="0.3">
      <c r="B69" s="15"/>
      <c r="C69" s="15"/>
      <c r="D69" s="15"/>
      <c r="E69" s="11"/>
    </row>
    <row r="70" spans="2:5" x14ac:dyDescent="0.3">
      <c r="B70" s="15"/>
      <c r="C70" s="15"/>
      <c r="D70" s="15"/>
      <c r="E70" s="11"/>
    </row>
    <row r="71" spans="2:5" x14ac:dyDescent="0.3">
      <c r="B71" s="15"/>
      <c r="C71" s="15"/>
      <c r="D71" s="15"/>
      <c r="E71" s="11"/>
    </row>
    <row r="72" spans="2:5" x14ac:dyDescent="0.3">
      <c r="B72" s="15"/>
      <c r="C72" s="15"/>
      <c r="D72" s="15"/>
      <c r="E72" s="11"/>
    </row>
    <row r="73" spans="2:5" x14ac:dyDescent="0.3">
      <c r="B73" s="15"/>
      <c r="C73" s="15"/>
      <c r="D73" s="15"/>
      <c r="E73" s="11"/>
    </row>
    <row r="74" spans="2:5" x14ac:dyDescent="0.3">
      <c r="B74" s="15"/>
      <c r="C74" s="15"/>
      <c r="D74" s="15"/>
      <c r="E74" s="11"/>
    </row>
    <row r="75" spans="2:5" x14ac:dyDescent="0.3">
      <c r="B75" s="15"/>
      <c r="C75" s="15"/>
      <c r="D75" s="15"/>
      <c r="E75" s="11"/>
    </row>
    <row r="76" spans="2:5" x14ac:dyDescent="0.3">
      <c r="B76" s="15"/>
      <c r="C76" s="15"/>
      <c r="D76" s="15"/>
      <c r="E76" s="11"/>
    </row>
    <row r="77" spans="2:5" x14ac:dyDescent="0.3">
      <c r="B77" s="15"/>
      <c r="C77" s="15"/>
      <c r="D77" s="15"/>
      <c r="E77" s="11"/>
    </row>
    <row r="78" spans="2:5" x14ac:dyDescent="0.3">
      <c r="B78" s="15"/>
      <c r="C78" s="15"/>
      <c r="D78" s="15"/>
      <c r="E78" s="11"/>
    </row>
    <row r="79" spans="2:5" x14ac:dyDescent="0.3">
      <c r="B79" s="15"/>
      <c r="C79" s="15"/>
      <c r="D79" s="15"/>
    </row>
    <row r="80" spans="2:5" x14ac:dyDescent="0.3">
      <c r="B80" s="15"/>
      <c r="C80" s="15"/>
      <c r="D80" s="15"/>
      <c r="E80" s="11"/>
    </row>
    <row r="81" spans="2:5" x14ac:dyDescent="0.3">
      <c r="B81" s="15"/>
      <c r="C81" s="15"/>
      <c r="D81" s="15"/>
    </row>
    <row r="82" spans="2:5" x14ac:dyDescent="0.3">
      <c r="B82" s="15"/>
      <c r="C82" s="15"/>
      <c r="D82" s="15"/>
    </row>
    <row r="83" spans="2:5" x14ac:dyDescent="0.3">
      <c r="B83" s="15"/>
      <c r="C83" s="15"/>
      <c r="D83" s="15"/>
    </row>
    <row r="84" spans="2:5" x14ac:dyDescent="0.3">
      <c r="B84" s="15"/>
      <c r="C84" s="15"/>
      <c r="D84" s="15"/>
      <c r="E84" s="11"/>
    </row>
    <row r="85" spans="2:5" x14ac:dyDescent="0.3">
      <c r="B85" s="15"/>
      <c r="C85" s="15"/>
      <c r="D85" s="15"/>
      <c r="E85" s="11"/>
    </row>
    <row r="86" spans="2:5" x14ac:dyDescent="0.3">
      <c r="B86" s="15"/>
      <c r="C86" s="15"/>
      <c r="D86" s="15"/>
      <c r="E86" s="11"/>
    </row>
    <row r="87" spans="2:5" x14ac:dyDescent="0.3">
      <c r="B87" s="15"/>
      <c r="C87" s="15"/>
      <c r="D87" s="15"/>
    </row>
    <row r="88" spans="2:5" x14ac:dyDescent="0.3">
      <c r="B88" s="15"/>
      <c r="C88" s="15"/>
      <c r="D88" s="15"/>
    </row>
    <row r="89" spans="2:5" x14ac:dyDescent="0.3">
      <c r="B89" s="15"/>
      <c r="C89" s="15"/>
      <c r="D89" s="15"/>
      <c r="E89" s="11"/>
    </row>
    <row r="90" spans="2:5" x14ac:dyDescent="0.3">
      <c r="B90" s="15"/>
      <c r="C90" s="15"/>
      <c r="D90" s="15"/>
      <c r="E90" s="11"/>
    </row>
    <row r="91" spans="2:5" x14ac:dyDescent="0.3">
      <c r="B91" s="15"/>
      <c r="C91" s="15"/>
      <c r="D91" s="15"/>
      <c r="E91" s="11"/>
    </row>
    <row r="92" spans="2:5" x14ac:dyDescent="0.3">
      <c r="B92" s="15"/>
      <c r="C92" s="15"/>
      <c r="D92" s="15"/>
      <c r="E92" s="11"/>
    </row>
    <row r="93" spans="2:5" x14ac:dyDescent="0.3">
      <c r="B93" s="15"/>
      <c r="C93" s="15"/>
      <c r="D93" s="15"/>
      <c r="E93" s="11"/>
    </row>
    <row r="94" spans="2:5" x14ac:dyDescent="0.3">
      <c r="B94" s="15"/>
      <c r="C94" s="15"/>
      <c r="D94" s="15"/>
    </row>
    <row r="95" spans="2:5" x14ac:dyDescent="0.3">
      <c r="B95" s="15"/>
      <c r="C95" s="15"/>
      <c r="D95" s="15"/>
    </row>
    <row r="96" spans="2:5" x14ac:dyDescent="0.3">
      <c r="B96" s="15"/>
      <c r="C96" s="15"/>
      <c r="D96" s="15"/>
    </row>
    <row r="97" spans="2:5" x14ac:dyDescent="0.3">
      <c r="B97" s="15"/>
      <c r="C97" s="15"/>
      <c r="D97" s="15"/>
    </row>
    <row r="98" spans="2:5" x14ac:dyDescent="0.3">
      <c r="B98" s="15"/>
      <c r="C98" s="15"/>
      <c r="D98" s="15"/>
      <c r="E98" s="13"/>
    </row>
    <row r="99" spans="2:5" x14ac:dyDescent="0.3">
      <c r="B99" s="15"/>
      <c r="C99" s="15"/>
      <c r="D99" s="15"/>
      <c r="E99" s="13"/>
    </row>
    <row r="100" spans="2:5" x14ac:dyDescent="0.3">
      <c r="B100" s="11"/>
      <c r="C100" s="11"/>
      <c r="D100" s="11"/>
    </row>
    <row r="101" spans="2:5" x14ac:dyDescent="0.3">
      <c r="B101" s="11"/>
      <c r="C101" s="11"/>
      <c r="D101" s="11"/>
      <c r="E101" s="11"/>
    </row>
    <row r="102" spans="2:5" x14ac:dyDescent="0.3">
      <c r="B102" s="11"/>
      <c r="C102" s="11"/>
      <c r="D102" s="11"/>
      <c r="E102" s="11"/>
    </row>
    <row r="103" spans="2:5" x14ac:dyDescent="0.3">
      <c r="B103" s="11"/>
      <c r="C103" s="11"/>
      <c r="D103" s="11"/>
      <c r="E103" s="13"/>
    </row>
  </sheetData>
  <mergeCells count="4">
    <mergeCell ref="A1:D1"/>
    <mergeCell ref="A3:D3"/>
    <mergeCell ref="A4:D4"/>
    <mergeCell ref="A2:D2"/>
  </mergeCells>
  <hyperlinks>
    <hyperlink ref="N1" location="'Navigation &amp; Instructions'!A1" display="Navigation" xr:uid="{00000000-0004-0000-0B00-000000000000}"/>
    <hyperlink ref="N2" location="'Q2_a-i'!A1" display="Question 2(a)(i)" xr:uid="{00000000-0004-0000-0B00-000001000000}"/>
    <hyperlink ref="N3" location="'Q2_a-ii'!A1" display="Question 2(a)(ii)"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9"/>
  <sheetViews>
    <sheetView zoomScaleNormal="100" workbookViewId="0">
      <selection activeCell="N3" sqref="N3"/>
    </sheetView>
  </sheetViews>
  <sheetFormatPr defaultColWidth="8.6640625" defaultRowHeight="14.4" x14ac:dyDescent="0.3"/>
  <cols>
    <col min="1" max="1" width="57" bestFit="1" customWidth="1"/>
    <col min="2" max="2" width="13.33203125" customWidth="1"/>
    <col min="3" max="3" width="14" customWidth="1"/>
    <col min="4" max="4" width="12.44140625" customWidth="1"/>
    <col min="5" max="5" width="13.6640625" customWidth="1"/>
    <col min="14" max="14" width="14.6640625" bestFit="1" customWidth="1"/>
  </cols>
  <sheetData>
    <row r="1" spans="1:14" ht="14.4" customHeight="1" x14ac:dyDescent="0.3">
      <c r="A1" s="298" t="s">
        <v>6</v>
      </c>
      <c r="B1" s="298"/>
      <c r="C1" s="298"/>
      <c r="D1" s="298"/>
      <c r="N1" s="180" t="s">
        <v>403</v>
      </c>
    </row>
    <row r="2" spans="1:14" ht="14.4" customHeight="1" x14ac:dyDescent="0.3">
      <c r="A2" s="298" t="s">
        <v>42</v>
      </c>
      <c r="B2" s="298"/>
      <c r="C2" s="298"/>
      <c r="D2" s="298"/>
      <c r="N2" s="180" t="s">
        <v>508</v>
      </c>
    </row>
    <row r="3" spans="1:14" ht="15.6" customHeight="1" x14ac:dyDescent="0.3">
      <c r="A3" s="300" t="s">
        <v>43</v>
      </c>
      <c r="B3" s="300"/>
      <c r="C3" s="300"/>
      <c r="D3" s="300"/>
      <c r="N3" s="180" t="s">
        <v>509</v>
      </c>
    </row>
    <row r="4" spans="1:14" ht="14.4" customHeight="1" x14ac:dyDescent="0.3">
      <c r="A4" s="299" t="s">
        <v>9</v>
      </c>
      <c r="B4" s="299"/>
      <c r="C4" s="299"/>
      <c r="D4" s="299"/>
    </row>
    <row r="5" spans="1:14" ht="14.4" customHeight="1" x14ac:dyDescent="0.3">
      <c r="A5" s="58"/>
      <c r="B5" s="58"/>
      <c r="C5" s="58"/>
      <c r="D5" s="58"/>
    </row>
    <row r="6" spans="1:14" ht="14.4" customHeight="1" x14ac:dyDescent="0.3">
      <c r="A6" s="67" t="s">
        <v>10</v>
      </c>
      <c r="B6" s="71">
        <v>44926</v>
      </c>
      <c r="C6" s="71">
        <v>44561</v>
      </c>
      <c r="D6" s="71">
        <v>44196</v>
      </c>
    </row>
    <row r="7" spans="1:14" ht="14.4" customHeight="1" x14ac:dyDescent="0.3">
      <c r="A7" s="7" t="s">
        <v>44</v>
      </c>
      <c r="B7" s="9"/>
      <c r="C7" s="9"/>
      <c r="D7" s="9"/>
      <c r="E7" s="14"/>
    </row>
    <row r="8" spans="1:14" ht="15" customHeight="1" x14ac:dyDescent="0.3">
      <c r="A8" s="9" t="s">
        <v>45</v>
      </c>
      <c r="B8" s="9"/>
      <c r="C8" s="9"/>
      <c r="D8" s="9"/>
    </row>
    <row r="9" spans="1:14" ht="14.4" customHeight="1" x14ac:dyDescent="0.3">
      <c r="A9" s="9" t="s">
        <v>46</v>
      </c>
      <c r="B9" s="64">
        <v>180.32965708437393</v>
      </c>
      <c r="C9" s="64">
        <v>100.61277956792755</v>
      </c>
      <c r="D9" s="64">
        <v>30.340993773681376</v>
      </c>
    </row>
    <row r="10" spans="1:14" ht="14.4" customHeight="1" x14ac:dyDescent="0.3">
      <c r="A10" s="9" t="s">
        <v>47</v>
      </c>
      <c r="B10" s="64">
        <v>290</v>
      </c>
      <c r="C10" s="64">
        <v>262</v>
      </c>
      <c r="D10" s="64">
        <v>163</v>
      </c>
      <c r="E10" s="11"/>
    </row>
    <row r="11" spans="1:14" ht="15" customHeight="1" x14ac:dyDescent="0.3">
      <c r="A11" s="7" t="s">
        <v>48</v>
      </c>
      <c r="B11" s="63">
        <v>470.32965708437393</v>
      </c>
      <c r="C11" s="63">
        <v>362.61277956792753</v>
      </c>
      <c r="D11" s="63">
        <v>193.34099377368136</v>
      </c>
      <c r="E11" s="11"/>
    </row>
    <row r="12" spans="1:14" ht="14.4" customHeight="1" x14ac:dyDescent="0.3">
      <c r="A12" s="9" t="s">
        <v>49</v>
      </c>
      <c r="B12" s="64">
        <v>15</v>
      </c>
      <c r="C12" s="64">
        <v>15</v>
      </c>
      <c r="D12" s="64">
        <v>15</v>
      </c>
      <c r="E12" s="11"/>
    </row>
    <row r="13" spans="1:14" ht="14.4" customHeight="1" x14ac:dyDescent="0.3">
      <c r="A13" s="9" t="s">
        <v>50</v>
      </c>
      <c r="B13" s="64">
        <v>265</v>
      </c>
      <c r="C13" s="64">
        <v>225</v>
      </c>
      <c r="D13" s="64">
        <v>192</v>
      </c>
      <c r="E13" s="11"/>
    </row>
    <row r="14" spans="1:14" ht="14.4" customHeight="1" x14ac:dyDescent="0.3">
      <c r="A14" s="9" t="s">
        <v>51</v>
      </c>
      <c r="B14" s="64">
        <v>141</v>
      </c>
      <c r="C14" s="64">
        <v>113</v>
      </c>
      <c r="D14" s="64">
        <v>98</v>
      </c>
      <c r="E14" s="11"/>
    </row>
    <row r="15" spans="1:14" ht="14.4" customHeight="1" x14ac:dyDescent="0.3">
      <c r="A15" s="9" t="s">
        <v>52</v>
      </c>
      <c r="B15" s="64">
        <v>180</v>
      </c>
      <c r="C15" s="64">
        <v>140</v>
      </c>
      <c r="D15" s="64">
        <v>93</v>
      </c>
      <c r="E15" s="11"/>
    </row>
    <row r="16" spans="1:14" ht="14.4" customHeight="1" x14ac:dyDescent="0.3">
      <c r="A16" s="9" t="s">
        <v>53</v>
      </c>
      <c r="B16" s="64">
        <v>205</v>
      </c>
      <c r="C16" s="64">
        <v>155</v>
      </c>
      <c r="D16" s="64">
        <v>125</v>
      </c>
      <c r="E16" s="11"/>
    </row>
    <row r="17" spans="1:5" ht="14.4" customHeight="1" x14ac:dyDescent="0.3">
      <c r="A17" s="7" t="s">
        <v>54</v>
      </c>
      <c r="B17" s="63">
        <v>1276.329657084374</v>
      </c>
      <c r="C17" s="63">
        <v>1010.6127795679275</v>
      </c>
      <c r="D17" s="63">
        <v>716.34099377368136</v>
      </c>
      <c r="E17" s="11"/>
    </row>
    <row r="18" spans="1:5" ht="14.4" customHeight="1" x14ac:dyDescent="0.3">
      <c r="A18" s="66"/>
      <c r="B18" s="69"/>
      <c r="C18" s="69"/>
      <c r="D18" s="69"/>
      <c r="E18" s="11"/>
    </row>
    <row r="19" spans="1:5" ht="14.4" customHeight="1" x14ac:dyDescent="0.3">
      <c r="A19" s="65" t="s">
        <v>55</v>
      </c>
      <c r="B19" s="70">
        <v>544.63750000000005</v>
      </c>
      <c r="C19" s="70">
        <v>508.95</v>
      </c>
      <c r="D19" s="70">
        <v>474</v>
      </c>
      <c r="E19" s="11"/>
    </row>
    <row r="20" spans="1:5" ht="13.95" customHeight="1" x14ac:dyDescent="0.3">
      <c r="A20" s="9" t="s">
        <v>56</v>
      </c>
      <c r="B20" s="64">
        <v>21</v>
      </c>
      <c r="C20" s="64">
        <v>21</v>
      </c>
      <c r="D20" s="64">
        <v>21</v>
      </c>
      <c r="E20" s="11"/>
    </row>
    <row r="21" spans="1:5" ht="14.4" customHeight="1" x14ac:dyDescent="0.3">
      <c r="A21" s="9" t="s">
        <v>57</v>
      </c>
      <c r="B21" s="64">
        <v>17.49611984716563</v>
      </c>
      <c r="C21" s="64">
        <v>19.464318980420046</v>
      </c>
      <c r="D21" s="64">
        <v>21.713723425933722</v>
      </c>
      <c r="E21" s="11"/>
    </row>
    <row r="22" spans="1:5" ht="14.4" customHeight="1" x14ac:dyDescent="0.3">
      <c r="A22" s="9" t="s">
        <v>58</v>
      </c>
      <c r="B22" s="64">
        <v>31</v>
      </c>
      <c r="C22" s="64">
        <v>31</v>
      </c>
      <c r="D22" s="64">
        <v>31</v>
      </c>
      <c r="E22" s="11"/>
    </row>
    <row r="23" spans="1:5" ht="14.4" customHeight="1" x14ac:dyDescent="0.3">
      <c r="A23" s="9" t="s">
        <v>59</v>
      </c>
      <c r="B23" s="64">
        <v>34</v>
      </c>
      <c r="C23" s="64">
        <v>76</v>
      </c>
      <c r="D23" s="64">
        <v>109</v>
      </c>
      <c r="E23" s="11"/>
    </row>
    <row r="24" spans="1:5" ht="14.4" customHeight="1" x14ac:dyDescent="0.3">
      <c r="A24" s="7" t="s">
        <v>60</v>
      </c>
      <c r="B24" s="63">
        <v>1924.4632769315397</v>
      </c>
      <c r="C24" s="63">
        <v>1667.0270985483476</v>
      </c>
      <c r="D24" s="63">
        <v>1373.0547171996152</v>
      </c>
      <c r="E24" s="11"/>
    </row>
    <row r="25" spans="1:5" ht="14.4" customHeight="1" x14ac:dyDescent="0.3">
      <c r="A25" s="66"/>
      <c r="B25" s="69"/>
      <c r="C25" s="69"/>
      <c r="D25" s="69"/>
      <c r="E25" s="11"/>
    </row>
    <row r="26" spans="1:5" ht="14.4" customHeight="1" x14ac:dyDescent="0.3">
      <c r="A26" s="60" t="s">
        <v>61</v>
      </c>
      <c r="B26" s="70"/>
      <c r="C26" s="70"/>
      <c r="D26" s="70"/>
    </row>
    <row r="27" spans="1:5" ht="14.4" customHeight="1" x14ac:dyDescent="0.3">
      <c r="A27" s="9" t="s">
        <v>62</v>
      </c>
      <c r="B27" s="64"/>
      <c r="C27" s="64"/>
      <c r="D27" s="64"/>
      <c r="E27" s="11"/>
    </row>
    <row r="28" spans="1:5" ht="14.4" customHeight="1" x14ac:dyDescent="0.3">
      <c r="A28" s="9" t="s">
        <v>63</v>
      </c>
      <c r="B28" s="64">
        <v>150</v>
      </c>
      <c r="C28" s="64">
        <v>107</v>
      </c>
      <c r="D28" s="64">
        <v>70</v>
      </c>
    </row>
    <row r="29" spans="1:5" ht="14.4" customHeight="1" x14ac:dyDescent="0.3">
      <c r="A29" s="9" t="s">
        <v>64</v>
      </c>
      <c r="B29" s="64">
        <v>310</v>
      </c>
      <c r="C29" s="64">
        <v>250</v>
      </c>
      <c r="D29" s="64">
        <v>181</v>
      </c>
    </row>
    <row r="30" spans="1:5" ht="14.4" customHeight="1" x14ac:dyDescent="0.3">
      <c r="A30" s="9" t="s">
        <v>65</v>
      </c>
      <c r="B30" s="64">
        <v>97.837673685559139</v>
      </c>
      <c r="C30" s="64">
        <v>75.033685804682307</v>
      </c>
      <c r="D30" s="64">
        <v>57.57862883281183</v>
      </c>
    </row>
    <row r="31" spans="1:5" ht="14.4" customHeight="1" x14ac:dyDescent="0.3">
      <c r="A31" s="7" t="s">
        <v>66</v>
      </c>
      <c r="B31" s="63">
        <v>557.83767368555914</v>
      </c>
      <c r="C31" s="63">
        <v>432.03368580468231</v>
      </c>
      <c r="D31" s="63">
        <v>308.57862883281183</v>
      </c>
      <c r="E31" s="11"/>
    </row>
    <row r="32" spans="1:5" ht="14.4" customHeight="1" x14ac:dyDescent="0.3">
      <c r="A32" s="9" t="s">
        <v>67</v>
      </c>
      <c r="B32" s="64">
        <v>720.8662253339678</v>
      </c>
      <c r="C32" s="64">
        <v>757.33855993500549</v>
      </c>
      <c r="D32" s="64">
        <v>673.38200965761257</v>
      </c>
      <c r="E32" s="11"/>
    </row>
    <row r="33" spans="1:5" ht="14.4" customHeight="1" x14ac:dyDescent="0.3">
      <c r="A33" s="9" t="s">
        <v>68</v>
      </c>
      <c r="B33" s="64">
        <v>205</v>
      </c>
      <c r="C33" s="64">
        <v>230</v>
      </c>
      <c r="D33" s="64">
        <v>246</v>
      </c>
      <c r="E33" s="11"/>
    </row>
    <row r="34" spans="1:5" ht="14.4" customHeight="1" x14ac:dyDescent="0.3">
      <c r="A34" s="9" t="s">
        <v>69</v>
      </c>
      <c r="B34" s="64">
        <v>60</v>
      </c>
      <c r="C34" s="64">
        <v>55</v>
      </c>
      <c r="D34" s="64">
        <v>60</v>
      </c>
    </row>
    <row r="35" spans="1:5" ht="14.4" customHeight="1" x14ac:dyDescent="0.3">
      <c r="A35" s="9" t="s">
        <v>70</v>
      </c>
      <c r="B35" s="64">
        <v>132.17399943117144</v>
      </c>
      <c r="C35" s="64">
        <v>67.972579797560542</v>
      </c>
      <c r="D35" s="64">
        <v>20.402850900000004</v>
      </c>
    </row>
    <row r="36" spans="1:5" ht="14.4" customHeight="1" x14ac:dyDescent="0.3">
      <c r="A36" s="9" t="s">
        <v>71</v>
      </c>
      <c r="B36" s="64">
        <v>49.12210154930149</v>
      </c>
      <c r="C36" s="64">
        <v>47.655174462751603</v>
      </c>
      <c r="D36" s="64">
        <v>42.636510609575652</v>
      </c>
      <c r="E36" s="11"/>
    </row>
    <row r="37" spans="1:5" ht="14.4" customHeight="1" x14ac:dyDescent="0.3">
      <c r="A37" s="7" t="s">
        <v>72</v>
      </c>
      <c r="B37" s="63">
        <v>1725.1739994311715</v>
      </c>
      <c r="C37" s="63">
        <v>1589.9725797975605</v>
      </c>
      <c r="D37" s="63">
        <v>1351.4028509000002</v>
      </c>
      <c r="E37" s="11"/>
    </row>
    <row r="38" spans="1:5" ht="14.4" customHeight="1" x14ac:dyDescent="0.3">
      <c r="A38" s="66"/>
      <c r="B38" s="69"/>
      <c r="C38" s="69"/>
      <c r="D38" s="69"/>
      <c r="E38" s="11"/>
    </row>
    <row r="39" spans="1:5" ht="14.4" customHeight="1" x14ac:dyDescent="0.3">
      <c r="A39" s="60" t="s">
        <v>73</v>
      </c>
      <c r="B39" s="70"/>
      <c r="C39" s="70"/>
      <c r="D39" s="70"/>
      <c r="E39" s="11"/>
    </row>
    <row r="40" spans="1:5" x14ac:dyDescent="0.3">
      <c r="A40" s="9" t="s">
        <v>74</v>
      </c>
      <c r="B40" s="64"/>
      <c r="C40" s="64"/>
      <c r="D40" s="64"/>
      <c r="E40" s="11"/>
    </row>
    <row r="41" spans="1:5" ht="14.4" customHeight="1" x14ac:dyDescent="0.3">
      <c r="A41" s="9" t="s">
        <v>75</v>
      </c>
      <c r="B41" s="64">
        <v>200</v>
      </c>
      <c r="C41" s="64">
        <v>200</v>
      </c>
      <c r="D41" s="64">
        <v>200</v>
      </c>
    </row>
    <row r="42" spans="1:5" ht="14.4" customHeight="1" x14ac:dyDescent="0.3">
      <c r="A42" s="9" t="s">
        <v>76</v>
      </c>
      <c r="B42" s="64">
        <v>30</v>
      </c>
      <c r="C42" s="64">
        <v>25</v>
      </c>
      <c r="D42" s="64">
        <v>45</v>
      </c>
    </row>
    <row r="43" spans="1:5" ht="14.4" customHeight="1" x14ac:dyDescent="0.3">
      <c r="A43" s="9" t="s">
        <v>77</v>
      </c>
      <c r="B43" s="64">
        <v>-30.710722499631871</v>
      </c>
      <c r="C43" s="64">
        <v>-147.94548124921295</v>
      </c>
      <c r="D43" s="64">
        <v>-223.34813370038492</v>
      </c>
    </row>
    <row r="44" spans="1:5" x14ac:dyDescent="0.3">
      <c r="A44" s="7" t="s">
        <v>78</v>
      </c>
      <c r="B44" s="63">
        <v>199.28927750036814</v>
      </c>
      <c r="C44" s="63">
        <v>77.054518750787054</v>
      </c>
      <c r="D44" s="63">
        <v>21.651866299615079</v>
      </c>
    </row>
    <row r="45" spans="1:5" ht="14.4" customHeight="1" x14ac:dyDescent="0.3">
      <c r="A45" s="7" t="s">
        <v>79</v>
      </c>
      <c r="B45" s="63">
        <v>1924.4632769315397</v>
      </c>
      <c r="C45" s="63">
        <v>1667.0270985483476</v>
      </c>
      <c r="D45" s="63">
        <v>1373.0547171996152</v>
      </c>
      <c r="E45" s="13"/>
    </row>
    <row r="46" spans="1:5" x14ac:dyDescent="0.3">
      <c r="B46" s="11"/>
      <c r="C46" s="11"/>
      <c r="D46" s="11"/>
    </row>
    <row r="47" spans="1:5" x14ac:dyDescent="0.3">
      <c r="B47" s="11"/>
      <c r="C47" s="11"/>
      <c r="D47" s="11"/>
      <c r="E47" s="11"/>
    </row>
    <row r="48" spans="1:5" x14ac:dyDescent="0.3">
      <c r="B48" s="11"/>
      <c r="C48" s="11"/>
      <c r="D48" s="11"/>
      <c r="E48" s="11"/>
    </row>
    <row r="49" spans="2:5" x14ac:dyDescent="0.3">
      <c r="B49" s="11"/>
      <c r="C49" s="11"/>
      <c r="D49" s="11"/>
      <c r="E49" s="13"/>
    </row>
  </sheetData>
  <mergeCells count="4">
    <mergeCell ref="A1:D1"/>
    <mergeCell ref="A3:D3"/>
    <mergeCell ref="A4:D4"/>
    <mergeCell ref="A2:D2"/>
  </mergeCells>
  <hyperlinks>
    <hyperlink ref="N1" location="'Navigation &amp; Instructions'!A1" display="Navigation" xr:uid="{00000000-0004-0000-0C00-000000000000}"/>
    <hyperlink ref="N2" location="'Q2_a-i'!A1" display="Question 2(a)(i)" xr:uid="{00000000-0004-0000-0C00-000001000000}"/>
    <hyperlink ref="N3" location="'Q2_a-ii'!A1" display="Question 2(a)(ii)" xr:uid="{00000000-0004-0000-0C00-000002000000}"/>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4"/>
  <sheetViews>
    <sheetView zoomScaleNormal="100" workbookViewId="0">
      <selection activeCell="N3" sqref="N3"/>
    </sheetView>
  </sheetViews>
  <sheetFormatPr defaultColWidth="8.6640625" defaultRowHeight="14.4" x14ac:dyDescent="0.3"/>
  <cols>
    <col min="1" max="1" width="57" bestFit="1" customWidth="1"/>
    <col min="2" max="2" width="13.33203125" customWidth="1"/>
    <col min="3" max="3" width="14" customWidth="1"/>
    <col min="4" max="4" width="12.44140625" customWidth="1"/>
    <col min="14" max="14" width="14.6640625" bestFit="1" customWidth="1"/>
  </cols>
  <sheetData>
    <row r="1" spans="1:14" ht="14.4" customHeight="1" x14ac:dyDescent="0.3">
      <c r="A1" s="298" t="s">
        <v>6</v>
      </c>
      <c r="B1" s="298"/>
      <c r="C1" s="298"/>
      <c r="D1" s="298"/>
      <c r="N1" s="180" t="s">
        <v>403</v>
      </c>
    </row>
    <row r="2" spans="1:14" ht="15.6" x14ac:dyDescent="0.3">
      <c r="A2" s="298" t="s">
        <v>80</v>
      </c>
      <c r="B2" s="298"/>
      <c r="C2" s="298"/>
      <c r="D2" s="298"/>
      <c r="N2" s="180" t="s">
        <v>508</v>
      </c>
    </row>
    <row r="3" spans="1:14" ht="15.6" customHeight="1" x14ac:dyDescent="0.3">
      <c r="A3" s="300" t="s">
        <v>81</v>
      </c>
      <c r="B3" s="300"/>
      <c r="C3" s="300"/>
      <c r="D3" s="300"/>
      <c r="N3" s="180" t="s">
        <v>509</v>
      </c>
    </row>
    <row r="4" spans="1:14" s="16" customFormat="1" ht="15.6" customHeight="1" x14ac:dyDescent="0.3">
      <c r="A4" s="299" t="s">
        <v>9</v>
      </c>
      <c r="B4" s="299"/>
      <c r="C4" s="299"/>
      <c r="D4" s="299"/>
    </row>
    <row r="5" spans="1:14" ht="14.4" customHeight="1" x14ac:dyDescent="0.3"/>
    <row r="6" spans="1:14" ht="14.4" customHeight="1" x14ac:dyDescent="0.3">
      <c r="A6" s="67" t="s">
        <v>10</v>
      </c>
      <c r="B6" s="71">
        <v>44926</v>
      </c>
      <c r="C6" s="71">
        <v>44561</v>
      </c>
      <c r="D6" s="71">
        <v>44196</v>
      </c>
    </row>
    <row r="7" spans="1:14" x14ac:dyDescent="0.3">
      <c r="A7" s="7" t="s">
        <v>82</v>
      </c>
      <c r="B7" s="9"/>
      <c r="C7" s="9"/>
      <c r="D7" s="9"/>
    </row>
    <row r="8" spans="1:14" ht="14.4" customHeight="1" x14ac:dyDescent="0.3">
      <c r="A8" s="66"/>
      <c r="B8" s="66"/>
      <c r="C8" s="66"/>
      <c r="D8" s="66"/>
    </row>
    <row r="9" spans="1:14" ht="15" customHeight="1" x14ac:dyDescent="0.3">
      <c r="A9" s="60" t="s">
        <v>83</v>
      </c>
      <c r="B9" s="65"/>
      <c r="C9" s="65"/>
      <c r="D9" s="65"/>
    </row>
    <row r="10" spans="1:14" ht="14.4" customHeight="1" x14ac:dyDescent="0.3">
      <c r="A10" s="7" t="s">
        <v>84</v>
      </c>
      <c r="B10" s="63">
        <v>117.23475874958108</v>
      </c>
      <c r="C10" s="63">
        <v>75.402652451171988</v>
      </c>
      <c r="D10" s="63">
        <v>-26.34813370038491</v>
      </c>
    </row>
    <row r="11" spans="1:14" ht="14.4" customHeight="1" x14ac:dyDescent="0.3">
      <c r="A11" s="7" t="s">
        <v>85</v>
      </c>
      <c r="B11" s="64"/>
      <c r="C11" s="64"/>
      <c r="D11" s="64"/>
    </row>
    <row r="12" spans="1:14" ht="15" customHeight="1" x14ac:dyDescent="0.3">
      <c r="A12" s="9" t="s">
        <v>86</v>
      </c>
      <c r="B12" s="64"/>
      <c r="C12" s="64"/>
      <c r="D12" s="64"/>
    </row>
    <row r="13" spans="1:14" ht="14.4" customHeight="1" x14ac:dyDescent="0.3">
      <c r="A13" s="9" t="s">
        <v>87</v>
      </c>
      <c r="B13" s="64">
        <v>66.169618766865312</v>
      </c>
      <c r="C13" s="64">
        <v>49.819133343074213</v>
      </c>
      <c r="D13" s="64">
        <v>-1.3108725259337177</v>
      </c>
    </row>
    <row r="14" spans="1:14" ht="14.4" customHeight="1" x14ac:dyDescent="0.3">
      <c r="A14" s="9" t="s">
        <v>88</v>
      </c>
      <c r="B14" s="64">
        <v>96.3125</v>
      </c>
      <c r="C14" s="64">
        <v>77.05</v>
      </c>
      <c r="D14" s="64">
        <v>67</v>
      </c>
    </row>
    <row r="15" spans="1:14" ht="14.4" customHeight="1" x14ac:dyDescent="0.3">
      <c r="A15" s="9" t="s">
        <v>89</v>
      </c>
      <c r="B15" s="64">
        <v>-20</v>
      </c>
      <c r="C15" s="64">
        <v>-11</v>
      </c>
      <c r="D15" s="64">
        <v>14</v>
      </c>
    </row>
    <row r="16" spans="1:14" ht="14.4" customHeight="1" x14ac:dyDescent="0.3">
      <c r="A16" s="9" t="s">
        <v>90</v>
      </c>
      <c r="B16" s="64"/>
      <c r="C16" s="64"/>
      <c r="D16" s="64"/>
    </row>
    <row r="17" spans="1:4" ht="14.4" customHeight="1" x14ac:dyDescent="0.3">
      <c r="A17" s="9" t="s">
        <v>91</v>
      </c>
      <c r="B17" s="64">
        <v>-68</v>
      </c>
      <c r="C17" s="64">
        <v>-62</v>
      </c>
      <c r="D17" s="64">
        <v>-32</v>
      </c>
    </row>
    <row r="18" spans="1:4" ht="14.4" customHeight="1" x14ac:dyDescent="0.3">
      <c r="A18" s="9" t="s">
        <v>92</v>
      </c>
      <c r="B18" s="64">
        <v>-40</v>
      </c>
      <c r="C18" s="64">
        <v>-33</v>
      </c>
      <c r="D18" s="64">
        <v>-59</v>
      </c>
    </row>
    <row r="19" spans="1:4" ht="14.4" customHeight="1" x14ac:dyDescent="0.3">
      <c r="A19" s="9" t="s">
        <v>93</v>
      </c>
      <c r="B19" s="64">
        <v>43</v>
      </c>
      <c r="C19" s="64">
        <v>37</v>
      </c>
      <c r="D19" s="64">
        <v>-37</v>
      </c>
    </row>
    <row r="20" spans="1:4" ht="14.4" customHeight="1" x14ac:dyDescent="0.3">
      <c r="A20" s="9" t="s">
        <v>94</v>
      </c>
      <c r="B20" s="64">
        <v>60</v>
      </c>
      <c r="C20" s="64">
        <v>69</v>
      </c>
      <c r="D20" s="64">
        <v>57</v>
      </c>
    </row>
    <row r="21" spans="1:4" ht="13.95" customHeight="1" x14ac:dyDescent="0.3">
      <c r="A21" s="9" t="s">
        <v>95</v>
      </c>
      <c r="B21" s="64">
        <v>-25</v>
      </c>
      <c r="C21" s="64">
        <v>-16</v>
      </c>
      <c r="D21" s="64">
        <v>24</v>
      </c>
    </row>
    <row r="22" spans="1:4" ht="14.4" customHeight="1" x14ac:dyDescent="0.3">
      <c r="A22" s="9" t="s">
        <v>96</v>
      </c>
      <c r="B22" s="64">
        <v>5</v>
      </c>
      <c r="C22" s="64">
        <v>-5</v>
      </c>
      <c r="D22" s="64">
        <v>5</v>
      </c>
    </row>
    <row r="23" spans="1:4" ht="14.4" customHeight="1" x14ac:dyDescent="0.3">
      <c r="A23" s="9" t="s">
        <v>13</v>
      </c>
      <c r="B23" s="64">
        <v>-50</v>
      </c>
      <c r="C23" s="64">
        <v>-30</v>
      </c>
      <c r="D23" s="64">
        <v>-20</v>
      </c>
    </row>
    <row r="24" spans="1:4" ht="14.4" customHeight="1" x14ac:dyDescent="0.3">
      <c r="A24" s="7" t="s">
        <v>97</v>
      </c>
      <c r="B24" s="63">
        <v>184.7168775164464</v>
      </c>
      <c r="C24" s="63">
        <v>151.2717857942462</v>
      </c>
      <c r="D24" s="63">
        <v>-8.659006226318624</v>
      </c>
    </row>
    <row r="25" spans="1:4" ht="14.4" customHeight="1" x14ac:dyDescent="0.3">
      <c r="A25" s="66"/>
      <c r="B25" s="69"/>
      <c r="C25" s="69"/>
      <c r="D25" s="69"/>
    </row>
    <row r="26" spans="1:4" ht="14.4" customHeight="1" x14ac:dyDescent="0.3">
      <c r="A26" s="60" t="s">
        <v>98</v>
      </c>
      <c r="B26" s="70"/>
      <c r="C26" s="70"/>
      <c r="D26" s="70"/>
    </row>
    <row r="27" spans="1:4" ht="14.4" customHeight="1" x14ac:dyDescent="0.3">
      <c r="A27" s="9" t="s">
        <v>99</v>
      </c>
      <c r="B27" s="64">
        <v>150</v>
      </c>
      <c r="C27" s="64">
        <v>100</v>
      </c>
      <c r="D27" s="64">
        <v>125</v>
      </c>
    </row>
    <row r="28" spans="1:4" ht="14.4" customHeight="1" x14ac:dyDescent="0.3">
      <c r="A28" s="9" t="s">
        <v>100</v>
      </c>
      <c r="B28" s="64">
        <v>-63</v>
      </c>
      <c r="C28" s="64">
        <v>64</v>
      </c>
      <c r="D28" s="64">
        <v>-104</v>
      </c>
    </row>
    <row r="29" spans="1:4" ht="14.4" customHeight="1" x14ac:dyDescent="0.3">
      <c r="A29" s="9" t="s">
        <v>101</v>
      </c>
      <c r="B29" s="64">
        <v>-35</v>
      </c>
      <c r="C29" s="64">
        <v>-10</v>
      </c>
      <c r="D29" s="64">
        <v>-74</v>
      </c>
    </row>
    <row r="30" spans="1:4" ht="14.4" customHeight="1" x14ac:dyDescent="0.3">
      <c r="A30" s="9" t="s">
        <v>102</v>
      </c>
      <c r="B30" s="64">
        <v>5</v>
      </c>
      <c r="C30" s="64">
        <v>-20</v>
      </c>
      <c r="D30" s="64">
        <v>35</v>
      </c>
    </row>
    <row r="31" spans="1:4" ht="14.4" customHeight="1" x14ac:dyDescent="0.3">
      <c r="A31" s="7" t="s">
        <v>103</v>
      </c>
      <c r="B31" s="63">
        <v>57</v>
      </c>
      <c r="C31" s="63">
        <v>134</v>
      </c>
      <c r="D31" s="63">
        <v>-18</v>
      </c>
    </row>
    <row r="32" spans="1:4" ht="14.4" customHeight="1" x14ac:dyDescent="0.3">
      <c r="A32" s="66"/>
      <c r="B32" s="69"/>
      <c r="C32" s="69"/>
      <c r="D32" s="69"/>
    </row>
    <row r="33" spans="1:4" ht="14.4" customHeight="1" x14ac:dyDescent="0.3">
      <c r="A33" s="60" t="s">
        <v>104</v>
      </c>
      <c r="B33" s="70"/>
      <c r="C33" s="70"/>
      <c r="D33" s="70"/>
    </row>
    <row r="34" spans="1:4" ht="14.4" customHeight="1" x14ac:dyDescent="0.3">
      <c r="A34" s="9" t="s">
        <v>47</v>
      </c>
      <c r="B34" s="64">
        <v>-28</v>
      </c>
      <c r="C34" s="64">
        <v>-99</v>
      </c>
      <c r="D34" s="64">
        <v>-8</v>
      </c>
    </row>
    <row r="35" spans="1:4" ht="14.4" customHeight="1" x14ac:dyDescent="0.3">
      <c r="A35" s="9" t="s">
        <v>105</v>
      </c>
      <c r="B35" s="64">
        <v>-136</v>
      </c>
      <c r="C35" s="64">
        <v>-114</v>
      </c>
      <c r="D35" s="64">
        <v>-36</v>
      </c>
    </row>
    <row r="36" spans="1:4" ht="14.4" customHeight="1" x14ac:dyDescent="0.3">
      <c r="A36" s="9" t="s">
        <v>106</v>
      </c>
      <c r="B36" s="64">
        <v>4</v>
      </c>
      <c r="C36" s="64">
        <v>2</v>
      </c>
      <c r="D36" s="64">
        <v>4</v>
      </c>
    </row>
    <row r="37" spans="1:4" ht="14.4" customHeight="1" x14ac:dyDescent="0.3">
      <c r="A37" s="9" t="s">
        <v>107</v>
      </c>
      <c r="B37" s="64">
        <v>-4</v>
      </c>
      <c r="C37" s="64">
        <v>-3</v>
      </c>
      <c r="D37" s="64">
        <v>7</v>
      </c>
    </row>
    <row r="38" spans="1:4" ht="14.4" customHeight="1" x14ac:dyDescent="0.3">
      <c r="A38" s="9" t="s">
        <v>13</v>
      </c>
      <c r="B38" s="64">
        <v>2</v>
      </c>
      <c r="C38" s="64">
        <v>-1</v>
      </c>
      <c r="D38" s="64">
        <v>0</v>
      </c>
    </row>
    <row r="39" spans="1:4" ht="14.4" customHeight="1" x14ac:dyDescent="0.3">
      <c r="A39" s="7" t="s">
        <v>108</v>
      </c>
      <c r="B39" s="63">
        <v>-162</v>
      </c>
      <c r="C39" s="63">
        <v>-215</v>
      </c>
      <c r="D39" s="63">
        <v>-33</v>
      </c>
    </row>
    <row r="40" spans="1:4" ht="14.4" customHeight="1" x14ac:dyDescent="0.3">
      <c r="A40" s="66"/>
      <c r="B40" s="69"/>
      <c r="C40" s="69"/>
      <c r="D40" s="69"/>
    </row>
    <row r="41" spans="1:4" ht="14.4" customHeight="1" x14ac:dyDescent="0.3">
      <c r="A41" s="60" t="s">
        <v>109</v>
      </c>
      <c r="B41" s="72">
        <v>79.716877516446402</v>
      </c>
      <c r="C41" s="72">
        <v>70.271785794246171</v>
      </c>
      <c r="D41" s="72">
        <v>-59.659006226318624</v>
      </c>
    </row>
    <row r="42" spans="1:4" ht="14.4" customHeight="1" x14ac:dyDescent="0.3">
      <c r="A42" s="9" t="s">
        <v>110</v>
      </c>
      <c r="B42" s="64">
        <v>115.61277956792755</v>
      </c>
      <c r="C42" s="64">
        <v>45.340993773681376</v>
      </c>
      <c r="D42" s="64">
        <v>105</v>
      </c>
    </row>
    <row r="43" spans="1:4" ht="14.4" customHeight="1" x14ac:dyDescent="0.3">
      <c r="A43" s="9" t="s">
        <v>111</v>
      </c>
      <c r="B43" s="64">
        <v>195.32965708437393</v>
      </c>
      <c r="C43" s="64">
        <v>115.61277956792755</v>
      </c>
      <c r="D43" s="64">
        <v>45.340993773681376</v>
      </c>
    </row>
    <row r="44" spans="1:4" ht="14.4" customHeight="1" x14ac:dyDescent="0.3"/>
  </sheetData>
  <mergeCells count="4">
    <mergeCell ref="A1:D1"/>
    <mergeCell ref="A3:D3"/>
    <mergeCell ref="A4:D4"/>
    <mergeCell ref="A2:D2"/>
  </mergeCells>
  <hyperlinks>
    <hyperlink ref="N1" location="'Navigation &amp; Instructions'!A1" display="Navigation" xr:uid="{00000000-0004-0000-0D00-000000000000}"/>
    <hyperlink ref="N2" location="'Q2_a-i'!A1" display="Question 2(a)(i)" xr:uid="{00000000-0004-0000-0D00-000001000000}"/>
    <hyperlink ref="N3" location="'Q2_a-ii'!A1" display="Question 2(a)(ii)" xr:uid="{00000000-0004-0000-0D00-000002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41"/>
  <sheetViews>
    <sheetView workbookViewId="0">
      <selection activeCell="N1" sqref="N1"/>
    </sheetView>
  </sheetViews>
  <sheetFormatPr defaultColWidth="9.109375" defaultRowHeight="14.4" x14ac:dyDescent="0.3"/>
  <cols>
    <col min="1" max="1" width="39.5546875" bestFit="1" customWidth="1"/>
    <col min="12" max="12" width="9.109375" customWidth="1"/>
    <col min="14" max="14" width="13.5546875" customWidth="1"/>
  </cols>
  <sheetData>
    <row r="1" spans="1:14" ht="17.399999999999999" x14ac:dyDescent="0.3">
      <c r="A1" s="302" t="s">
        <v>7</v>
      </c>
      <c r="B1" s="302"/>
      <c r="C1" s="302"/>
      <c r="D1" s="302"/>
      <c r="E1" s="302"/>
      <c r="F1" s="302"/>
      <c r="G1" s="302"/>
      <c r="N1" s="180" t="s">
        <v>403</v>
      </c>
    </row>
    <row r="2" spans="1:14" ht="15.6" x14ac:dyDescent="0.3">
      <c r="A2" s="303" t="s">
        <v>112</v>
      </c>
      <c r="B2" s="303"/>
      <c r="C2" s="303"/>
      <c r="D2" s="303"/>
      <c r="E2" s="303"/>
      <c r="F2" s="303"/>
      <c r="G2" s="303"/>
    </row>
    <row r="3" spans="1:14" ht="15.6" customHeight="1" x14ac:dyDescent="0.3">
      <c r="A3" s="300" t="s">
        <v>113</v>
      </c>
      <c r="B3" s="300"/>
      <c r="C3" s="300"/>
      <c r="D3" s="300"/>
      <c r="E3" s="300"/>
      <c r="F3" s="300"/>
      <c r="G3" s="300"/>
    </row>
    <row r="4" spans="1:14" ht="14.4" customHeight="1" thickBot="1" x14ac:dyDescent="0.35">
      <c r="A4" s="304" t="s">
        <v>9</v>
      </c>
      <c r="B4" s="304"/>
      <c r="C4" s="304"/>
      <c r="D4" s="304"/>
      <c r="E4" s="304"/>
      <c r="F4" s="304"/>
      <c r="G4" s="304"/>
    </row>
    <row r="5" spans="1:14" ht="15" customHeight="1" thickBot="1" x14ac:dyDescent="0.35">
      <c r="A5" s="75" t="s">
        <v>114</v>
      </c>
      <c r="B5" s="81">
        <v>2022</v>
      </c>
      <c r="C5" s="81">
        <v>2021</v>
      </c>
      <c r="D5" s="81">
        <v>2020</v>
      </c>
      <c r="E5" s="81">
        <v>2019</v>
      </c>
      <c r="F5" s="81">
        <v>2018</v>
      </c>
      <c r="G5" s="81">
        <v>2017</v>
      </c>
    </row>
    <row r="6" spans="1:14" ht="15" customHeight="1" thickBot="1" x14ac:dyDescent="0.35">
      <c r="A6" s="76" t="s">
        <v>115</v>
      </c>
      <c r="B6" s="83">
        <v>385.12805892135867</v>
      </c>
      <c r="C6" s="83">
        <v>366.12173913043483</v>
      </c>
      <c r="D6" s="83">
        <v>457.6521739130435</v>
      </c>
      <c r="E6" s="83">
        <v>427.91304347826087</v>
      </c>
      <c r="F6" s="83">
        <v>399.82608695652169</v>
      </c>
      <c r="G6" s="83">
        <v>380</v>
      </c>
    </row>
    <row r="7" spans="1:14" ht="15" customHeight="1" thickBot="1" x14ac:dyDescent="0.35">
      <c r="A7" s="73" t="s">
        <v>116</v>
      </c>
      <c r="B7" s="84"/>
      <c r="C7" s="84"/>
      <c r="D7" s="84"/>
      <c r="E7" s="84"/>
      <c r="F7" s="84"/>
      <c r="G7" s="84"/>
    </row>
    <row r="8" spans="1:14" ht="15" customHeight="1" thickBot="1" x14ac:dyDescent="0.35">
      <c r="A8" s="73" t="s">
        <v>117</v>
      </c>
      <c r="B8" s="84">
        <v>-64.525611784271746</v>
      </c>
      <c r="C8" s="84">
        <v>-80.724347826086969</v>
      </c>
      <c r="D8" s="84">
        <v>-101.53043478260871</v>
      </c>
      <c r="E8" s="84">
        <v>-66.832608695652183</v>
      </c>
      <c r="F8" s="84">
        <v>-54.96521739130435</v>
      </c>
      <c r="G8" s="84">
        <v>-58.5</v>
      </c>
    </row>
    <row r="9" spans="1:14" ht="15" customHeight="1" thickBot="1" x14ac:dyDescent="0.35">
      <c r="A9" s="73" t="s">
        <v>118</v>
      </c>
      <c r="B9" s="84">
        <v>-96.282014730339668</v>
      </c>
      <c r="C9" s="84">
        <v>-91.530434782608708</v>
      </c>
      <c r="D9" s="84">
        <v>-114.41304347826087</v>
      </c>
      <c r="E9" s="84">
        <v>-106.97826086956522</v>
      </c>
      <c r="F9" s="84">
        <v>-99.956521739130423</v>
      </c>
      <c r="G9" s="84">
        <v>-95</v>
      </c>
    </row>
    <row r="10" spans="1:14" ht="15" customHeight="1" thickBot="1" x14ac:dyDescent="0.35">
      <c r="A10" s="73" t="s">
        <v>119</v>
      </c>
      <c r="B10" s="84">
        <v>-45</v>
      </c>
      <c r="C10" s="84">
        <v>-43</v>
      </c>
      <c r="D10" s="84">
        <v>-43</v>
      </c>
      <c r="E10" s="84">
        <v>-41</v>
      </c>
      <c r="F10" s="84">
        <v>-40</v>
      </c>
      <c r="G10" s="84">
        <v>-38</v>
      </c>
    </row>
    <row r="11" spans="1:14" ht="15" customHeight="1" thickBot="1" x14ac:dyDescent="0.35">
      <c r="A11" s="73" t="s">
        <v>120</v>
      </c>
      <c r="B11" s="84">
        <v>-5.77692088382038</v>
      </c>
      <c r="C11" s="84">
        <v>-5.4918260869565225</v>
      </c>
      <c r="D11" s="84">
        <v>-6.864782608695652</v>
      </c>
      <c r="E11" s="84">
        <v>-6.4186956521739127</v>
      </c>
      <c r="F11" s="84">
        <v>-5.9973913043478255</v>
      </c>
      <c r="G11" s="84">
        <v>-5.7</v>
      </c>
    </row>
    <row r="12" spans="1:14" ht="15" customHeight="1" thickBot="1" x14ac:dyDescent="0.35">
      <c r="A12" s="73" t="s">
        <v>121</v>
      </c>
      <c r="B12" s="84">
        <v>-4</v>
      </c>
      <c r="C12" s="84">
        <v>-5</v>
      </c>
      <c r="D12" s="84">
        <v>-6</v>
      </c>
      <c r="E12" s="84">
        <v>-7</v>
      </c>
      <c r="F12" s="84">
        <v>-8</v>
      </c>
      <c r="G12" s="84">
        <v>-4</v>
      </c>
    </row>
    <row r="13" spans="1:14" ht="15" customHeight="1" thickBot="1" x14ac:dyDescent="0.35">
      <c r="A13" s="73" t="s">
        <v>122</v>
      </c>
      <c r="B13" s="84">
        <v>-215.58454739843177</v>
      </c>
      <c r="C13" s="84">
        <v>-225.74660869565221</v>
      </c>
      <c r="D13" s="84">
        <v>-271.80826086956523</v>
      </c>
      <c r="E13" s="84">
        <v>-228.2295652173913</v>
      </c>
      <c r="F13" s="84">
        <v>-208.9191304347826</v>
      </c>
      <c r="G13" s="84">
        <v>-201.2</v>
      </c>
    </row>
    <row r="14" spans="1:14" ht="15" customHeight="1" thickBot="1" x14ac:dyDescent="0.35">
      <c r="A14" s="76" t="s">
        <v>123</v>
      </c>
      <c r="B14" s="83">
        <v>169.54351152292691</v>
      </c>
      <c r="C14" s="83">
        <v>140.37513043478262</v>
      </c>
      <c r="D14" s="83">
        <v>185.84391304347827</v>
      </c>
      <c r="E14" s="83">
        <v>199.68347826086958</v>
      </c>
      <c r="F14" s="83">
        <v>190.90695652173909</v>
      </c>
      <c r="G14" s="83">
        <v>178.8</v>
      </c>
    </row>
    <row r="15" spans="1:14" ht="15" customHeight="1" thickBot="1" x14ac:dyDescent="0.35">
      <c r="A15" s="76" t="s">
        <v>124</v>
      </c>
      <c r="B15" s="84"/>
      <c r="C15" s="84"/>
      <c r="D15" s="84"/>
      <c r="E15" s="84"/>
      <c r="F15" s="84"/>
      <c r="G15" s="84"/>
    </row>
    <row r="16" spans="1:14" ht="15" customHeight="1" thickBot="1" x14ac:dyDescent="0.35">
      <c r="A16" s="73" t="s">
        <v>125</v>
      </c>
      <c r="B16" s="84">
        <v>11.55384176764076</v>
      </c>
      <c r="C16" s="84">
        <v>10.983652173913045</v>
      </c>
      <c r="D16" s="84">
        <v>13.729565217391304</v>
      </c>
      <c r="E16" s="84">
        <v>12.837391304347825</v>
      </c>
      <c r="F16" s="84">
        <v>11.994782608695651</v>
      </c>
      <c r="G16" s="84">
        <v>11.4</v>
      </c>
    </row>
    <row r="17" spans="1:7" ht="15" customHeight="1" thickBot="1" x14ac:dyDescent="0.35">
      <c r="A17" s="73" t="s">
        <v>126</v>
      </c>
      <c r="B17" s="84">
        <v>75.405122356854349</v>
      </c>
      <c r="C17" s="84">
        <v>74.644869565217391</v>
      </c>
      <c r="D17" s="84">
        <v>78.306086956521739</v>
      </c>
      <c r="E17" s="84">
        <v>77.116521739130434</v>
      </c>
      <c r="F17" s="84">
        <v>75.993043478260873</v>
      </c>
      <c r="G17" s="84">
        <v>75.2</v>
      </c>
    </row>
    <row r="18" spans="1:7" ht="15" customHeight="1" thickBot="1" x14ac:dyDescent="0.35">
      <c r="A18" s="73" t="s">
        <v>127</v>
      </c>
      <c r="B18" s="84">
        <v>12</v>
      </c>
      <c r="C18" s="84">
        <v>20</v>
      </c>
      <c r="D18" s="84">
        <v>70</v>
      </c>
      <c r="E18" s="84">
        <v>8</v>
      </c>
      <c r="F18" s="84">
        <v>7</v>
      </c>
      <c r="G18" s="84">
        <v>5</v>
      </c>
    </row>
    <row r="19" spans="1:7" ht="15" customHeight="1" thickBot="1" x14ac:dyDescent="0.35">
      <c r="A19" s="73" t="s">
        <v>128</v>
      </c>
      <c r="B19" s="84">
        <v>15</v>
      </c>
      <c r="C19" s="84">
        <v>11</v>
      </c>
      <c r="D19" s="84">
        <v>10</v>
      </c>
      <c r="E19" s="84">
        <v>40</v>
      </c>
      <c r="F19" s="84">
        <v>10</v>
      </c>
      <c r="G19" s="84">
        <v>8</v>
      </c>
    </row>
    <row r="20" spans="1:7" ht="15" customHeight="1" thickBot="1" x14ac:dyDescent="0.35">
      <c r="A20" s="76" t="s">
        <v>129</v>
      </c>
      <c r="B20" s="83">
        <v>113.95896412449511</v>
      </c>
      <c r="C20" s="83">
        <v>116.62852173913043</v>
      </c>
      <c r="D20" s="83">
        <v>172.03565217391304</v>
      </c>
      <c r="E20" s="83">
        <v>137.95391304347825</v>
      </c>
      <c r="F20" s="83">
        <v>104.98782608695652</v>
      </c>
      <c r="G20" s="83">
        <v>99.600000000000009</v>
      </c>
    </row>
    <row r="21" spans="1:7" ht="15" customHeight="1" thickBot="1" x14ac:dyDescent="0.35">
      <c r="A21" s="76" t="s">
        <v>130</v>
      </c>
      <c r="B21" s="83">
        <v>55.584547398431795</v>
      </c>
      <c r="C21" s="83">
        <v>23.746608695652185</v>
      </c>
      <c r="D21" s="83">
        <v>13.808260869565231</v>
      </c>
      <c r="E21" s="83">
        <v>61.729565217391325</v>
      </c>
      <c r="F21" s="83">
        <v>85.919130434782574</v>
      </c>
      <c r="G21" s="83">
        <v>79.2</v>
      </c>
    </row>
    <row r="22" spans="1:7" ht="31.2" customHeight="1" thickBot="1" x14ac:dyDescent="0.35">
      <c r="A22" s="76" t="s">
        <v>131</v>
      </c>
      <c r="B22" s="84"/>
      <c r="C22" s="84"/>
      <c r="D22" s="84"/>
      <c r="E22" s="84"/>
      <c r="F22" s="84"/>
      <c r="G22" s="84"/>
    </row>
    <row r="23" spans="1:7" ht="15.6" customHeight="1" thickBot="1" x14ac:dyDescent="0.35">
      <c r="A23" s="73" t="s">
        <v>132</v>
      </c>
      <c r="B23" s="84">
        <v>57.769208838203795</v>
      </c>
      <c r="C23" s="84">
        <v>54.918260869565223</v>
      </c>
      <c r="D23" s="84">
        <v>68.647826086956528</v>
      </c>
      <c r="E23" s="84">
        <v>64.186956521739134</v>
      </c>
      <c r="F23" s="84">
        <v>59.973913043478248</v>
      </c>
      <c r="G23" s="84">
        <v>57</v>
      </c>
    </row>
    <row r="24" spans="1:7" ht="15" thickBot="1" x14ac:dyDescent="0.35">
      <c r="A24" s="73" t="s">
        <v>133</v>
      </c>
      <c r="B24" s="84">
        <v>7.7025611784271737</v>
      </c>
      <c r="C24" s="84">
        <v>7.3224347826086964</v>
      </c>
      <c r="D24" s="84">
        <v>9.1530434782608694</v>
      </c>
      <c r="E24" s="84">
        <v>8.5582608695652169</v>
      </c>
      <c r="F24" s="84">
        <v>7.9965217391304337</v>
      </c>
      <c r="G24" s="84">
        <v>7.6000000000000005</v>
      </c>
    </row>
    <row r="25" spans="1:7" ht="15" thickBot="1" x14ac:dyDescent="0.35">
      <c r="A25" s="73" t="s">
        <v>134</v>
      </c>
      <c r="B25" s="84">
        <v>-38.512805892135873</v>
      </c>
      <c r="C25" s="84">
        <v>-36.612173913043485</v>
      </c>
      <c r="D25" s="84">
        <v>-45.765217391304354</v>
      </c>
      <c r="E25" s="84">
        <v>-42.791304347826092</v>
      </c>
      <c r="F25" s="84">
        <v>-39.982608695652175</v>
      </c>
      <c r="G25" s="84">
        <v>-38</v>
      </c>
    </row>
    <row r="26" spans="1:7" ht="15" customHeight="1" thickBot="1" x14ac:dyDescent="0.35">
      <c r="A26" s="73" t="s">
        <v>135</v>
      </c>
      <c r="B26" s="84">
        <v>-10</v>
      </c>
      <c r="C26" s="84">
        <v>6</v>
      </c>
      <c r="D26" s="84">
        <v>8</v>
      </c>
      <c r="E26" s="84">
        <v>-15</v>
      </c>
      <c r="F26" s="84">
        <v>-20</v>
      </c>
      <c r="G26" s="84">
        <v>-14</v>
      </c>
    </row>
    <row r="27" spans="1:7" ht="15" customHeight="1" thickBot="1" x14ac:dyDescent="0.35">
      <c r="A27" s="73" t="s">
        <v>136</v>
      </c>
      <c r="B27" s="84">
        <v>5.01</v>
      </c>
      <c r="C27" s="84">
        <v>4.8</v>
      </c>
      <c r="D27" s="84">
        <v>4.9350000000000005</v>
      </c>
      <c r="E27" s="84">
        <v>5.282</v>
      </c>
      <c r="F27" s="84">
        <v>5.25</v>
      </c>
      <c r="G27" s="84">
        <v>6.3500000000000005</v>
      </c>
    </row>
    <row r="28" spans="1:7" ht="15" customHeight="1" thickBot="1" x14ac:dyDescent="0.35">
      <c r="A28" s="76" t="s">
        <v>137</v>
      </c>
      <c r="B28" s="83">
        <v>21.968964124495095</v>
      </c>
      <c r="C28" s="83">
        <v>36.428521739130431</v>
      </c>
      <c r="D28" s="83">
        <v>44.970652173913045</v>
      </c>
      <c r="E28" s="83">
        <v>20.235913043478259</v>
      </c>
      <c r="F28" s="83">
        <v>13.237826086956503</v>
      </c>
      <c r="G28" s="83">
        <v>18.949999999999996</v>
      </c>
    </row>
    <row r="29" spans="1:7" ht="15" customHeight="1" thickBot="1" x14ac:dyDescent="0.35">
      <c r="A29" s="73" t="s">
        <v>138</v>
      </c>
      <c r="B29" s="84">
        <v>77.553511522926897</v>
      </c>
      <c r="C29" s="84">
        <v>60.175130434782616</v>
      </c>
      <c r="D29" s="84">
        <v>58.778913043478276</v>
      </c>
      <c r="E29" s="84">
        <v>81.965478260869588</v>
      </c>
      <c r="F29" s="84">
        <v>99.156956521739076</v>
      </c>
      <c r="G29" s="84">
        <v>98.15</v>
      </c>
    </row>
    <row r="30" spans="1:7" ht="15" customHeight="1" thickBot="1" x14ac:dyDescent="0.35">
      <c r="A30" s="73" t="s">
        <v>139</v>
      </c>
      <c r="B30" s="84">
        <v>41.1</v>
      </c>
      <c r="C30" s="84">
        <v>39.659999999999997</v>
      </c>
      <c r="D30" s="84">
        <v>38.4</v>
      </c>
      <c r="E30" s="84">
        <v>37.5</v>
      </c>
      <c r="F30" s="84">
        <v>35.879999999999995</v>
      </c>
      <c r="G30" s="84">
        <v>34.68</v>
      </c>
    </row>
    <row r="31" spans="1:7" ht="15" customHeight="1" thickBot="1" x14ac:dyDescent="0.35">
      <c r="A31" s="73" t="s">
        <v>140</v>
      </c>
      <c r="B31" s="84">
        <v>36.453511522926895</v>
      </c>
      <c r="C31" s="84">
        <v>20.51513043478262</v>
      </c>
      <c r="D31" s="84">
        <v>20.378913043478278</v>
      </c>
      <c r="E31" s="84">
        <v>44.465478260869588</v>
      </c>
      <c r="F31" s="84">
        <v>63.276956521739081</v>
      </c>
      <c r="G31" s="84">
        <v>63.470000000000006</v>
      </c>
    </row>
    <row r="32" spans="1:7" ht="15" customHeight="1" thickBot="1" x14ac:dyDescent="0.35">
      <c r="A32" s="73" t="s">
        <v>141</v>
      </c>
      <c r="B32" s="84">
        <v>7.6552374198146476</v>
      </c>
      <c r="C32" s="84">
        <v>4.3081773913043504</v>
      </c>
      <c r="D32" s="84">
        <v>4.2795717391304384</v>
      </c>
      <c r="E32" s="84">
        <v>9.3377504347826132</v>
      </c>
      <c r="F32" s="84">
        <v>13.288160869565207</v>
      </c>
      <c r="G32" s="84">
        <v>13.328700000000001</v>
      </c>
    </row>
    <row r="33" spans="1:7" ht="15" customHeight="1" thickBot="1" x14ac:dyDescent="0.35">
      <c r="A33" s="76" t="s">
        <v>142</v>
      </c>
      <c r="B33" s="83">
        <v>28.798274103112249</v>
      </c>
      <c r="C33" s="83">
        <v>16.206953043478268</v>
      </c>
      <c r="D33" s="83">
        <v>16.099341304347838</v>
      </c>
      <c r="E33" s="83">
        <v>35.127727826086975</v>
      </c>
      <c r="F33" s="83">
        <v>49.988795652173877</v>
      </c>
      <c r="G33" s="83">
        <v>50.141300000000001</v>
      </c>
    </row>
    <row r="34" spans="1:7" ht="15" customHeight="1" x14ac:dyDescent="0.3">
      <c r="A34" s="77"/>
      <c r="B34" s="78"/>
    </row>
    <row r="35" spans="1:7" ht="15.6" customHeight="1" x14ac:dyDescent="0.3">
      <c r="A35" s="74" t="s">
        <v>143</v>
      </c>
    </row>
    <row r="36" spans="1:7" ht="14.4" customHeight="1" x14ac:dyDescent="0.3">
      <c r="A36" s="301" t="s">
        <v>144</v>
      </c>
      <c r="B36" s="301"/>
      <c r="C36" s="301"/>
      <c r="D36" s="301"/>
      <c r="E36" s="301"/>
      <c r="F36" s="301"/>
      <c r="G36" s="301"/>
    </row>
    <row r="37" spans="1:7" ht="14.4" customHeight="1" x14ac:dyDescent="0.3">
      <c r="A37" s="301" t="s">
        <v>145</v>
      </c>
      <c r="B37" s="301"/>
      <c r="C37" s="301"/>
      <c r="D37" s="301"/>
      <c r="E37" s="301"/>
      <c r="F37" s="301"/>
      <c r="G37" s="301"/>
    </row>
    <row r="38" spans="1:7" x14ac:dyDescent="0.3">
      <c r="A38" s="301" t="s">
        <v>146</v>
      </c>
      <c r="B38" s="301"/>
      <c r="C38" s="301"/>
      <c r="D38" s="301"/>
      <c r="E38" s="301"/>
      <c r="F38" s="301"/>
      <c r="G38" s="301"/>
    </row>
    <row r="39" spans="1:7" x14ac:dyDescent="0.3">
      <c r="A39" s="301" t="s">
        <v>147</v>
      </c>
      <c r="B39" s="301"/>
      <c r="C39" s="301"/>
      <c r="D39" s="301"/>
      <c r="E39" s="301"/>
      <c r="F39" s="301"/>
      <c r="G39" s="301"/>
    </row>
    <row r="40" spans="1:7" x14ac:dyDescent="0.3">
      <c r="A40" s="301" t="s">
        <v>148</v>
      </c>
      <c r="B40" s="301"/>
      <c r="C40" s="301"/>
      <c r="D40" s="301"/>
      <c r="E40" s="301"/>
      <c r="F40" s="301"/>
      <c r="G40" s="301"/>
    </row>
    <row r="41" spans="1:7" x14ac:dyDescent="0.3">
      <c r="A41" s="301" t="s">
        <v>149</v>
      </c>
      <c r="B41" s="301"/>
      <c r="C41" s="301"/>
      <c r="D41" s="301"/>
      <c r="E41" s="301"/>
      <c r="F41" s="301"/>
      <c r="G41" s="301"/>
    </row>
  </sheetData>
  <mergeCells count="10">
    <mergeCell ref="A39:G39"/>
    <mergeCell ref="A40:G40"/>
    <mergeCell ref="A41:G41"/>
    <mergeCell ref="A1:G1"/>
    <mergeCell ref="A2:G2"/>
    <mergeCell ref="A3:G3"/>
    <mergeCell ref="A4:G4"/>
    <mergeCell ref="A36:G36"/>
    <mergeCell ref="A37:G37"/>
    <mergeCell ref="A38:G38"/>
  </mergeCells>
  <hyperlinks>
    <hyperlink ref="N1" location="'Navigation &amp; Instructions'!A1" display="Navigation"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32"/>
  <sheetViews>
    <sheetView workbookViewId="0">
      <selection activeCell="N1" sqref="N1"/>
    </sheetView>
  </sheetViews>
  <sheetFormatPr defaultRowHeight="14.4" x14ac:dyDescent="0.3"/>
  <cols>
    <col min="1" max="1" width="39.5546875" bestFit="1" customWidth="1"/>
    <col min="14" max="14" width="13" customWidth="1"/>
  </cols>
  <sheetData>
    <row r="1" spans="1:14" ht="17.399999999999999" x14ac:dyDescent="0.3">
      <c r="A1" s="302" t="s">
        <v>42</v>
      </c>
      <c r="B1" s="302"/>
      <c r="C1" s="302"/>
      <c r="D1" s="302"/>
      <c r="E1" s="302"/>
      <c r="F1" s="302"/>
      <c r="G1" s="302"/>
      <c r="N1" s="180" t="s">
        <v>403</v>
      </c>
    </row>
    <row r="2" spans="1:14" ht="17.399999999999999" customHeight="1" x14ac:dyDescent="0.3">
      <c r="A2" s="303" t="s">
        <v>112</v>
      </c>
      <c r="B2" s="303"/>
      <c r="C2" s="303"/>
      <c r="D2" s="303"/>
      <c r="E2" s="303"/>
      <c r="F2" s="303"/>
      <c r="G2" s="303"/>
    </row>
    <row r="3" spans="1:14" ht="15.6" customHeight="1" x14ac:dyDescent="0.3">
      <c r="A3" s="300" t="s">
        <v>43</v>
      </c>
      <c r="B3" s="300"/>
      <c r="C3" s="300"/>
      <c r="D3" s="300"/>
      <c r="E3" s="300"/>
      <c r="F3" s="300"/>
      <c r="G3" s="300"/>
    </row>
    <row r="4" spans="1:14" ht="14.4" customHeight="1" x14ac:dyDescent="0.3">
      <c r="A4" s="305" t="s">
        <v>9</v>
      </c>
      <c r="B4" s="305"/>
      <c r="C4" s="305"/>
      <c r="D4" s="305"/>
      <c r="E4" s="305"/>
      <c r="F4" s="305"/>
      <c r="G4" s="305"/>
    </row>
    <row r="5" spans="1:14" ht="14.4" customHeight="1" x14ac:dyDescent="0.3">
      <c r="A5" s="79" t="s">
        <v>114</v>
      </c>
      <c r="B5" s="80">
        <v>2022</v>
      </c>
      <c r="C5" s="80">
        <v>2021</v>
      </c>
      <c r="D5" s="80">
        <v>2020</v>
      </c>
      <c r="E5" s="80">
        <v>2019</v>
      </c>
      <c r="F5" s="80">
        <v>2018</v>
      </c>
      <c r="G5" s="80">
        <v>2017</v>
      </c>
    </row>
    <row r="6" spans="1:14" ht="14.4" customHeight="1" x14ac:dyDescent="0.3">
      <c r="A6" s="79" t="s">
        <v>44</v>
      </c>
      <c r="B6" s="17"/>
      <c r="C6" s="17"/>
      <c r="D6" s="17"/>
      <c r="E6" s="17"/>
      <c r="F6" s="17"/>
      <c r="G6" s="17"/>
    </row>
    <row r="7" spans="1:14" ht="14.4" customHeight="1" x14ac:dyDescent="0.3">
      <c r="A7" s="79" t="s">
        <v>150</v>
      </c>
      <c r="B7" s="17"/>
      <c r="C7" s="17"/>
      <c r="D7" s="17"/>
      <c r="E7" s="17"/>
      <c r="F7" s="17"/>
      <c r="G7" s="17"/>
    </row>
    <row r="8" spans="1:14" ht="14.4" customHeight="1" x14ac:dyDescent="0.3">
      <c r="A8" s="82" t="s">
        <v>151</v>
      </c>
      <c r="B8" s="85">
        <v>96.362391929199191</v>
      </c>
      <c r="C8" s="85">
        <v>138.56411782608694</v>
      </c>
      <c r="D8" s="85">
        <v>157.35716478260869</v>
      </c>
      <c r="E8" s="85">
        <v>128.25782347826086</v>
      </c>
      <c r="F8" s="85">
        <v>77.130095652173878</v>
      </c>
      <c r="G8" s="85">
        <v>100.1413</v>
      </c>
    </row>
    <row r="9" spans="1:14" ht="14.4" customHeight="1" x14ac:dyDescent="0.3">
      <c r="A9" s="82" t="s">
        <v>152</v>
      </c>
      <c r="B9" s="85">
        <v>82</v>
      </c>
      <c r="C9" s="85">
        <v>74</v>
      </c>
      <c r="D9" s="85">
        <v>66</v>
      </c>
      <c r="E9" s="85">
        <v>77</v>
      </c>
      <c r="F9" s="85">
        <v>75</v>
      </c>
      <c r="G9" s="85">
        <v>77</v>
      </c>
    </row>
    <row r="10" spans="1:14" ht="14.4" customHeight="1" x14ac:dyDescent="0.3">
      <c r="A10" s="82" t="s">
        <v>153</v>
      </c>
      <c r="B10" s="85">
        <v>113</v>
      </c>
      <c r="C10" s="85">
        <v>108</v>
      </c>
      <c r="D10" s="85">
        <v>105</v>
      </c>
      <c r="E10" s="85">
        <v>103</v>
      </c>
      <c r="F10" s="85">
        <v>100</v>
      </c>
      <c r="G10" s="85">
        <v>100</v>
      </c>
    </row>
    <row r="11" spans="1:14" ht="14.4" customHeight="1" x14ac:dyDescent="0.3">
      <c r="A11" s="82" t="s">
        <v>154</v>
      </c>
      <c r="B11" s="85">
        <v>300</v>
      </c>
      <c r="C11" s="85">
        <v>256</v>
      </c>
      <c r="D11" s="85">
        <v>196</v>
      </c>
      <c r="E11" s="85">
        <v>192</v>
      </c>
      <c r="F11" s="85">
        <v>187</v>
      </c>
      <c r="G11" s="85">
        <v>187</v>
      </c>
    </row>
    <row r="12" spans="1:14" ht="14.4" customHeight="1" x14ac:dyDescent="0.3">
      <c r="A12" s="79" t="s">
        <v>155</v>
      </c>
      <c r="B12" s="86">
        <v>591.36239192919925</v>
      </c>
      <c r="C12" s="86">
        <v>576.56411782608689</v>
      </c>
      <c r="D12" s="86">
        <v>524.35716478260872</v>
      </c>
      <c r="E12" s="86">
        <v>500.25782347826089</v>
      </c>
      <c r="F12" s="86">
        <v>439.13009565217385</v>
      </c>
      <c r="G12" s="86">
        <v>464.1413</v>
      </c>
    </row>
    <row r="13" spans="1:14" ht="14.4" customHeight="1" x14ac:dyDescent="0.3">
      <c r="A13" s="82" t="s">
        <v>156</v>
      </c>
      <c r="B13" s="85">
        <v>85</v>
      </c>
      <c r="C13" s="85">
        <v>76</v>
      </c>
      <c r="D13" s="85">
        <v>75</v>
      </c>
      <c r="E13" s="85">
        <v>62</v>
      </c>
      <c r="F13" s="85">
        <v>50</v>
      </c>
      <c r="G13" s="85">
        <v>50</v>
      </c>
    </row>
    <row r="14" spans="1:14" ht="14.4" customHeight="1" x14ac:dyDescent="0.3">
      <c r="A14" s="82" t="s">
        <v>157</v>
      </c>
      <c r="B14" s="85">
        <v>647</v>
      </c>
      <c r="C14" s="85">
        <v>622</v>
      </c>
      <c r="D14" s="85">
        <v>643</v>
      </c>
      <c r="E14" s="85">
        <v>661</v>
      </c>
      <c r="F14" s="85">
        <v>672</v>
      </c>
      <c r="G14" s="85">
        <v>562</v>
      </c>
    </row>
    <row r="15" spans="1:14" ht="14.4" customHeight="1" x14ac:dyDescent="0.3">
      <c r="A15" s="82" t="s">
        <v>158</v>
      </c>
      <c r="B15" s="85">
        <v>50</v>
      </c>
      <c r="C15" s="85">
        <v>50</v>
      </c>
      <c r="D15" s="85">
        <v>50</v>
      </c>
      <c r="E15" s="85">
        <v>50</v>
      </c>
      <c r="F15" s="85">
        <v>50</v>
      </c>
      <c r="G15" s="85">
        <v>50</v>
      </c>
    </row>
    <row r="16" spans="1:14" ht="14.4" customHeight="1" x14ac:dyDescent="0.3">
      <c r="A16" s="82" t="s">
        <v>159</v>
      </c>
      <c r="B16" s="85">
        <v>46</v>
      </c>
      <c r="C16" s="85">
        <v>45</v>
      </c>
      <c r="D16" s="85">
        <v>41</v>
      </c>
      <c r="E16" s="85">
        <v>35</v>
      </c>
      <c r="F16" s="85">
        <v>35</v>
      </c>
      <c r="G16" s="85">
        <v>28</v>
      </c>
    </row>
    <row r="17" spans="1:7" ht="14.4" customHeight="1" x14ac:dyDescent="0.3">
      <c r="A17" s="79" t="s">
        <v>160</v>
      </c>
      <c r="B17" s="86">
        <v>1419.3623919291992</v>
      </c>
      <c r="C17" s="86">
        <v>1369.5641178260869</v>
      </c>
      <c r="D17" s="86">
        <v>1333.3571647826088</v>
      </c>
      <c r="E17" s="86">
        <v>1308.2578234782609</v>
      </c>
      <c r="F17" s="86">
        <v>1246.1300956521738</v>
      </c>
      <c r="G17" s="86">
        <v>1154.1413</v>
      </c>
    </row>
    <row r="18" spans="1:7" ht="14.4" customHeight="1" x14ac:dyDescent="0.3">
      <c r="A18" s="79" t="s">
        <v>161</v>
      </c>
      <c r="B18" s="85"/>
      <c r="C18" s="85"/>
      <c r="D18" s="85"/>
      <c r="E18" s="85"/>
      <c r="F18" s="85"/>
      <c r="G18" s="85"/>
    </row>
    <row r="19" spans="1:7" ht="14.4" customHeight="1" x14ac:dyDescent="0.3">
      <c r="A19" s="79" t="s">
        <v>162</v>
      </c>
      <c r="B19" s="85"/>
      <c r="C19" s="85"/>
      <c r="D19" s="85"/>
      <c r="E19" s="85"/>
      <c r="F19" s="85"/>
      <c r="G19" s="85"/>
    </row>
    <row r="20" spans="1:7" ht="14.4" customHeight="1" x14ac:dyDescent="0.3">
      <c r="A20" s="82" t="s">
        <v>163</v>
      </c>
      <c r="B20" s="85">
        <v>148</v>
      </c>
      <c r="C20" s="85">
        <v>149</v>
      </c>
      <c r="D20" s="85">
        <v>140</v>
      </c>
      <c r="E20" s="85">
        <v>137</v>
      </c>
      <c r="F20" s="85">
        <v>126</v>
      </c>
      <c r="G20" s="85">
        <v>108</v>
      </c>
    </row>
    <row r="21" spans="1:7" ht="14.4" customHeight="1" x14ac:dyDescent="0.3">
      <c r="A21" s="82" t="s">
        <v>164</v>
      </c>
      <c r="B21" s="85">
        <v>70</v>
      </c>
      <c r="C21" s="85">
        <v>61</v>
      </c>
      <c r="D21" s="85">
        <v>60</v>
      </c>
      <c r="E21" s="85">
        <v>55</v>
      </c>
      <c r="F21" s="85">
        <v>48</v>
      </c>
      <c r="G21" s="85">
        <v>38</v>
      </c>
    </row>
    <row r="22" spans="1:7" ht="14.4" customHeight="1" x14ac:dyDescent="0.3">
      <c r="A22" s="82" t="s">
        <v>165</v>
      </c>
      <c r="B22" s="85">
        <v>26</v>
      </c>
      <c r="C22" s="85">
        <v>26</v>
      </c>
      <c r="D22" s="85">
        <v>24</v>
      </c>
      <c r="E22" s="85">
        <v>23</v>
      </c>
      <c r="F22" s="85">
        <v>21</v>
      </c>
      <c r="G22" s="85">
        <v>16</v>
      </c>
    </row>
    <row r="23" spans="1:7" ht="14.4" customHeight="1" x14ac:dyDescent="0.3">
      <c r="A23" s="79" t="s">
        <v>166</v>
      </c>
      <c r="B23" s="86">
        <v>244</v>
      </c>
      <c r="C23" s="86">
        <v>236</v>
      </c>
      <c r="D23" s="86">
        <v>224</v>
      </c>
      <c r="E23" s="86">
        <v>215</v>
      </c>
      <c r="F23" s="86">
        <v>195</v>
      </c>
      <c r="G23" s="86">
        <v>162</v>
      </c>
    </row>
    <row r="24" spans="1:7" ht="14.4" customHeight="1" x14ac:dyDescent="0.3">
      <c r="A24" s="82" t="s">
        <v>167</v>
      </c>
      <c r="B24" s="85">
        <v>615</v>
      </c>
      <c r="C24" s="85">
        <v>600</v>
      </c>
      <c r="D24" s="85">
        <v>580</v>
      </c>
      <c r="E24" s="85">
        <v>570</v>
      </c>
      <c r="F24" s="85">
        <v>550</v>
      </c>
      <c r="G24" s="85">
        <v>540</v>
      </c>
    </row>
    <row r="25" spans="1:7" ht="14.4" customHeight="1" x14ac:dyDescent="0.3">
      <c r="A25" s="82" t="s">
        <v>168</v>
      </c>
      <c r="B25" s="85">
        <v>179.1413</v>
      </c>
      <c r="C25" s="85">
        <v>166.14129999999989</v>
      </c>
      <c r="D25" s="85">
        <v>163.14130000000011</v>
      </c>
      <c r="E25" s="85">
        <v>158.1413</v>
      </c>
      <c r="F25" s="85">
        <v>156.1413</v>
      </c>
      <c r="G25" s="85">
        <v>142.1413</v>
      </c>
    </row>
    <row r="26" spans="1:7" ht="14.4" customHeight="1" x14ac:dyDescent="0.3">
      <c r="A26" s="79" t="s">
        <v>169</v>
      </c>
      <c r="B26" s="86">
        <v>1038.1413</v>
      </c>
      <c r="C26" s="86">
        <v>1002.1412999999999</v>
      </c>
      <c r="D26" s="86">
        <v>967.14130000000011</v>
      </c>
      <c r="E26" s="86">
        <v>943.1413</v>
      </c>
      <c r="F26" s="86">
        <v>901.1413</v>
      </c>
      <c r="G26" s="86">
        <v>844.1413</v>
      </c>
    </row>
    <row r="27" spans="1:7" ht="14.4" customHeight="1" x14ac:dyDescent="0.3">
      <c r="A27" s="79" t="s">
        <v>170</v>
      </c>
      <c r="B27" s="85"/>
      <c r="C27" s="85"/>
      <c r="D27" s="85"/>
      <c r="E27" s="85"/>
      <c r="F27" s="85"/>
      <c r="G27" s="85"/>
    </row>
    <row r="28" spans="1:7" ht="14.4" customHeight="1" x14ac:dyDescent="0.3">
      <c r="A28" s="82" t="s">
        <v>171</v>
      </c>
      <c r="B28" s="85">
        <v>156.22109192919922</v>
      </c>
      <c r="C28" s="85">
        <v>142.42281782608697</v>
      </c>
      <c r="D28" s="85">
        <v>141.21586478260869</v>
      </c>
      <c r="E28" s="85">
        <v>140.11652347826086</v>
      </c>
      <c r="F28" s="85">
        <v>119.98879565217388</v>
      </c>
      <c r="G28" s="85">
        <v>85</v>
      </c>
    </row>
    <row r="29" spans="1:7" ht="14.4" customHeight="1" x14ac:dyDescent="0.3">
      <c r="A29" s="82" t="s">
        <v>172</v>
      </c>
      <c r="B29" s="85">
        <v>225</v>
      </c>
      <c r="C29" s="85">
        <v>225</v>
      </c>
      <c r="D29" s="85">
        <v>225</v>
      </c>
      <c r="E29" s="85">
        <v>225</v>
      </c>
      <c r="F29" s="85">
        <v>225</v>
      </c>
      <c r="G29" s="85">
        <v>225</v>
      </c>
    </row>
    <row r="30" spans="1:7" ht="14.4" customHeight="1" x14ac:dyDescent="0.3">
      <c r="A30" s="79" t="s">
        <v>173</v>
      </c>
      <c r="B30" s="86">
        <v>381.22109192919925</v>
      </c>
      <c r="C30" s="86">
        <v>367.422817826087</v>
      </c>
      <c r="D30" s="86">
        <v>366.21586478260872</v>
      </c>
      <c r="E30" s="86">
        <v>365.11652347826089</v>
      </c>
      <c r="F30" s="86">
        <v>344.98879565217385</v>
      </c>
      <c r="G30" s="86">
        <v>310</v>
      </c>
    </row>
    <row r="31" spans="1:7" ht="14.4" customHeight="1" x14ac:dyDescent="0.3">
      <c r="A31" s="79" t="s">
        <v>174</v>
      </c>
      <c r="B31" s="86">
        <v>1419.3623919291992</v>
      </c>
      <c r="C31" s="86">
        <v>1369.5641178260869</v>
      </c>
      <c r="D31" s="86">
        <v>1333.3571647826088</v>
      </c>
      <c r="E31" s="86">
        <v>1308.2578234782609</v>
      </c>
      <c r="F31" s="86">
        <v>1246.1300956521738</v>
      </c>
      <c r="G31" s="86">
        <v>1154.1413</v>
      </c>
    </row>
    <row r="32" spans="1:7" ht="14.4" customHeight="1" x14ac:dyDescent="0.3"/>
  </sheetData>
  <mergeCells count="4">
    <mergeCell ref="A1:G1"/>
    <mergeCell ref="A2:G2"/>
    <mergeCell ref="A3:G3"/>
    <mergeCell ref="A4:G4"/>
  </mergeCells>
  <hyperlinks>
    <hyperlink ref="N1" location="'Navigation &amp; Instructions'!A1" display="Navigation"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30"/>
  <sheetViews>
    <sheetView workbookViewId="0">
      <selection activeCell="N1" sqref="N1"/>
    </sheetView>
  </sheetViews>
  <sheetFormatPr defaultRowHeight="14.4" x14ac:dyDescent="0.3"/>
  <cols>
    <col min="1" max="1" width="39.5546875" bestFit="1" customWidth="1"/>
    <col min="2" max="7" width="8.88671875" style="1"/>
    <col min="14" max="14" width="12.33203125" customWidth="1"/>
  </cols>
  <sheetData>
    <row r="1" spans="1:14" ht="17.399999999999999" x14ac:dyDescent="0.3">
      <c r="A1" s="302" t="s">
        <v>80</v>
      </c>
      <c r="B1" s="302"/>
      <c r="C1" s="302"/>
      <c r="D1" s="302"/>
      <c r="E1" s="302"/>
      <c r="F1" s="302"/>
      <c r="G1" s="302"/>
      <c r="N1" s="180" t="s">
        <v>403</v>
      </c>
    </row>
    <row r="2" spans="1:14" x14ac:dyDescent="0.3">
      <c r="A2" s="300" t="s">
        <v>112</v>
      </c>
      <c r="B2" s="300"/>
      <c r="C2" s="300"/>
      <c r="D2" s="300"/>
      <c r="E2" s="300"/>
      <c r="F2" s="300"/>
      <c r="G2" s="300"/>
    </row>
    <row r="3" spans="1:14" ht="14.4" customHeight="1" x14ac:dyDescent="0.3">
      <c r="A3" s="300" t="s">
        <v>81</v>
      </c>
      <c r="B3" s="300"/>
      <c r="C3" s="300"/>
      <c r="D3" s="300"/>
      <c r="E3" s="300"/>
      <c r="F3" s="300"/>
      <c r="G3" s="300"/>
    </row>
    <row r="4" spans="1:14" ht="14.4" customHeight="1" x14ac:dyDescent="0.3">
      <c r="A4" s="305" t="s">
        <v>9</v>
      </c>
      <c r="B4" s="305"/>
      <c r="C4" s="305"/>
      <c r="D4" s="305"/>
      <c r="E4" s="305"/>
      <c r="F4" s="305"/>
      <c r="G4" s="305"/>
    </row>
    <row r="5" spans="1:14" ht="14.4" customHeight="1" x14ac:dyDescent="0.3">
      <c r="A5" s="88" t="s">
        <v>114</v>
      </c>
      <c r="B5" s="87">
        <v>2022</v>
      </c>
      <c r="C5" s="87">
        <v>2021</v>
      </c>
      <c r="D5" s="87">
        <v>2020</v>
      </c>
      <c r="E5" s="87">
        <v>2019</v>
      </c>
      <c r="F5" s="87">
        <v>2018</v>
      </c>
      <c r="G5" s="87">
        <v>2017</v>
      </c>
    </row>
    <row r="6" spans="1:14" ht="14.4" customHeight="1" x14ac:dyDescent="0.3">
      <c r="A6" s="64" t="s">
        <v>175</v>
      </c>
      <c r="B6" s="63">
        <v>28.798274103112249</v>
      </c>
      <c r="C6" s="63">
        <v>16.206953043478268</v>
      </c>
      <c r="D6" s="63">
        <v>16.099341304347838</v>
      </c>
      <c r="E6" s="63">
        <v>35.127727826086975</v>
      </c>
      <c r="F6" s="63">
        <v>49.988795652173877</v>
      </c>
      <c r="G6" s="63">
        <v>50.141300000000001</v>
      </c>
    </row>
    <row r="7" spans="1:14" ht="14.4" customHeight="1" x14ac:dyDescent="0.3">
      <c r="A7" s="306" t="s">
        <v>176</v>
      </c>
      <c r="B7" s="306"/>
      <c r="C7" s="306"/>
      <c r="D7" s="306"/>
      <c r="E7" s="306"/>
      <c r="F7" s="306"/>
      <c r="G7" s="306"/>
    </row>
    <row r="8" spans="1:14" ht="14.4" customHeight="1" x14ac:dyDescent="0.3">
      <c r="A8" s="89" t="s">
        <v>5</v>
      </c>
      <c r="B8" s="64">
        <v>45</v>
      </c>
      <c r="C8" s="64">
        <v>43</v>
      </c>
      <c r="D8" s="64">
        <v>43</v>
      </c>
      <c r="E8" s="64">
        <v>41</v>
      </c>
      <c r="F8" s="64">
        <v>40</v>
      </c>
      <c r="G8" s="64">
        <v>38</v>
      </c>
    </row>
    <row r="9" spans="1:14" ht="14.4" customHeight="1" x14ac:dyDescent="0.3">
      <c r="A9" s="89" t="s">
        <v>177</v>
      </c>
      <c r="B9" s="64"/>
      <c r="C9" s="64"/>
      <c r="D9" s="64"/>
      <c r="E9" s="64"/>
      <c r="F9" s="64"/>
      <c r="G9" s="64"/>
    </row>
    <row r="10" spans="1:14" ht="14.4" customHeight="1" x14ac:dyDescent="0.3">
      <c r="A10" s="90" t="s">
        <v>178</v>
      </c>
      <c r="B10" s="64">
        <v>-5</v>
      </c>
      <c r="C10" s="64">
        <v>-3</v>
      </c>
      <c r="D10" s="64">
        <v>-2</v>
      </c>
      <c r="E10" s="64">
        <v>-3</v>
      </c>
      <c r="F10" s="64">
        <v>0</v>
      </c>
      <c r="G10" s="64">
        <v>-1</v>
      </c>
    </row>
    <row r="11" spans="1:14" ht="14.4" customHeight="1" x14ac:dyDescent="0.3">
      <c r="A11" s="90" t="s">
        <v>179</v>
      </c>
      <c r="B11" s="64">
        <v>-1</v>
      </c>
      <c r="C11" s="64">
        <v>11</v>
      </c>
      <c r="D11" s="64">
        <v>4</v>
      </c>
      <c r="E11" s="64">
        <v>13</v>
      </c>
      <c r="F11" s="64">
        <v>23</v>
      </c>
      <c r="G11" s="64">
        <v>-4</v>
      </c>
    </row>
    <row r="12" spans="1:14" ht="14.4" customHeight="1" x14ac:dyDescent="0.3">
      <c r="A12" s="90" t="s">
        <v>180</v>
      </c>
      <c r="B12" s="64">
        <v>-44</v>
      </c>
      <c r="C12" s="64">
        <v>-60</v>
      </c>
      <c r="D12" s="64">
        <v>-4</v>
      </c>
      <c r="E12" s="64">
        <v>-5</v>
      </c>
      <c r="F12" s="64">
        <v>0</v>
      </c>
      <c r="G12" s="64">
        <v>3</v>
      </c>
    </row>
    <row r="13" spans="1:14" ht="14.4" customHeight="1" x14ac:dyDescent="0.3">
      <c r="A13" s="90" t="s">
        <v>181</v>
      </c>
      <c r="B13" s="64">
        <v>0</v>
      </c>
      <c r="C13" s="64">
        <v>0</v>
      </c>
      <c r="D13" s="64">
        <v>0</v>
      </c>
      <c r="E13" s="64">
        <v>0</v>
      </c>
      <c r="F13" s="64">
        <v>0</v>
      </c>
      <c r="G13" s="64">
        <v>0</v>
      </c>
    </row>
    <row r="14" spans="1:14" ht="14.4" customHeight="1" x14ac:dyDescent="0.3">
      <c r="A14" s="91" t="s">
        <v>182</v>
      </c>
      <c r="B14" s="63">
        <v>23.798274103112249</v>
      </c>
      <c r="C14" s="63">
        <v>7.2069530434782649</v>
      </c>
      <c r="D14" s="63">
        <v>57.099341304347838</v>
      </c>
      <c r="E14" s="63">
        <v>81.127727826086982</v>
      </c>
      <c r="F14" s="63">
        <v>112.98879565217388</v>
      </c>
      <c r="G14" s="63">
        <v>86.141300000000001</v>
      </c>
    </row>
    <row r="15" spans="1:14" ht="14.4" customHeight="1" x14ac:dyDescent="0.3">
      <c r="A15" s="306" t="s">
        <v>183</v>
      </c>
      <c r="B15" s="306"/>
      <c r="C15" s="306"/>
      <c r="D15" s="306"/>
      <c r="E15" s="306"/>
      <c r="F15" s="306"/>
      <c r="G15" s="306"/>
    </row>
    <row r="16" spans="1:14" ht="14.4" customHeight="1" x14ac:dyDescent="0.3">
      <c r="A16" s="90" t="s">
        <v>184</v>
      </c>
      <c r="B16" s="64">
        <v>-70</v>
      </c>
      <c r="C16" s="64">
        <v>-22</v>
      </c>
      <c r="D16" s="64">
        <v>-25</v>
      </c>
      <c r="E16" s="64">
        <v>-30</v>
      </c>
      <c r="F16" s="64">
        <v>-150</v>
      </c>
      <c r="G16" s="64">
        <v>-10</v>
      </c>
    </row>
    <row r="17" spans="1:7" ht="14.4" customHeight="1" x14ac:dyDescent="0.3">
      <c r="A17" s="92" t="s">
        <v>185</v>
      </c>
      <c r="B17" s="64">
        <v>-17</v>
      </c>
      <c r="C17" s="64">
        <v>-9</v>
      </c>
      <c r="D17" s="64">
        <v>-2</v>
      </c>
      <c r="E17" s="64">
        <v>-14</v>
      </c>
      <c r="F17" s="64">
        <v>2</v>
      </c>
      <c r="G17" s="64">
        <v>-21</v>
      </c>
    </row>
    <row r="18" spans="1:7" ht="14.4" customHeight="1" x14ac:dyDescent="0.3">
      <c r="A18" s="89" t="s">
        <v>135</v>
      </c>
      <c r="B18" s="64">
        <v>2</v>
      </c>
      <c r="C18" s="64">
        <v>-2</v>
      </c>
      <c r="D18" s="64">
        <v>-1</v>
      </c>
      <c r="E18" s="64">
        <v>3</v>
      </c>
      <c r="F18" s="64">
        <v>-3</v>
      </c>
      <c r="G18" s="64">
        <v>2</v>
      </c>
    </row>
    <row r="19" spans="1:7" ht="14.4" customHeight="1" x14ac:dyDescent="0.3">
      <c r="A19" s="90" t="s">
        <v>186</v>
      </c>
      <c r="B19" s="64">
        <v>-3</v>
      </c>
      <c r="C19" s="64">
        <v>-2</v>
      </c>
      <c r="D19" s="64">
        <v>-5</v>
      </c>
      <c r="E19" s="64">
        <v>-3</v>
      </c>
      <c r="F19" s="64">
        <v>-4</v>
      </c>
      <c r="G19" s="64">
        <v>-1</v>
      </c>
    </row>
    <row r="20" spans="1:7" ht="14.4" customHeight="1" x14ac:dyDescent="0.3">
      <c r="A20" s="91" t="s">
        <v>187</v>
      </c>
      <c r="B20" s="63">
        <v>-88</v>
      </c>
      <c r="C20" s="63">
        <v>-35</v>
      </c>
      <c r="D20" s="63">
        <v>-33</v>
      </c>
      <c r="E20" s="63">
        <v>-44</v>
      </c>
      <c r="F20" s="63">
        <v>-155</v>
      </c>
      <c r="G20" s="63">
        <v>-30</v>
      </c>
    </row>
    <row r="21" spans="1:7" ht="14.4" customHeight="1" x14ac:dyDescent="0.3">
      <c r="A21" s="306" t="s">
        <v>188</v>
      </c>
      <c r="B21" s="306"/>
      <c r="C21" s="306"/>
      <c r="D21" s="306"/>
      <c r="E21" s="306"/>
      <c r="F21" s="306"/>
      <c r="G21" s="306"/>
    </row>
    <row r="22" spans="1:7" ht="14.4" customHeight="1" x14ac:dyDescent="0.3">
      <c r="A22" s="89" t="s">
        <v>189</v>
      </c>
      <c r="B22" s="64">
        <v>-15</v>
      </c>
      <c r="C22" s="64">
        <v>-15</v>
      </c>
      <c r="D22" s="64">
        <v>-15</v>
      </c>
      <c r="E22" s="64">
        <v>-15</v>
      </c>
      <c r="F22" s="64">
        <v>-15</v>
      </c>
      <c r="G22" s="64">
        <v>-15</v>
      </c>
    </row>
    <row r="23" spans="1:7" ht="14.4" customHeight="1" x14ac:dyDescent="0.3">
      <c r="A23" s="89" t="s">
        <v>190</v>
      </c>
      <c r="B23" s="64">
        <v>0</v>
      </c>
      <c r="C23" s="64">
        <v>0</v>
      </c>
      <c r="D23" s="64">
        <v>0</v>
      </c>
      <c r="E23" s="64">
        <v>0</v>
      </c>
      <c r="F23" s="64">
        <v>0</v>
      </c>
      <c r="G23" s="64">
        <v>0</v>
      </c>
    </row>
    <row r="24" spans="1:7" ht="14.4" customHeight="1" x14ac:dyDescent="0.3">
      <c r="A24" s="89" t="s">
        <v>191</v>
      </c>
      <c r="B24" s="64">
        <v>24</v>
      </c>
      <c r="C24" s="64">
        <v>21</v>
      </c>
      <c r="D24" s="64">
        <v>15</v>
      </c>
      <c r="E24" s="64">
        <v>27</v>
      </c>
      <c r="F24" s="64">
        <v>20</v>
      </c>
      <c r="G24" s="64">
        <v>30</v>
      </c>
    </row>
    <row r="25" spans="1:7" ht="14.4" customHeight="1" x14ac:dyDescent="0.3">
      <c r="A25" s="89" t="s">
        <v>192</v>
      </c>
      <c r="B25" s="64">
        <v>13</v>
      </c>
      <c r="C25" s="64">
        <v>3</v>
      </c>
      <c r="D25" s="64">
        <v>5</v>
      </c>
      <c r="E25" s="64">
        <v>2</v>
      </c>
      <c r="F25" s="64">
        <v>14</v>
      </c>
      <c r="G25" s="64">
        <v>5</v>
      </c>
    </row>
    <row r="26" spans="1:7" ht="14.4" customHeight="1" x14ac:dyDescent="0.3">
      <c r="A26" s="91" t="s">
        <v>193</v>
      </c>
      <c r="B26" s="63">
        <v>22</v>
      </c>
      <c r="C26" s="63">
        <v>9</v>
      </c>
      <c r="D26" s="63">
        <v>5</v>
      </c>
      <c r="E26" s="63">
        <v>14</v>
      </c>
      <c r="F26" s="63">
        <v>19</v>
      </c>
      <c r="G26" s="63">
        <v>20</v>
      </c>
    </row>
    <row r="27" spans="1:7" ht="14.4" customHeight="1" x14ac:dyDescent="0.3">
      <c r="A27" s="90" t="s">
        <v>110</v>
      </c>
      <c r="B27" s="64">
        <v>138.56411782608694</v>
      </c>
      <c r="C27" s="64">
        <v>157.35716478260869</v>
      </c>
      <c r="D27" s="64">
        <v>128.25782347826086</v>
      </c>
      <c r="E27" s="64">
        <v>77.130095652173878</v>
      </c>
      <c r="F27" s="64">
        <v>100.1413</v>
      </c>
      <c r="G27" s="64">
        <v>24</v>
      </c>
    </row>
    <row r="28" spans="1:7" ht="14.4" customHeight="1" x14ac:dyDescent="0.3">
      <c r="A28" s="89" t="s">
        <v>111</v>
      </c>
      <c r="B28" s="64">
        <v>96.362391929199191</v>
      </c>
      <c r="C28" s="64">
        <v>138.56411782608694</v>
      </c>
      <c r="D28" s="64">
        <v>157.35716478260869</v>
      </c>
      <c r="E28" s="64">
        <v>128.25782347826086</v>
      </c>
      <c r="F28" s="64">
        <v>77.130095652173878</v>
      </c>
      <c r="G28" s="64">
        <v>100.1413</v>
      </c>
    </row>
    <row r="29" spans="1:7" ht="14.4" customHeight="1" x14ac:dyDescent="0.3">
      <c r="A29" s="91" t="s">
        <v>194</v>
      </c>
      <c r="B29" s="63">
        <v>-42.201725896887751</v>
      </c>
      <c r="C29" s="63">
        <v>-18.793046956521735</v>
      </c>
      <c r="D29" s="63">
        <v>29.099341304347838</v>
      </c>
      <c r="E29" s="63">
        <v>51.127727826086982</v>
      </c>
      <c r="F29" s="63">
        <v>-23.011204347826123</v>
      </c>
      <c r="G29" s="63">
        <v>76.141300000000001</v>
      </c>
    </row>
    <row r="30" spans="1:7" x14ac:dyDescent="0.3">
      <c r="B30"/>
      <c r="C30"/>
      <c r="D30"/>
      <c r="E30"/>
      <c r="F30"/>
      <c r="G30"/>
    </row>
  </sheetData>
  <mergeCells count="7">
    <mergeCell ref="A7:G7"/>
    <mergeCell ref="A15:G15"/>
    <mergeCell ref="A21:G21"/>
    <mergeCell ref="A1:G1"/>
    <mergeCell ref="A2:G2"/>
    <mergeCell ref="A3:G3"/>
    <mergeCell ref="A4:G4"/>
  </mergeCells>
  <hyperlinks>
    <hyperlink ref="N1" location="'Navigation &amp; Instructions'!A1" display="Navigation"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80"/>
  <sheetViews>
    <sheetView workbookViewId="0">
      <selection activeCell="N1" sqref="N1"/>
    </sheetView>
  </sheetViews>
  <sheetFormatPr defaultColWidth="9.33203125" defaultRowHeight="15.6" x14ac:dyDescent="0.3"/>
  <cols>
    <col min="1" max="1" width="2.5546875" style="10" customWidth="1"/>
    <col min="2" max="2" width="34.6640625" style="10" customWidth="1"/>
    <col min="3" max="8" width="9.5546875" style="10" customWidth="1"/>
    <col min="9" max="9" width="14" style="10" customWidth="1"/>
    <col min="10" max="13" width="9.33203125" style="10"/>
    <col min="14" max="14" width="10.109375" style="10" bestFit="1" customWidth="1"/>
    <col min="15" max="16384" width="9.33203125" style="10"/>
  </cols>
  <sheetData>
    <row r="1" spans="1:14" ht="15.75" customHeight="1" x14ac:dyDescent="0.35">
      <c r="A1" s="308" t="s">
        <v>42</v>
      </c>
      <c r="B1" s="308"/>
      <c r="C1" s="308"/>
      <c r="D1" s="308"/>
      <c r="E1" s="308"/>
      <c r="F1" s="308"/>
      <c r="G1" s="308"/>
      <c r="H1" s="308"/>
      <c r="N1" s="180" t="s">
        <v>403</v>
      </c>
    </row>
    <row r="2" spans="1:14" ht="15.75" customHeight="1" x14ac:dyDescent="0.3">
      <c r="A2" s="309" t="s">
        <v>195</v>
      </c>
      <c r="B2" s="309"/>
      <c r="C2" s="309"/>
      <c r="D2" s="309"/>
      <c r="E2" s="309"/>
      <c r="F2" s="309"/>
      <c r="G2" s="309"/>
      <c r="H2" s="309"/>
    </row>
    <row r="3" spans="1:14" ht="15.75" customHeight="1" x14ac:dyDescent="0.3">
      <c r="A3" s="307" t="s">
        <v>196</v>
      </c>
      <c r="B3" s="307"/>
      <c r="C3" s="307"/>
      <c r="D3" s="307"/>
      <c r="E3" s="307"/>
      <c r="F3" s="307"/>
      <c r="G3" s="307"/>
      <c r="H3" s="307"/>
    </row>
    <row r="4" spans="1:14" ht="15.6" customHeight="1" x14ac:dyDescent="0.3">
      <c r="A4" s="123"/>
      <c r="B4" s="125"/>
      <c r="C4" s="94" t="s">
        <v>376</v>
      </c>
      <c r="D4" s="94" t="s">
        <v>376</v>
      </c>
      <c r="E4" s="94" t="s">
        <v>376</v>
      </c>
      <c r="F4" s="94" t="s">
        <v>377</v>
      </c>
      <c r="G4" s="94" t="s">
        <v>377</v>
      </c>
      <c r="H4" s="94" t="s">
        <v>377</v>
      </c>
    </row>
    <row r="5" spans="1:14" ht="15.6" customHeight="1" x14ac:dyDescent="0.3">
      <c r="A5" s="124" t="s">
        <v>197</v>
      </c>
      <c r="B5" s="97"/>
      <c r="C5" s="95">
        <v>2025</v>
      </c>
      <c r="D5" s="95">
        <v>2024</v>
      </c>
      <c r="E5" s="95">
        <v>2023</v>
      </c>
      <c r="F5" s="95">
        <v>2022</v>
      </c>
      <c r="G5" s="95">
        <v>2021</v>
      </c>
      <c r="H5" s="95">
        <v>2020</v>
      </c>
    </row>
    <row r="6" spans="1:14" ht="15.6" customHeight="1" x14ac:dyDescent="0.3">
      <c r="A6" s="96" t="s">
        <v>2</v>
      </c>
      <c r="B6" s="97"/>
      <c r="C6" s="98">
        <v>626695.57200000004</v>
      </c>
      <c r="D6" s="98">
        <v>568306.34900000005</v>
      </c>
      <c r="E6" s="98">
        <v>515481.75</v>
      </c>
      <c r="F6" s="98">
        <v>461802.24400000001</v>
      </c>
      <c r="G6" s="98">
        <v>412631.72399999999</v>
      </c>
      <c r="H6" s="98">
        <v>378654.10399999999</v>
      </c>
    </row>
    <row r="7" spans="1:14" ht="15.6" customHeight="1" x14ac:dyDescent="0.3">
      <c r="A7" s="96"/>
      <c r="B7" s="97" t="s">
        <v>3</v>
      </c>
      <c r="C7" s="98">
        <v>55380.726999999999</v>
      </c>
      <c r="D7" s="98">
        <v>49367.902999999998</v>
      </c>
      <c r="E7" s="98">
        <v>43991.701999999997</v>
      </c>
      <c r="F7" s="98">
        <v>48630.66</v>
      </c>
      <c r="G7" s="98">
        <v>60164.65</v>
      </c>
      <c r="H7" s="98">
        <v>31144.682000000001</v>
      </c>
    </row>
    <row r="8" spans="1:14" ht="15.6" customHeight="1" x14ac:dyDescent="0.3">
      <c r="A8" s="96"/>
      <c r="B8" s="97" t="s">
        <v>198</v>
      </c>
      <c r="C8" s="98">
        <v>291753.908</v>
      </c>
      <c r="D8" s="98">
        <v>272907.79499999998</v>
      </c>
      <c r="E8" s="98">
        <v>255279.06299999999</v>
      </c>
      <c r="F8" s="98">
        <v>233150.37899999999</v>
      </c>
      <c r="G8" s="98">
        <v>209474.304</v>
      </c>
      <c r="H8" s="98">
        <v>193254.402</v>
      </c>
    </row>
    <row r="9" spans="1:14" ht="15.6" customHeight="1" x14ac:dyDescent="0.3">
      <c r="A9" s="96"/>
      <c r="B9" s="97" t="s">
        <v>5</v>
      </c>
      <c r="C9" s="98">
        <v>31770.170999999998</v>
      </c>
      <c r="D9" s="98">
        <v>28061.138999999999</v>
      </c>
      <c r="E9" s="98">
        <v>24600.780999999999</v>
      </c>
      <c r="F9" s="98">
        <v>21379.385999999999</v>
      </c>
      <c r="G9" s="98">
        <v>18443.328000000001</v>
      </c>
      <c r="H9" s="98">
        <v>15662.34</v>
      </c>
    </row>
    <row r="10" spans="1:14" ht="15.6" customHeight="1" x14ac:dyDescent="0.3">
      <c r="A10" s="96"/>
      <c r="B10" s="97" t="s">
        <v>199</v>
      </c>
      <c r="C10" s="98">
        <v>64901.733999999997</v>
      </c>
      <c r="D10" s="98">
        <v>61398.381000000001</v>
      </c>
      <c r="E10" s="98">
        <v>58228.904999999999</v>
      </c>
      <c r="F10" s="98">
        <v>55008.135000000002</v>
      </c>
      <c r="G10" s="98">
        <v>52057.902999999998</v>
      </c>
      <c r="H10" s="98">
        <v>50019.245999999999</v>
      </c>
    </row>
    <row r="11" spans="1:14" ht="15.6" customHeight="1" x14ac:dyDescent="0.3">
      <c r="A11" s="96"/>
      <c r="B11" s="97" t="s">
        <v>200</v>
      </c>
      <c r="C11" s="98">
        <v>0</v>
      </c>
      <c r="D11" s="98">
        <v>0</v>
      </c>
      <c r="E11" s="98">
        <v>0</v>
      </c>
      <c r="F11" s="98">
        <v>0</v>
      </c>
      <c r="G11" s="98">
        <v>10446.982</v>
      </c>
      <c r="H11" s="98">
        <v>0</v>
      </c>
    </row>
    <row r="12" spans="1:14" ht="15.6" customHeight="1" x14ac:dyDescent="0.3">
      <c r="A12" s="96" t="s">
        <v>129</v>
      </c>
      <c r="B12" s="97"/>
      <c r="C12" s="98">
        <v>443806.54</v>
      </c>
      <c r="D12" s="98">
        <v>411735.21799999999</v>
      </c>
      <c r="E12" s="98">
        <v>382100.451</v>
      </c>
      <c r="F12" s="98">
        <v>358168.56</v>
      </c>
      <c r="G12" s="98">
        <v>350587.16700000002</v>
      </c>
      <c r="H12" s="98">
        <v>290080.67</v>
      </c>
    </row>
    <row r="13" spans="1:14" ht="15.6" customHeight="1" x14ac:dyDescent="0.3">
      <c r="A13" s="96" t="s">
        <v>4</v>
      </c>
      <c r="B13" s="97"/>
      <c r="C13" s="98">
        <v>182889.03200000006</v>
      </c>
      <c r="D13" s="98">
        <v>156571.13100000005</v>
      </c>
      <c r="E13" s="98">
        <v>133381.299</v>
      </c>
      <c r="F13" s="98">
        <v>103633.68400000001</v>
      </c>
      <c r="G13" s="98">
        <v>62044.556999999972</v>
      </c>
      <c r="H13" s="98">
        <v>88573.434000000008</v>
      </c>
    </row>
    <row r="14" spans="1:14" ht="15.6" customHeight="1" x14ac:dyDescent="0.3">
      <c r="A14" s="96" t="s">
        <v>139</v>
      </c>
      <c r="B14" s="97"/>
      <c r="C14" s="98">
        <v>8664.4</v>
      </c>
      <c r="D14" s="98">
        <v>8143.6</v>
      </c>
      <c r="E14" s="98">
        <v>7622.8</v>
      </c>
      <c r="F14" s="98">
        <v>8316.5</v>
      </c>
      <c r="G14" s="98">
        <v>5921.35</v>
      </c>
      <c r="H14" s="98">
        <v>4919</v>
      </c>
    </row>
    <row r="15" spans="1:14" ht="15.6" customHeight="1" x14ac:dyDescent="0.3">
      <c r="A15" s="96" t="s">
        <v>201</v>
      </c>
      <c r="B15" s="97"/>
      <c r="C15" s="98">
        <v>43556.158000000003</v>
      </c>
      <c r="D15" s="98">
        <v>37106.883000000002</v>
      </c>
      <c r="E15" s="98">
        <v>31439.625</v>
      </c>
      <c r="F15" s="98">
        <v>23829.295999999998</v>
      </c>
      <c r="G15" s="98">
        <v>14030.802</v>
      </c>
      <c r="H15" s="98">
        <v>20913.608</v>
      </c>
    </row>
    <row r="16" spans="1:14" ht="15.6" customHeight="1" x14ac:dyDescent="0.3">
      <c r="A16" s="99" t="s">
        <v>175</v>
      </c>
      <c r="B16" s="100"/>
      <c r="C16" s="98">
        <v>130668.47400000007</v>
      </c>
      <c r="D16" s="98">
        <v>111320.64800000004</v>
      </c>
      <c r="E16" s="98">
        <v>94318.873999999996</v>
      </c>
      <c r="F16" s="98">
        <v>71487.888000000006</v>
      </c>
      <c r="G16" s="98">
        <v>42092.40499999997</v>
      </c>
      <c r="H16" s="98">
        <v>62740.826000000008</v>
      </c>
    </row>
    <row r="17" spans="1:8" ht="15.6" customHeight="1" x14ac:dyDescent="0.3">
      <c r="A17" s="101"/>
      <c r="B17" s="101"/>
      <c r="C17" s="102"/>
      <c r="D17" s="102"/>
      <c r="E17" s="102"/>
      <c r="F17" s="102"/>
      <c r="G17" s="102"/>
      <c r="H17" s="102"/>
    </row>
    <row r="18" spans="1:8" ht="15.6" customHeight="1" x14ac:dyDescent="0.3">
      <c r="A18" s="101"/>
      <c r="B18" s="101"/>
      <c r="C18" s="103"/>
      <c r="D18" s="103"/>
      <c r="E18" s="103"/>
      <c r="F18" s="103"/>
      <c r="G18" s="103"/>
      <c r="H18" s="103"/>
    </row>
    <row r="19" spans="1:8" ht="15.6" customHeight="1" x14ac:dyDescent="0.3">
      <c r="A19" s="307" t="s">
        <v>202</v>
      </c>
      <c r="B19" s="307"/>
      <c r="C19" s="307"/>
      <c r="D19" s="307"/>
      <c r="E19" s="307"/>
      <c r="F19" s="307"/>
      <c r="G19" s="307"/>
      <c r="H19" s="307"/>
    </row>
    <row r="20" spans="1:8" ht="15.6" customHeight="1" x14ac:dyDescent="0.3">
      <c r="A20" s="93"/>
      <c r="B20" s="93"/>
      <c r="C20" s="94" t="s">
        <v>376</v>
      </c>
      <c r="D20" s="94" t="s">
        <v>376</v>
      </c>
      <c r="E20" s="94" t="s">
        <v>376</v>
      </c>
      <c r="F20" s="94" t="s">
        <v>377</v>
      </c>
      <c r="G20" s="94" t="s">
        <v>377</v>
      </c>
      <c r="H20" s="94" t="s">
        <v>377</v>
      </c>
    </row>
    <row r="21" spans="1:8" ht="15.6" customHeight="1" x14ac:dyDescent="0.3">
      <c r="A21" s="104"/>
      <c r="B21" s="105"/>
      <c r="C21" s="106" t="s">
        <v>203</v>
      </c>
      <c r="D21" s="106" t="s">
        <v>203</v>
      </c>
      <c r="E21" s="107" t="s">
        <v>203</v>
      </c>
      <c r="F21" s="107" t="s">
        <v>203</v>
      </c>
      <c r="G21" s="107" t="s">
        <v>203</v>
      </c>
      <c r="H21" s="107" t="s">
        <v>203</v>
      </c>
    </row>
    <row r="22" spans="1:8" ht="15.6" customHeight="1" x14ac:dyDescent="0.3">
      <c r="A22" s="108" t="s">
        <v>197</v>
      </c>
      <c r="B22" s="100"/>
      <c r="C22" s="109">
        <v>2025</v>
      </c>
      <c r="D22" s="109">
        <v>2024</v>
      </c>
      <c r="E22" s="110">
        <v>2023</v>
      </c>
      <c r="F22" s="110">
        <v>2022</v>
      </c>
      <c r="G22" s="110">
        <v>2021</v>
      </c>
      <c r="H22" s="110">
        <v>2020</v>
      </c>
    </row>
    <row r="23" spans="1:8" ht="15.6" customHeight="1" x14ac:dyDescent="0.3">
      <c r="A23" s="99" t="s">
        <v>204</v>
      </c>
      <c r="B23" s="111"/>
      <c r="C23" s="112"/>
      <c r="D23" s="112"/>
      <c r="E23" s="112"/>
      <c r="F23" s="112"/>
      <c r="G23" s="112"/>
      <c r="H23" s="112"/>
    </row>
    <row r="24" spans="1:8" ht="15.6" customHeight="1" x14ac:dyDescent="0.3">
      <c r="A24" s="96"/>
      <c r="B24" s="113" t="s">
        <v>205</v>
      </c>
      <c r="C24" s="98">
        <v>32573.365000000002</v>
      </c>
      <c r="D24" s="98">
        <v>27138.51</v>
      </c>
      <c r="E24" s="98">
        <v>22271.455999999998</v>
      </c>
      <c r="F24" s="98">
        <v>15330.083000000001</v>
      </c>
      <c r="G24" s="98">
        <v>10551.369000000001</v>
      </c>
      <c r="H24" s="98">
        <v>22869.507000000001</v>
      </c>
    </row>
    <row r="25" spans="1:8" ht="15.6" customHeight="1" x14ac:dyDescent="0.3">
      <c r="A25" s="96"/>
      <c r="B25" s="113" t="s">
        <v>206</v>
      </c>
      <c r="C25" s="98">
        <v>5000</v>
      </c>
      <c r="D25" s="98">
        <v>5000</v>
      </c>
      <c r="E25" s="98">
        <v>5000</v>
      </c>
      <c r="F25" s="98">
        <v>5000</v>
      </c>
      <c r="G25" s="98">
        <v>5000</v>
      </c>
      <c r="H25" s="98">
        <v>5000</v>
      </c>
    </row>
    <row r="26" spans="1:8" ht="15.6" customHeight="1" x14ac:dyDescent="0.3">
      <c r="A26" s="96"/>
      <c r="B26" s="113" t="s">
        <v>154</v>
      </c>
      <c r="C26" s="98">
        <v>14660.41</v>
      </c>
      <c r="D26" s="98">
        <v>12998.987999999999</v>
      </c>
      <c r="E26" s="98">
        <v>11517.950999999999</v>
      </c>
      <c r="F26" s="98">
        <v>10198.200000000001</v>
      </c>
      <c r="G26" s="98">
        <v>8739.2800000000007</v>
      </c>
      <c r="H26" s="98">
        <v>6934.34</v>
      </c>
    </row>
    <row r="27" spans="1:8" ht="15.6" customHeight="1" x14ac:dyDescent="0.3">
      <c r="A27" s="114" t="s">
        <v>155</v>
      </c>
      <c r="B27" s="115"/>
      <c r="C27" s="98">
        <v>52233.775000000009</v>
      </c>
      <c r="D27" s="98">
        <v>45137.498</v>
      </c>
      <c r="E27" s="98">
        <v>38789.406999999999</v>
      </c>
      <c r="F27" s="98">
        <v>30528.282999999999</v>
      </c>
      <c r="G27" s="98">
        <v>24290.649000000001</v>
      </c>
      <c r="H27" s="98">
        <v>34803.847000000002</v>
      </c>
    </row>
    <row r="28" spans="1:8" ht="15.6" customHeight="1" x14ac:dyDescent="0.3">
      <c r="A28" s="96" t="s">
        <v>207</v>
      </c>
      <c r="B28" s="113"/>
      <c r="C28" s="98"/>
      <c r="D28" s="98"/>
      <c r="E28" s="98"/>
      <c r="F28" s="98"/>
      <c r="G28" s="98"/>
      <c r="H28" s="98"/>
    </row>
    <row r="29" spans="1:8" ht="15.6" customHeight="1" x14ac:dyDescent="0.3">
      <c r="A29" s="96"/>
      <c r="B29" s="113" t="s">
        <v>156</v>
      </c>
      <c r="C29" s="98">
        <v>282367.17200000002</v>
      </c>
      <c r="D29" s="98">
        <v>250214.39499999999</v>
      </c>
      <c r="E29" s="98">
        <v>220308.28700000001</v>
      </c>
      <c r="F29" s="98">
        <v>192329.93</v>
      </c>
      <c r="G29" s="98">
        <v>166605.48699999999</v>
      </c>
      <c r="H29" s="98">
        <v>142960.37899999999</v>
      </c>
    </row>
    <row r="30" spans="1:8" ht="15.6" customHeight="1" x14ac:dyDescent="0.3">
      <c r="A30" s="114"/>
      <c r="B30" s="115" t="s">
        <v>208</v>
      </c>
      <c r="C30" s="98">
        <v>67897.308999999994</v>
      </c>
      <c r="D30" s="98">
        <v>56616.788999999997</v>
      </c>
      <c r="E30" s="98">
        <v>46387.275000000001</v>
      </c>
      <c r="F30" s="98">
        <v>37108.603000000003</v>
      </c>
      <c r="G30" s="98">
        <v>28796.163</v>
      </c>
      <c r="H30" s="98">
        <v>31815.774000000001</v>
      </c>
    </row>
    <row r="31" spans="1:8" ht="15.6" customHeight="1" x14ac:dyDescent="0.3">
      <c r="A31" s="96" t="s">
        <v>160</v>
      </c>
      <c r="B31" s="113"/>
      <c r="C31" s="98">
        <v>402498.25600000005</v>
      </c>
      <c r="D31" s="98">
        <v>351968.68199999997</v>
      </c>
      <c r="E31" s="98">
        <v>305484.96900000004</v>
      </c>
      <c r="F31" s="98">
        <v>259966.81599999999</v>
      </c>
      <c r="G31" s="98">
        <v>219692.299</v>
      </c>
      <c r="H31" s="98">
        <v>209580</v>
      </c>
    </row>
    <row r="32" spans="1:8" ht="15.6" customHeight="1" x14ac:dyDescent="0.3">
      <c r="A32" s="96" t="s">
        <v>209</v>
      </c>
      <c r="B32" s="113"/>
      <c r="C32" s="116"/>
      <c r="D32" s="116"/>
      <c r="E32" s="116"/>
      <c r="F32" s="116"/>
      <c r="G32" s="116"/>
      <c r="H32" s="116"/>
    </row>
    <row r="33" spans="1:8" ht="15.6" customHeight="1" x14ac:dyDescent="0.3">
      <c r="A33" s="96"/>
      <c r="B33" s="113" t="s">
        <v>210</v>
      </c>
      <c r="C33" s="98">
        <v>10000</v>
      </c>
      <c r="D33" s="98">
        <v>10000</v>
      </c>
      <c r="E33" s="98">
        <v>10000</v>
      </c>
      <c r="F33" s="98">
        <v>10000</v>
      </c>
      <c r="G33" s="98">
        <v>10000</v>
      </c>
      <c r="H33" s="98">
        <v>10000</v>
      </c>
    </row>
    <row r="34" spans="1:8" ht="15.6" customHeight="1" x14ac:dyDescent="0.3">
      <c r="A34" s="96"/>
      <c r="B34" s="113" t="s">
        <v>211</v>
      </c>
      <c r="C34" s="98">
        <v>8200</v>
      </c>
      <c r="D34" s="98">
        <v>8500</v>
      </c>
      <c r="E34" s="98">
        <v>8800</v>
      </c>
      <c r="F34" s="98">
        <v>9100</v>
      </c>
      <c r="G34" s="98">
        <v>9400</v>
      </c>
      <c r="H34" s="98">
        <v>9700</v>
      </c>
    </row>
    <row r="35" spans="1:8" ht="15.6" customHeight="1" x14ac:dyDescent="0.3">
      <c r="A35" s="96" t="s">
        <v>166</v>
      </c>
      <c r="B35" s="113"/>
      <c r="C35" s="98">
        <v>18200</v>
      </c>
      <c r="D35" s="98">
        <v>18500</v>
      </c>
      <c r="E35" s="98">
        <v>18800</v>
      </c>
      <c r="F35" s="98">
        <v>19100</v>
      </c>
      <c r="G35" s="98">
        <v>19400</v>
      </c>
      <c r="H35" s="98">
        <v>19700</v>
      </c>
    </row>
    <row r="36" spans="1:8" ht="15.6" customHeight="1" x14ac:dyDescent="0.3">
      <c r="A36" s="96" t="s">
        <v>212</v>
      </c>
      <c r="B36" s="113"/>
      <c r="C36" s="98">
        <v>143280</v>
      </c>
      <c r="D36" s="98">
        <v>134400</v>
      </c>
      <c r="E36" s="98">
        <v>125520</v>
      </c>
      <c r="F36" s="98">
        <v>116640</v>
      </c>
      <c r="G36" s="98">
        <v>107760</v>
      </c>
      <c r="H36" s="98">
        <v>98880</v>
      </c>
    </row>
    <row r="37" spans="1:8" ht="15.6" customHeight="1" x14ac:dyDescent="0.3">
      <c r="A37" s="96" t="s">
        <v>213</v>
      </c>
      <c r="B37" s="113"/>
      <c r="C37" s="98">
        <v>161480</v>
      </c>
      <c r="D37" s="98">
        <v>152900</v>
      </c>
      <c r="E37" s="98">
        <v>144320</v>
      </c>
      <c r="F37" s="98">
        <v>135740</v>
      </c>
      <c r="G37" s="98">
        <v>127160</v>
      </c>
      <c r="H37" s="98">
        <v>118580</v>
      </c>
    </row>
    <row r="38" spans="1:8" ht="15.6" customHeight="1" x14ac:dyDescent="0.3">
      <c r="A38" s="96" t="s">
        <v>170</v>
      </c>
      <c r="B38" s="113"/>
      <c r="C38" s="98"/>
      <c r="D38" s="98"/>
      <c r="E38" s="98"/>
      <c r="F38" s="98"/>
      <c r="G38" s="98"/>
      <c r="H38" s="98"/>
    </row>
    <row r="39" spans="1:8" x14ac:dyDescent="0.3">
      <c r="A39" s="96"/>
      <c r="B39" s="113" t="s">
        <v>214</v>
      </c>
      <c r="C39" s="98">
        <v>25000</v>
      </c>
      <c r="D39" s="98">
        <v>25000</v>
      </c>
      <c r="E39" s="98">
        <v>25000</v>
      </c>
      <c r="F39" s="98">
        <v>25000</v>
      </c>
      <c r="G39" s="98">
        <v>25000</v>
      </c>
      <c r="H39" s="98">
        <v>25000</v>
      </c>
    </row>
    <row r="40" spans="1:8" x14ac:dyDescent="0.3">
      <c r="A40" s="96"/>
      <c r="B40" s="113" t="s">
        <v>215</v>
      </c>
      <c r="C40" s="98">
        <v>216018.25599999999</v>
      </c>
      <c r="D40" s="98">
        <v>174068.682</v>
      </c>
      <c r="E40" s="98">
        <v>136164.96799999999</v>
      </c>
      <c r="F40" s="98">
        <v>99226.816000000006</v>
      </c>
      <c r="G40" s="98">
        <v>67532.297999999995</v>
      </c>
      <c r="H40" s="98">
        <v>66000</v>
      </c>
    </row>
    <row r="41" spans="1:8" x14ac:dyDescent="0.3">
      <c r="A41" s="114" t="s">
        <v>216</v>
      </c>
      <c r="B41" s="115"/>
      <c r="C41" s="98">
        <v>241018.25599999999</v>
      </c>
      <c r="D41" s="98">
        <v>199068.682</v>
      </c>
      <c r="E41" s="98">
        <v>161164.96799999999</v>
      </c>
      <c r="F41" s="98">
        <v>124226.81600000001</v>
      </c>
      <c r="G41" s="98">
        <v>92532.297999999995</v>
      </c>
      <c r="H41" s="98">
        <v>91000</v>
      </c>
    </row>
    <row r="42" spans="1:8" x14ac:dyDescent="0.3">
      <c r="A42" s="96" t="s">
        <v>217</v>
      </c>
      <c r="B42" s="113"/>
      <c r="C42" s="98">
        <v>402498.25599999999</v>
      </c>
      <c r="D42" s="98">
        <v>351968.68200000003</v>
      </c>
      <c r="E42" s="98">
        <v>305484.96799999999</v>
      </c>
      <c r="F42" s="98">
        <v>259966.81599999999</v>
      </c>
      <c r="G42" s="98">
        <v>219692.29800000001</v>
      </c>
      <c r="H42" s="98">
        <v>209580</v>
      </c>
    </row>
    <row r="43" spans="1:8" x14ac:dyDescent="0.3">
      <c r="A43" s="115"/>
      <c r="B43" s="115"/>
      <c r="C43" s="117"/>
      <c r="D43" s="117"/>
      <c r="E43" s="117"/>
      <c r="F43" s="117"/>
      <c r="G43" s="117"/>
      <c r="H43" s="117"/>
    </row>
    <row r="44" spans="1:8" x14ac:dyDescent="0.3">
      <c r="A44" s="115"/>
      <c r="B44" s="115"/>
      <c r="C44" s="118"/>
      <c r="D44" s="118"/>
      <c r="E44" s="118"/>
      <c r="F44" s="118"/>
      <c r="G44" s="118"/>
      <c r="H44" s="118"/>
    </row>
    <row r="45" spans="1:8" x14ac:dyDescent="0.3">
      <c r="A45" s="307" t="s">
        <v>218</v>
      </c>
      <c r="B45" s="307"/>
      <c r="C45" s="307"/>
      <c r="D45" s="307"/>
      <c r="E45" s="307"/>
      <c r="F45" s="307"/>
      <c r="G45" s="307"/>
      <c r="H45" s="307"/>
    </row>
    <row r="46" spans="1:8" x14ac:dyDescent="0.3">
      <c r="A46" s="93"/>
      <c r="B46" s="93"/>
      <c r="C46" s="94" t="s">
        <v>376</v>
      </c>
      <c r="D46" s="94" t="s">
        <v>376</v>
      </c>
      <c r="E46" s="94" t="s">
        <v>376</v>
      </c>
      <c r="F46" s="94" t="s">
        <v>377</v>
      </c>
      <c r="G46" s="94" t="s">
        <v>377</v>
      </c>
      <c r="H46" s="94" t="s">
        <v>377</v>
      </c>
    </row>
    <row r="47" spans="1:8" x14ac:dyDescent="0.3">
      <c r="A47" s="119" t="s">
        <v>197</v>
      </c>
      <c r="B47" s="97"/>
      <c r="C47" s="120">
        <v>2025</v>
      </c>
      <c r="D47" s="120">
        <v>2024</v>
      </c>
      <c r="E47" s="120">
        <v>2023</v>
      </c>
      <c r="F47" s="120">
        <v>2022</v>
      </c>
      <c r="G47" s="120">
        <v>2021</v>
      </c>
      <c r="H47" s="120">
        <v>2020</v>
      </c>
    </row>
    <row r="48" spans="1:8" x14ac:dyDescent="0.3">
      <c r="A48" s="96" t="s">
        <v>219</v>
      </c>
      <c r="B48" s="97"/>
      <c r="C48" s="121"/>
      <c r="D48" s="121"/>
      <c r="E48" s="121"/>
      <c r="F48" s="121"/>
      <c r="G48" s="121"/>
      <c r="H48" s="121"/>
    </row>
    <row r="49" spans="1:8" x14ac:dyDescent="0.3">
      <c r="A49" s="96" t="s">
        <v>175</v>
      </c>
      <c r="B49" s="97"/>
      <c r="C49" s="98">
        <v>130668.47400000007</v>
      </c>
      <c r="D49" s="98">
        <v>111320.64800000004</v>
      </c>
      <c r="E49" s="98">
        <v>94318.873999999996</v>
      </c>
      <c r="F49" s="98">
        <v>71487.888000000006</v>
      </c>
      <c r="G49" s="98">
        <v>42092.40499999997</v>
      </c>
      <c r="H49" s="98">
        <v>62740.826000000008</v>
      </c>
    </row>
    <row r="50" spans="1:8" x14ac:dyDescent="0.3">
      <c r="A50" s="96" t="s">
        <v>220</v>
      </c>
      <c r="B50" s="97"/>
      <c r="C50" s="98"/>
      <c r="D50" s="98"/>
      <c r="E50" s="98"/>
      <c r="F50" s="98"/>
      <c r="G50" s="98"/>
      <c r="H50" s="98"/>
    </row>
    <row r="51" spans="1:8" x14ac:dyDescent="0.3">
      <c r="A51" s="96"/>
      <c r="B51" s="97" t="s">
        <v>5</v>
      </c>
      <c r="C51" s="98">
        <v>31770.170999999998</v>
      </c>
      <c r="D51" s="98">
        <v>28061.138999999999</v>
      </c>
      <c r="E51" s="98">
        <v>24600.780999999999</v>
      </c>
      <c r="F51" s="98">
        <v>21379.385999999999</v>
      </c>
      <c r="G51" s="98">
        <v>18443.328000000001</v>
      </c>
      <c r="H51" s="98">
        <v>15662.34</v>
      </c>
    </row>
    <row r="52" spans="1:8" x14ac:dyDescent="0.3">
      <c r="A52" s="96"/>
      <c r="B52" s="97" t="s">
        <v>206</v>
      </c>
      <c r="C52" s="98">
        <v>0</v>
      </c>
      <c r="D52" s="98">
        <v>0</v>
      </c>
      <c r="E52" s="98">
        <v>0</v>
      </c>
      <c r="F52" s="98">
        <v>0</v>
      </c>
      <c r="G52" s="98">
        <v>0</v>
      </c>
      <c r="H52" s="98">
        <v>0</v>
      </c>
    </row>
    <row r="53" spans="1:8" x14ac:dyDescent="0.3">
      <c r="A53" s="96"/>
      <c r="B53" s="97" t="s">
        <v>154</v>
      </c>
      <c r="C53" s="98">
        <v>-1661.422</v>
      </c>
      <c r="D53" s="98">
        <v>-1481.037</v>
      </c>
      <c r="E53" s="98">
        <v>-1319.751</v>
      </c>
      <c r="F53" s="98">
        <v>-1458.92</v>
      </c>
      <c r="G53" s="98">
        <v>-1804.94</v>
      </c>
      <c r="H53" s="98">
        <v>-934.34</v>
      </c>
    </row>
    <row r="54" spans="1:8" x14ac:dyDescent="0.3">
      <c r="A54" s="96"/>
      <c r="B54" s="97" t="s">
        <v>210</v>
      </c>
      <c r="C54" s="98">
        <v>0</v>
      </c>
      <c r="D54" s="98">
        <v>0</v>
      </c>
      <c r="E54" s="98">
        <v>0</v>
      </c>
      <c r="F54" s="98">
        <v>0</v>
      </c>
      <c r="G54" s="98">
        <v>0</v>
      </c>
      <c r="H54" s="98">
        <v>0</v>
      </c>
    </row>
    <row r="55" spans="1:8" x14ac:dyDescent="0.3">
      <c r="A55" s="96"/>
      <c r="B55" s="97" t="s">
        <v>200</v>
      </c>
      <c r="C55" s="98">
        <v>0</v>
      </c>
      <c r="D55" s="98">
        <v>0</v>
      </c>
      <c r="E55" s="98">
        <v>0</v>
      </c>
      <c r="F55" s="98">
        <v>0</v>
      </c>
      <c r="G55" s="98">
        <v>10446.982</v>
      </c>
      <c r="H55" s="98">
        <v>0</v>
      </c>
    </row>
    <row r="56" spans="1:8" x14ac:dyDescent="0.3">
      <c r="A56" s="96" t="s">
        <v>221</v>
      </c>
      <c r="B56" s="97"/>
      <c r="C56" s="122">
        <v>160777.22300000009</v>
      </c>
      <c r="D56" s="122">
        <v>137900.75000000003</v>
      </c>
      <c r="E56" s="122">
        <v>117599.90399999999</v>
      </c>
      <c r="F56" s="122">
        <v>91408.354000000007</v>
      </c>
      <c r="G56" s="122">
        <v>69177.774999999965</v>
      </c>
      <c r="H56" s="122">
        <v>77468.826000000015</v>
      </c>
    </row>
    <row r="57" spans="1:8" x14ac:dyDescent="0.3">
      <c r="A57" s="96" t="s">
        <v>222</v>
      </c>
      <c r="B57" s="97"/>
      <c r="C57" s="98"/>
      <c r="D57" s="98"/>
      <c r="E57" s="98"/>
      <c r="F57" s="98"/>
      <c r="G57" s="98"/>
      <c r="H57" s="98"/>
    </row>
    <row r="58" spans="1:8" x14ac:dyDescent="0.3">
      <c r="A58" s="96"/>
      <c r="B58" s="97" t="s">
        <v>223</v>
      </c>
      <c r="C58" s="98">
        <v>-75203.468999999997</v>
      </c>
      <c r="D58" s="98">
        <v>-68196.762000000002</v>
      </c>
      <c r="E58" s="98">
        <v>-61857.81</v>
      </c>
      <c r="F58" s="98">
        <v>-55416.269</v>
      </c>
      <c r="G58" s="98">
        <v>-49515.807000000001</v>
      </c>
      <c r="H58" s="98">
        <v>-45438.491999999998</v>
      </c>
    </row>
    <row r="59" spans="1:8" x14ac:dyDescent="0.3">
      <c r="A59" s="96"/>
      <c r="B59" s="97" t="s">
        <v>224</v>
      </c>
      <c r="C59" s="98">
        <v>0</v>
      </c>
      <c r="D59" s="98">
        <v>0</v>
      </c>
      <c r="E59" s="98">
        <v>0</v>
      </c>
      <c r="F59" s="98">
        <v>0</v>
      </c>
      <c r="G59" s="98">
        <v>0</v>
      </c>
      <c r="H59" s="98">
        <v>0</v>
      </c>
    </row>
    <row r="60" spans="1:8" x14ac:dyDescent="0.3">
      <c r="A60" s="96" t="s">
        <v>225</v>
      </c>
      <c r="B60" s="97"/>
      <c r="C60" s="122">
        <v>-75203.468999999997</v>
      </c>
      <c r="D60" s="122">
        <v>-68196.762000000002</v>
      </c>
      <c r="E60" s="122">
        <v>-61857.81</v>
      </c>
      <c r="F60" s="122">
        <v>-55416.269</v>
      </c>
      <c r="G60" s="122">
        <v>-49515.807000000001</v>
      </c>
      <c r="H60" s="122">
        <v>-45438.491999999998</v>
      </c>
    </row>
    <row r="61" spans="1:8" x14ac:dyDescent="0.3">
      <c r="A61" s="96" t="s">
        <v>226</v>
      </c>
      <c r="B61" s="97"/>
      <c r="C61" s="98"/>
      <c r="D61" s="98"/>
      <c r="E61" s="98"/>
      <c r="F61" s="98"/>
      <c r="G61" s="98"/>
      <c r="H61" s="98"/>
    </row>
    <row r="62" spans="1:8" x14ac:dyDescent="0.3">
      <c r="A62" s="96"/>
      <c r="B62" s="97" t="s">
        <v>227</v>
      </c>
      <c r="C62" s="98">
        <v>-300</v>
      </c>
      <c r="D62" s="98">
        <v>-300</v>
      </c>
      <c r="E62" s="98">
        <v>-300</v>
      </c>
      <c r="F62" s="98">
        <v>-300</v>
      </c>
      <c r="G62" s="98">
        <v>-300</v>
      </c>
      <c r="H62" s="98">
        <v>-300</v>
      </c>
    </row>
    <row r="63" spans="1:8" x14ac:dyDescent="0.3">
      <c r="A63" s="96"/>
      <c r="B63" s="97" t="s">
        <v>228</v>
      </c>
      <c r="C63" s="98">
        <v>13200</v>
      </c>
      <c r="D63" s="98">
        <v>13200</v>
      </c>
      <c r="E63" s="98">
        <v>13200</v>
      </c>
      <c r="F63" s="98">
        <v>13200</v>
      </c>
      <c r="G63" s="98">
        <v>13200</v>
      </c>
      <c r="H63" s="98">
        <v>13200</v>
      </c>
    </row>
    <row r="64" spans="1:8" x14ac:dyDescent="0.3">
      <c r="A64" s="96"/>
      <c r="B64" s="97" t="s">
        <v>229</v>
      </c>
      <c r="C64" s="98">
        <v>-4320</v>
      </c>
      <c r="D64" s="98">
        <v>-4320</v>
      </c>
      <c r="E64" s="98">
        <v>-4320</v>
      </c>
      <c r="F64" s="98">
        <v>-4320</v>
      </c>
      <c r="G64" s="98">
        <v>-4320</v>
      </c>
      <c r="H64" s="98">
        <v>-4320</v>
      </c>
    </row>
    <row r="65" spans="1:8" x14ac:dyDescent="0.3">
      <c r="A65" s="96"/>
      <c r="B65" s="97" t="s">
        <v>230</v>
      </c>
      <c r="C65" s="98">
        <v>-88718.9</v>
      </c>
      <c r="D65" s="98">
        <v>-73416.933999999994</v>
      </c>
      <c r="E65" s="98">
        <v>-57380.720999999998</v>
      </c>
      <c r="F65" s="98">
        <v>-39793.370000000003</v>
      </c>
      <c r="G65" s="98">
        <v>-40560.107000000004</v>
      </c>
      <c r="H65" s="98">
        <v>-62740.824999999997</v>
      </c>
    </row>
    <row r="66" spans="1:8" x14ac:dyDescent="0.3">
      <c r="A66" s="96" t="s">
        <v>231</v>
      </c>
      <c r="B66" s="97"/>
      <c r="C66" s="98">
        <v>-80138.899999999994</v>
      </c>
      <c r="D66" s="98">
        <v>-64836.933999999994</v>
      </c>
      <c r="E66" s="98">
        <v>-48800.720999999998</v>
      </c>
      <c r="F66" s="98">
        <v>-31213.370000000003</v>
      </c>
      <c r="G66" s="98">
        <v>-31980.107000000004</v>
      </c>
      <c r="H66" s="98">
        <v>-54160.824999999997</v>
      </c>
    </row>
    <row r="67" spans="1:8" x14ac:dyDescent="0.3">
      <c r="A67" s="96" t="s">
        <v>232</v>
      </c>
      <c r="B67" s="97"/>
      <c r="C67" s="98">
        <v>5434.8540000000939</v>
      </c>
      <c r="D67" s="98">
        <v>4867.0540000000328</v>
      </c>
      <c r="E67" s="98">
        <v>6941.3729999999996</v>
      </c>
      <c r="F67" s="98">
        <v>4778.7150000000038</v>
      </c>
      <c r="G67" s="98">
        <v>-12318.139000000039</v>
      </c>
      <c r="H67" s="98">
        <v>-22130.49099999998</v>
      </c>
    </row>
    <row r="68" spans="1:8" x14ac:dyDescent="0.3">
      <c r="A68" s="96" t="s">
        <v>233</v>
      </c>
      <c r="B68" s="97"/>
      <c r="C68" s="98"/>
      <c r="D68" s="98"/>
      <c r="E68" s="98"/>
      <c r="F68" s="98"/>
      <c r="G68" s="98"/>
      <c r="H68" s="98"/>
    </row>
    <row r="69" spans="1:8" x14ac:dyDescent="0.3">
      <c r="A69" s="96" t="s">
        <v>234</v>
      </c>
      <c r="B69" s="97"/>
      <c r="C69" s="98">
        <v>27138.512000000017</v>
      </c>
      <c r="D69" s="98">
        <v>22271.457999999984</v>
      </c>
      <c r="E69" s="98">
        <v>15330.084999999985</v>
      </c>
      <c r="F69" s="98">
        <v>10551.369999999981</v>
      </c>
      <c r="G69" s="98">
        <v>22869.50900000002</v>
      </c>
      <c r="H69" s="98">
        <v>45000</v>
      </c>
    </row>
    <row r="70" spans="1:8" x14ac:dyDescent="0.3">
      <c r="A70" s="96" t="s">
        <v>235</v>
      </c>
      <c r="B70" s="97"/>
      <c r="C70" s="98">
        <v>32573.366000000111</v>
      </c>
      <c r="D70" s="98">
        <v>27138.512000000017</v>
      </c>
      <c r="E70" s="98">
        <v>22271.457999999984</v>
      </c>
      <c r="F70" s="98">
        <v>15330.084999999985</v>
      </c>
      <c r="G70" s="98">
        <v>10551.369999999981</v>
      </c>
      <c r="H70" s="98">
        <v>22869.50900000002</v>
      </c>
    </row>
    <row r="71" spans="1:8" x14ac:dyDescent="0.3">
      <c r="A71" s="6"/>
      <c r="B71" s="6"/>
      <c r="C71" s="6"/>
      <c r="D71" s="6"/>
      <c r="E71" s="6"/>
      <c r="F71" s="6"/>
      <c r="G71" s="6"/>
      <c r="H71" s="6"/>
    </row>
    <row r="72" spans="1:8" x14ac:dyDescent="0.3">
      <c r="A72" s="6"/>
      <c r="B72" s="6"/>
      <c r="C72" s="6"/>
      <c r="D72" s="6"/>
      <c r="E72" s="6"/>
      <c r="F72" s="6"/>
      <c r="G72" s="6"/>
      <c r="H72" s="6"/>
    </row>
    <row r="73" spans="1:8" x14ac:dyDescent="0.3">
      <c r="A73" s="6"/>
      <c r="B73" s="6"/>
      <c r="C73" s="6"/>
      <c r="D73" s="6"/>
      <c r="E73" s="6"/>
      <c r="F73" s="6"/>
      <c r="G73" s="6"/>
      <c r="H73" s="6"/>
    </row>
    <row r="74" spans="1:8" x14ac:dyDescent="0.3">
      <c r="A74" s="6"/>
      <c r="B74" s="6"/>
      <c r="C74" s="6"/>
      <c r="D74" s="6"/>
      <c r="E74" s="6"/>
      <c r="F74" s="6"/>
      <c r="G74" s="6"/>
      <c r="H74" s="6"/>
    </row>
    <row r="75" spans="1:8" x14ac:dyDescent="0.3">
      <c r="A75" s="6"/>
      <c r="B75" s="6"/>
      <c r="C75" s="6"/>
      <c r="D75" s="6"/>
      <c r="E75" s="6"/>
      <c r="F75" s="6"/>
      <c r="G75" s="6"/>
      <c r="H75" s="6"/>
    </row>
    <row r="76" spans="1:8" x14ac:dyDescent="0.3">
      <c r="A76" s="6"/>
      <c r="B76" s="6"/>
      <c r="C76" s="6"/>
      <c r="D76" s="6"/>
      <c r="E76" s="6"/>
      <c r="F76" s="6"/>
      <c r="G76" s="6"/>
      <c r="H76" s="6"/>
    </row>
    <row r="77" spans="1:8" x14ac:dyDescent="0.3">
      <c r="A77" s="6"/>
      <c r="B77" s="6"/>
      <c r="C77" s="6"/>
      <c r="D77" s="6"/>
      <c r="E77" s="6"/>
      <c r="F77" s="6"/>
      <c r="G77" s="6"/>
      <c r="H77" s="6"/>
    </row>
    <row r="78" spans="1:8" x14ac:dyDescent="0.3">
      <c r="A78" s="6"/>
      <c r="B78" s="6"/>
      <c r="C78" s="6"/>
      <c r="D78" s="6"/>
      <c r="E78" s="6"/>
      <c r="F78" s="6"/>
      <c r="G78" s="6"/>
      <c r="H78" s="6"/>
    </row>
    <row r="79" spans="1:8" x14ac:dyDescent="0.3">
      <c r="A79" s="6"/>
      <c r="B79" s="6"/>
      <c r="C79" s="6"/>
      <c r="D79" s="6"/>
      <c r="E79" s="6"/>
      <c r="F79" s="6"/>
      <c r="G79" s="6"/>
      <c r="H79" s="6"/>
    </row>
    <row r="80" spans="1:8" x14ac:dyDescent="0.3">
      <c r="A80" s="6"/>
      <c r="B80" s="6"/>
      <c r="C80" s="6"/>
      <c r="D80" s="6"/>
      <c r="E80" s="6"/>
      <c r="F80" s="6"/>
      <c r="G80" s="6"/>
      <c r="H80" s="6"/>
    </row>
  </sheetData>
  <mergeCells count="5">
    <mergeCell ref="A45:H45"/>
    <mergeCell ref="A1:H1"/>
    <mergeCell ref="A2:H2"/>
    <mergeCell ref="A3:H3"/>
    <mergeCell ref="A19:H19"/>
  </mergeCells>
  <hyperlinks>
    <hyperlink ref="N1" location="'Navigation &amp; Instructions'!A1" display="Navigation"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Z27"/>
  <sheetViews>
    <sheetView workbookViewId="0">
      <selection activeCell="N2" sqref="N2"/>
    </sheetView>
  </sheetViews>
  <sheetFormatPr defaultColWidth="11.44140625" defaultRowHeight="14.4" x14ac:dyDescent="0.3"/>
  <cols>
    <col min="1" max="1" width="56.5546875" customWidth="1"/>
    <col min="2" max="3" width="10.5546875" style="18" customWidth="1"/>
    <col min="4" max="5" width="10.5546875" customWidth="1"/>
    <col min="14" max="14" width="12.44140625" bestFit="1" customWidth="1"/>
  </cols>
  <sheetData>
    <row r="1" spans="1:52" s="19" customFormat="1" ht="18.75" customHeight="1" x14ac:dyDescent="0.35">
      <c r="A1" s="310" t="s">
        <v>379</v>
      </c>
      <c r="B1" s="310"/>
      <c r="C1" s="310"/>
      <c r="D1" s="310"/>
      <c r="E1" s="310"/>
      <c r="N1" s="180" t="s">
        <v>403</v>
      </c>
    </row>
    <row r="2" spans="1:52" s="19" customFormat="1" ht="18.75" customHeight="1" x14ac:dyDescent="0.35">
      <c r="A2" s="310" t="s">
        <v>236</v>
      </c>
      <c r="B2" s="310"/>
      <c r="C2" s="310"/>
      <c r="D2" s="310"/>
      <c r="E2" s="310"/>
      <c r="N2" s="180" t="s">
        <v>511</v>
      </c>
    </row>
    <row r="3" spans="1:52" s="19" customFormat="1" ht="17.399999999999999" x14ac:dyDescent="0.3">
      <c r="A3" s="311" t="s">
        <v>237</v>
      </c>
      <c r="B3" s="311"/>
      <c r="C3" s="311"/>
      <c r="D3" s="311"/>
      <c r="E3" s="311"/>
      <c r="N3" s="285"/>
    </row>
    <row r="4" spans="1:52" ht="15.6" x14ac:dyDescent="0.3">
      <c r="A4" s="312"/>
      <c r="B4" s="312"/>
      <c r="C4" s="312"/>
      <c r="D4" s="312"/>
      <c r="E4" s="312"/>
    </row>
    <row r="5" spans="1:52" s="20" customFormat="1" ht="15" customHeight="1" thickBot="1" x14ac:dyDescent="0.35">
      <c r="A5" s="134" t="s">
        <v>255</v>
      </c>
      <c r="B5" s="136" t="s">
        <v>378</v>
      </c>
      <c r="C5" s="129">
        <v>2022</v>
      </c>
      <c r="D5" s="129">
        <v>2021</v>
      </c>
      <c r="E5" s="129">
        <v>2020</v>
      </c>
      <c r="AY5"/>
      <c r="AZ5" s="21"/>
    </row>
    <row r="6" spans="1:52" ht="15" customHeight="1" thickBot="1" x14ac:dyDescent="0.35">
      <c r="A6" s="130" t="s">
        <v>30</v>
      </c>
      <c r="B6" s="135">
        <v>575</v>
      </c>
      <c r="C6" s="131">
        <v>448.62623600000001</v>
      </c>
      <c r="D6" s="131">
        <v>481.24619300000001</v>
      </c>
      <c r="E6" s="131">
        <v>681.28424800000005</v>
      </c>
      <c r="AZ6" s="22"/>
    </row>
    <row r="7" spans="1:52" ht="14.4" customHeight="1" x14ac:dyDescent="0.3">
      <c r="A7" s="130" t="s">
        <v>31</v>
      </c>
      <c r="B7" s="135">
        <v>190</v>
      </c>
      <c r="C7" s="131">
        <v>147.13786500000001</v>
      </c>
      <c r="D7" s="131">
        <v>169.74127200000001</v>
      </c>
      <c r="E7" s="131">
        <v>309.688695</v>
      </c>
    </row>
    <row r="8" spans="1:52" s="23" customFormat="1" ht="14.4" customHeight="1" x14ac:dyDescent="0.3">
      <c r="A8" s="132" t="s">
        <v>238</v>
      </c>
      <c r="B8" s="133">
        <v>385</v>
      </c>
      <c r="C8" s="133">
        <v>301.48837100000003</v>
      </c>
      <c r="D8" s="133">
        <v>311.50492099999997</v>
      </c>
      <c r="E8" s="133">
        <v>371.59555300000005</v>
      </c>
    </row>
    <row r="9" spans="1:52" ht="14.4" customHeight="1" x14ac:dyDescent="0.3">
      <c r="A9" s="130" t="s">
        <v>239</v>
      </c>
      <c r="B9" s="135">
        <v>0</v>
      </c>
      <c r="C9" s="131">
        <v>13.926753</v>
      </c>
      <c r="D9" s="131">
        <v>48.426026999999998</v>
      </c>
      <c r="E9" s="131">
        <v>19.552502</v>
      </c>
    </row>
    <row r="10" spans="1:52" s="23" customFormat="1" ht="14.4" customHeight="1" x14ac:dyDescent="0.3">
      <c r="A10" s="132" t="s">
        <v>240</v>
      </c>
      <c r="B10" s="133">
        <v>385</v>
      </c>
      <c r="C10" s="133">
        <v>287.56161800000001</v>
      </c>
      <c r="D10" s="133">
        <v>263.07889399999999</v>
      </c>
      <c r="E10" s="133">
        <v>352.04305100000005</v>
      </c>
    </row>
    <row r="11" spans="1:52" ht="14.4" customHeight="1" x14ac:dyDescent="0.3">
      <c r="A11" s="130" t="s">
        <v>241</v>
      </c>
      <c r="B11" s="135">
        <v>320</v>
      </c>
      <c r="C11" s="131">
        <v>295.50255700000002</v>
      </c>
      <c r="D11" s="131">
        <v>254.69798900000001</v>
      </c>
      <c r="E11" s="131">
        <v>257.295275</v>
      </c>
    </row>
    <row r="12" spans="1:52" ht="28.95" customHeight="1" x14ac:dyDescent="0.3">
      <c r="A12" s="130" t="s">
        <v>242</v>
      </c>
      <c r="B12" s="135">
        <v>0</v>
      </c>
      <c r="C12" s="131">
        <v>82.286174000000003</v>
      </c>
      <c r="D12" s="131">
        <v>66.618500999999995</v>
      </c>
      <c r="E12" s="131">
        <v>5.2283549999999996</v>
      </c>
    </row>
    <row r="13" spans="1:52" ht="14.4" customHeight="1" x14ac:dyDescent="0.3">
      <c r="A13" s="130" t="s">
        <v>243</v>
      </c>
      <c r="B13" s="135">
        <v>0</v>
      </c>
      <c r="C13" s="131">
        <v>6.4151600000000002</v>
      </c>
      <c r="D13" s="131">
        <v>17.147797000000001</v>
      </c>
      <c r="E13" s="131">
        <v>7.1223229999999997</v>
      </c>
    </row>
    <row r="14" spans="1:52" ht="14.4" customHeight="1" x14ac:dyDescent="0.3">
      <c r="A14" s="130" t="s">
        <v>244</v>
      </c>
      <c r="B14" s="135">
        <v>0</v>
      </c>
      <c r="C14" s="131">
        <v>2.6406179999999999</v>
      </c>
      <c r="D14" s="131">
        <v>3.2552669999999999</v>
      </c>
      <c r="E14" s="131">
        <v>2.9793430000000001</v>
      </c>
    </row>
    <row r="15" spans="1:52" ht="14.4" customHeight="1" x14ac:dyDescent="0.3">
      <c r="A15" s="130" t="s">
        <v>245</v>
      </c>
      <c r="B15" s="135">
        <v>0</v>
      </c>
      <c r="C15" s="131">
        <v>-1.5763689999999999</v>
      </c>
      <c r="D15" s="131">
        <v>-3.806219</v>
      </c>
      <c r="E15" s="131">
        <v>-18.146557000000001</v>
      </c>
    </row>
    <row r="16" spans="1:52" s="23" customFormat="1" ht="14.4" customHeight="1" x14ac:dyDescent="0.3">
      <c r="A16" s="132" t="s">
        <v>246</v>
      </c>
      <c r="B16" s="133">
        <v>320</v>
      </c>
      <c r="C16" s="133">
        <v>385.26814000000007</v>
      </c>
      <c r="D16" s="133">
        <v>337.91333500000002</v>
      </c>
      <c r="E16" s="133">
        <v>254.47873900000005</v>
      </c>
    </row>
    <row r="17" spans="1:5" ht="14.4" customHeight="1" x14ac:dyDescent="0.3">
      <c r="A17" s="130" t="s">
        <v>247</v>
      </c>
      <c r="B17" s="135">
        <v>290</v>
      </c>
      <c r="C17" s="131">
        <v>281.57468699999998</v>
      </c>
      <c r="D17" s="131">
        <v>283.00700399999999</v>
      </c>
      <c r="E17" s="131">
        <v>301.141144</v>
      </c>
    </row>
    <row r="18" spans="1:5" ht="14.4" customHeight="1" x14ac:dyDescent="0.3">
      <c r="A18" s="130" t="s">
        <v>248</v>
      </c>
      <c r="B18" s="135">
        <v>295</v>
      </c>
      <c r="C18" s="131">
        <v>292.45000900000002</v>
      </c>
      <c r="D18" s="131">
        <v>277.27827100000002</v>
      </c>
      <c r="E18" s="131">
        <v>331.14946300000003</v>
      </c>
    </row>
    <row r="19" spans="1:5" ht="14.4" customHeight="1" x14ac:dyDescent="0.3">
      <c r="A19" s="130" t="s">
        <v>249</v>
      </c>
      <c r="B19" s="135">
        <v>0</v>
      </c>
      <c r="C19" s="131">
        <v>0.126946</v>
      </c>
      <c r="D19" s="131">
        <v>1.2295E-2</v>
      </c>
      <c r="E19" s="131">
        <v>28.029097</v>
      </c>
    </row>
    <row r="20" spans="1:5" ht="14.4" customHeight="1" x14ac:dyDescent="0.3">
      <c r="A20" s="130" t="s">
        <v>250</v>
      </c>
      <c r="B20" s="135">
        <v>0</v>
      </c>
      <c r="C20" s="131">
        <v>7.0585000000000004</v>
      </c>
      <c r="D20" s="131">
        <v>13.107535</v>
      </c>
      <c r="E20" s="131">
        <v>17.398477</v>
      </c>
    </row>
    <row r="21" spans="1:5" s="23" customFormat="1" ht="14.4" customHeight="1" x14ac:dyDescent="0.3">
      <c r="A21" s="132" t="s">
        <v>251</v>
      </c>
      <c r="B21" s="133">
        <v>585</v>
      </c>
      <c r="C21" s="133">
        <v>581.21014199999991</v>
      </c>
      <c r="D21" s="133">
        <v>573.40510499999993</v>
      </c>
      <c r="E21" s="133">
        <v>677.71818099999996</v>
      </c>
    </row>
    <row r="22" spans="1:5" s="23" customFormat="1" ht="14.4" customHeight="1" x14ac:dyDescent="0.3">
      <c r="A22" s="132" t="s">
        <v>37</v>
      </c>
      <c r="B22" s="133">
        <v>120</v>
      </c>
      <c r="C22" s="133">
        <v>91.619616000000178</v>
      </c>
      <c r="D22" s="133">
        <v>27.587124000000017</v>
      </c>
      <c r="E22" s="133">
        <v>-71.196390999999835</v>
      </c>
    </row>
    <row r="23" spans="1:5" s="23" customFormat="1" ht="14.4" customHeight="1" x14ac:dyDescent="0.3">
      <c r="A23" s="132" t="s">
        <v>252</v>
      </c>
      <c r="B23" s="133">
        <v>30</v>
      </c>
      <c r="C23" s="133">
        <v>23.794744999999999</v>
      </c>
      <c r="D23" s="133">
        <v>10.732756</v>
      </c>
      <c r="E23" s="133">
        <v>71.092841000000007</v>
      </c>
    </row>
    <row r="24" spans="1:5" s="23" customFormat="1" ht="14.4" customHeight="1" x14ac:dyDescent="0.3">
      <c r="A24" s="132" t="s">
        <v>84</v>
      </c>
      <c r="B24" s="133">
        <v>90</v>
      </c>
      <c r="C24" s="133">
        <v>67.824871000000172</v>
      </c>
      <c r="D24" s="133">
        <v>16.854368000000015</v>
      </c>
      <c r="E24" s="133">
        <v>-142.28923199999986</v>
      </c>
    </row>
    <row r="25" spans="1:5" x14ac:dyDescent="0.3">
      <c r="A25" s="24"/>
      <c r="B25" s="25"/>
      <c r="C25" s="25"/>
      <c r="D25" s="24"/>
    </row>
    <row r="26" spans="1:5" x14ac:dyDescent="0.3">
      <c r="D26" s="18"/>
    </row>
    <row r="27" spans="1:5" x14ac:dyDescent="0.3">
      <c r="B27" s="26" t="s">
        <v>253</v>
      </c>
    </row>
  </sheetData>
  <mergeCells count="4">
    <mergeCell ref="A1:E1"/>
    <mergeCell ref="A2:E2"/>
    <mergeCell ref="A3:E3"/>
    <mergeCell ref="A4:E4"/>
  </mergeCells>
  <hyperlinks>
    <hyperlink ref="N1" location="'Navigation &amp; Instructions'!A1" display="Navigation" xr:uid="{00000000-0004-0000-1200-000000000000}"/>
    <hyperlink ref="N2" location="Q3_b!A1" display="Question 3(b)" xr:uid="{00000000-0004-0000-12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N28"/>
  <sheetViews>
    <sheetView workbookViewId="0">
      <selection activeCell="N1" sqref="N1"/>
    </sheetView>
  </sheetViews>
  <sheetFormatPr defaultColWidth="8.88671875" defaultRowHeight="14.4" x14ac:dyDescent="0.3"/>
  <cols>
    <col min="1" max="1" width="5.6640625" customWidth="1"/>
    <col min="2" max="2" width="84.5546875" customWidth="1"/>
    <col min="14" max="14" width="10.109375" bestFit="1" customWidth="1"/>
  </cols>
  <sheetData>
    <row r="1" spans="2:14" ht="15.6" x14ac:dyDescent="0.3">
      <c r="B1" s="181" t="s">
        <v>404</v>
      </c>
      <c r="N1" s="180" t="s">
        <v>403</v>
      </c>
    </row>
    <row r="3" spans="2:14" x14ac:dyDescent="0.3">
      <c r="B3" s="182" t="s">
        <v>405</v>
      </c>
      <c r="C3" s="183"/>
    </row>
    <row r="4" spans="2:14" x14ac:dyDescent="0.3">
      <c r="B4" s="182"/>
      <c r="C4" s="183"/>
    </row>
    <row r="5" spans="2:14" x14ac:dyDescent="0.3">
      <c r="B5" s="184" t="s">
        <v>406</v>
      </c>
      <c r="C5" s="184">
        <v>600</v>
      </c>
    </row>
    <row r="6" spans="2:14" x14ac:dyDescent="0.3">
      <c r="B6" s="184" t="s">
        <v>407</v>
      </c>
      <c r="C6" s="184">
        <v>36</v>
      </c>
    </row>
    <row r="7" spans="2:14" x14ac:dyDescent="0.3">
      <c r="B7" s="184" t="s">
        <v>408</v>
      </c>
      <c r="C7" s="184">
        <v>40</v>
      </c>
    </row>
    <row r="9" spans="2:14" x14ac:dyDescent="0.3">
      <c r="B9" s="182" t="s">
        <v>409</v>
      </c>
    </row>
    <row r="10" spans="2:14" x14ac:dyDescent="0.3">
      <c r="B10" s="185"/>
      <c r="C10" s="186"/>
      <c r="D10" s="186"/>
      <c r="E10" s="186"/>
      <c r="F10" s="186"/>
      <c r="G10" s="186"/>
      <c r="H10" s="187"/>
    </row>
    <row r="11" spans="2:14" x14ac:dyDescent="0.3">
      <c r="B11" s="188"/>
      <c r="C11" s="172"/>
      <c r="D11" s="172"/>
      <c r="E11" s="172"/>
      <c r="F11" s="172"/>
      <c r="G11" s="172"/>
      <c r="H11" s="189"/>
    </row>
    <row r="12" spans="2:14" x14ac:dyDescent="0.3">
      <c r="B12" s="188"/>
      <c r="C12" s="172"/>
      <c r="D12" s="172"/>
      <c r="E12" s="172"/>
      <c r="F12" s="172"/>
      <c r="G12" s="172"/>
      <c r="H12" s="189"/>
    </row>
    <row r="13" spans="2:14" x14ac:dyDescent="0.3">
      <c r="B13" s="188"/>
      <c r="C13" s="172"/>
      <c r="D13" s="172"/>
      <c r="E13" s="172"/>
      <c r="F13" s="172"/>
      <c r="G13" s="172"/>
      <c r="H13" s="189"/>
    </row>
    <row r="14" spans="2:14" x14ac:dyDescent="0.3">
      <c r="B14" s="188"/>
      <c r="C14" s="172"/>
      <c r="D14" s="172"/>
      <c r="E14" s="172"/>
      <c r="F14" s="172"/>
      <c r="G14" s="172"/>
      <c r="H14" s="189"/>
    </row>
    <row r="15" spans="2:14" x14ac:dyDescent="0.3">
      <c r="B15" s="188"/>
      <c r="C15" s="172"/>
      <c r="D15" s="172"/>
      <c r="E15" s="172"/>
      <c r="F15" s="172"/>
      <c r="G15" s="172"/>
      <c r="H15" s="189"/>
    </row>
    <row r="16" spans="2:14" x14ac:dyDescent="0.3">
      <c r="B16" s="188"/>
      <c r="C16" s="172"/>
      <c r="D16" s="172"/>
      <c r="E16" s="172"/>
      <c r="F16" s="172"/>
      <c r="G16" s="172"/>
      <c r="H16" s="189"/>
    </row>
    <row r="17" spans="2:8" x14ac:dyDescent="0.3">
      <c r="B17" s="188"/>
      <c r="C17" s="172"/>
      <c r="D17" s="172"/>
      <c r="E17" s="172"/>
      <c r="F17" s="172"/>
      <c r="G17" s="172"/>
      <c r="H17" s="189"/>
    </row>
    <row r="18" spans="2:8" x14ac:dyDescent="0.3">
      <c r="B18" s="188"/>
      <c r="C18" s="172"/>
      <c r="D18" s="172"/>
      <c r="E18" s="172"/>
      <c r="F18" s="172"/>
      <c r="G18" s="172"/>
      <c r="H18" s="189"/>
    </row>
    <row r="19" spans="2:8" x14ac:dyDescent="0.3">
      <c r="B19" s="188"/>
      <c r="C19" s="172"/>
      <c r="D19" s="172"/>
      <c r="E19" s="172"/>
      <c r="F19" s="172"/>
      <c r="G19" s="172"/>
      <c r="H19" s="189"/>
    </row>
    <row r="20" spans="2:8" x14ac:dyDescent="0.3">
      <c r="B20" s="188"/>
      <c r="C20" s="172"/>
      <c r="D20" s="172"/>
      <c r="E20" s="172"/>
      <c r="F20" s="172"/>
      <c r="G20" s="172"/>
      <c r="H20" s="189"/>
    </row>
    <row r="21" spans="2:8" x14ac:dyDescent="0.3">
      <c r="B21" s="188"/>
      <c r="C21" s="172"/>
      <c r="D21" s="172"/>
      <c r="E21" s="172"/>
      <c r="F21" s="172"/>
      <c r="G21" s="172"/>
      <c r="H21" s="189"/>
    </row>
    <row r="22" spans="2:8" x14ac:dyDescent="0.3">
      <c r="B22" s="188"/>
      <c r="C22" s="172"/>
      <c r="D22" s="172"/>
      <c r="E22" s="172"/>
      <c r="F22" s="172"/>
      <c r="G22" s="172"/>
      <c r="H22" s="189"/>
    </row>
    <row r="23" spans="2:8" x14ac:dyDescent="0.3">
      <c r="B23" s="188"/>
      <c r="C23" s="172"/>
      <c r="D23" s="172"/>
      <c r="E23" s="172"/>
      <c r="F23" s="172"/>
      <c r="G23" s="172"/>
      <c r="H23" s="189"/>
    </row>
    <row r="24" spans="2:8" x14ac:dyDescent="0.3">
      <c r="B24" s="188"/>
      <c r="C24" s="172"/>
      <c r="D24" s="172"/>
      <c r="E24" s="172"/>
      <c r="F24" s="172"/>
      <c r="G24" s="172"/>
      <c r="H24" s="189"/>
    </row>
    <row r="25" spans="2:8" x14ac:dyDescent="0.3">
      <c r="B25" s="188"/>
      <c r="C25" s="172"/>
      <c r="D25" s="172"/>
      <c r="E25" s="172"/>
      <c r="F25" s="172"/>
      <c r="G25" s="172"/>
      <c r="H25" s="189"/>
    </row>
    <row r="26" spans="2:8" x14ac:dyDescent="0.3">
      <c r="B26" s="188"/>
      <c r="C26" s="172"/>
      <c r="D26" s="172"/>
      <c r="E26" s="172"/>
      <c r="F26" s="172"/>
      <c r="G26" s="172"/>
      <c r="H26" s="189"/>
    </row>
    <row r="27" spans="2:8" x14ac:dyDescent="0.3">
      <c r="B27" s="188"/>
      <c r="C27" s="172"/>
      <c r="D27" s="172"/>
      <c r="E27" s="172"/>
      <c r="F27" s="172"/>
      <c r="G27" s="172"/>
      <c r="H27" s="189"/>
    </row>
    <row r="28" spans="2:8" x14ac:dyDescent="0.3">
      <c r="B28" s="190"/>
      <c r="C28" s="191"/>
      <c r="D28" s="191"/>
      <c r="E28" s="191"/>
      <c r="F28" s="191"/>
      <c r="G28" s="191"/>
      <c r="H28" s="192"/>
    </row>
  </sheetData>
  <hyperlinks>
    <hyperlink ref="N1" location="'Navigation &amp; Instructions'!A1" display="Navigation"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FV60"/>
  <sheetViews>
    <sheetView workbookViewId="0">
      <selection activeCell="N2" sqref="N2"/>
    </sheetView>
  </sheetViews>
  <sheetFormatPr defaultColWidth="9.33203125" defaultRowHeight="13.2" x14ac:dyDescent="0.25"/>
  <cols>
    <col min="1" max="1" width="67.88671875" style="27" customWidth="1"/>
    <col min="2" max="3" width="10.33203125" style="32" customWidth="1"/>
    <col min="4" max="5" width="10.33203125" style="27" customWidth="1"/>
    <col min="6" max="13" width="9.33203125" style="27"/>
    <col min="14" max="14" width="12.44140625" style="27" bestFit="1" customWidth="1"/>
    <col min="15" max="16384" width="9.33203125" style="27"/>
  </cols>
  <sheetData>
    <row r="1" spans="1:854" ht="17.399999999999999" x14ac:dyDescent="0.3">
      <c r="A1" s="313" t="s">
        <v>379</v>
      </c>
      <c r="B1" s="313"/>
      <c r="C1" s="313"/>
      <c r="D1" s="313"/>
      <c r="E1" s="313"/>
      <c r="N1" s="180" t="s">
        <v>403</v>
      </c>
    </row>
    <row r="2" spans="1:854" ht="15.6" x14ac:dyDescent="0.3">
      <c r="A2" s="314" t="s">
        <v>254</v>
      </c>
      <c r="B2" s="314"/>
      <c r="C2" s="314"/>
      <c r="D2" s="314"/>
      <c r="E2" s="314"/>
      <c r="N2" s="180" t="s">
        <v>511</v>
      </c>
    </row>
    <row r="3" spans="1:854" ht="15.6" x14ac:dyDescent="0.3">
      <c r="A3" s="315"/>
      <c r="B3" s="315"/>
      <c r="C3" s="315"/>
      <c r="D3" s="315"/>
      <c r="E3" s="315"/>
    </row>
    <row r="4" spans="1:854" ht="41.4" x14ac:dyDescent="0.3">
      <c r="A4" s="145" t="s">
        <v>255</v>
      </c>
      <c r="B4" s="146" t="s">
        <v>380</v>
      </c>
      <c r="C4" s="168" t="s">
        <v>384</v>
      </c>
      <c r="D4" s="168" t="s">
        <v>385</v>
      </c>
      <c r="E4" s="168" t="s">
        <v>386</v>
      </c>
    </row>
    <row r="5" spans="1:854" s="28" customFormat="1" ht="13.8" x14ac:dyDescent="0.3">
      <c r="A5" s="138" t="s">
        <v>256</v>
      </c>
      <c r="B5" s="138"/>
      <c r="C5" s="137"/>
      <c r="D5" s="137"/>
      <c r="E5" s="13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c r="IW5" s="27"/>
      <c r="IX5" s="27"/>
      <c r="IY5" s="27"/>
      <c r="IZ5" s="27"/>
      <c r="JA5" s="27"/>
      <c r="JB5" s="27"/>
      <c r="JC5" s="27"/>
      <c r="JD5" s="27"/>
      <c r="JE5" s="27"/>
      <c r="JF5" s="27"/>
      <c r="JG5" s="27"/>
      <c r="JH5" s="27"/>
      <c r="JI5" s="27"/>
      <c r="JJ5" s="27"/>
      <c r="JK5" s="27"/>
      <c r="JL5" s="27"/>
      <c r="JM5" s="27"/>
      <c r="JN5" s="27"/>
      <c r="JO5" s="27"/>
      <c r="JP5" s="27"/>
      <c r="JQ5" s="27"/>
      <c r="JR5" s="27"/>
      <c r="JS5" s="27"/>
      <c r="JT5" s="27"/>
      <c r="JU5" s="27"/>
      <c r="JV5" s="27"/>
      <c r="JW5" s="27"/>
      <c r="JX5" s="27"/>
      <c r="JY5" s="27"/>
      <c r="JZ5" s="27"/>
      <c r="KA5" s="27"/>
      <c r="KB5" s="27"/>
      <c r="KC5" s="27"/>
      <c r="KD5" s="27"/>
      <c r="KE5" s="27"/>
      <c r="KF5" s="27"/>
      <c r="KG5" s="27"/>
      <c r="KH5" s="27"/>
      <c r="KI5" s="27"/>
      <c r="KJ5" s="27"/>
      <c r="KK5" s="27"/>
      <c r="KL5" s="27"/>
      <c r="KM5" s="27"/>
      <c r="KN5" s="27"/>
      <c r="KO5" s="27"/>
      <c r="KP5" s="27"/>
      <c r="KQ5" s="27"/>
      <c r="KR5" s="27"/>
      <c r="KS5" s="27"/>
      <c r="KT5" s="27"/>
      <c r="KU5" s="27"/>
      <c r="KV5" s="27"/>
      <c r="KW5" s="27"/>
      <c r="KX5" s="27"/>
      <c r="KY5" s="27"/>
      <c r="KZ5" s="27"/>
      <c r="LA5" s="27"/>
      <c r="LB5" s="27"/>
      <c r="LC5" s="27"/>
      <c r="LD5" s="27"/>
      <c r="LE5" s="27"/>
      <c r="LF5" s="27"/>
      <c r="LG5" s="27"/>
      <c r="LH5" s="27"/>
      <c r="LI5" s="27"/>
      <c r="LJ5" s="27"/>
      <c r="LK5" s="27"/>
      <c r="LL5" s="27"/>
      <c r="LM5" s="27"/>
      <c r="LN5" s="27"/>
      <c r="LO5" s="27"/>
      <c r="LP5" s="27"/>
      <c r="LQ5" s="27"/>
      <c r="LR5" s="27"/>
      <c r="LS5" s="27"/>
      <c r="LT5" s="27"/>
      <c r="LU5" s="27"/>
      <c r="LV5" s="27"/>
      <c r="LW5" s="27"/>
      <c r="LX5" s="27"/>
      <c r="LY5" s="27"/>
      <c r="LZ5" s="27"/>
      <c r="MA5" s="27"/>
      <c r="MB5" s="27"/>
      <c r="MC5" s="27"/>
      <c r="MD5" s="27"/>
      <c r="ME5" s="27"/>
      <c r="MF5" s="27"/>
      <c r="MG5" s="27"/>
      <c r="MH5" s="27"/>
      <c r="MI5" s="27"/>
      <c r="MJ5" s="27"/>
      <c r="MK5" s="27"/>
      <c r="ML5" s="27"/>
      <c r="MM5" s="27"/>
      <c r="MN5" s="27"/>
      <c r="MO5" s="27"/>
      <c r="MP5" s="27"/>
      <c r="MQ5" s="27"/>
      <c r="MR5" s="27"/>
      <c r="MS5" s="27"/>
      <c r="MT5" s="27"/>
      <c r="MU5" s="27"/>
      <c r="MV5" s="27"/>
      <c r="MW5" s="27"/>
      <c r="MX5" s="27"/>
      <c r="MY5" s="27"/>
      <c r="MZ5" s="27"/>
      <c r="NA5" s="27"/>
      <c r="NB5" s="27"/>
      <c r="NC5" s="27"/>
      <c r="ND5" s="27"/>
      <c r="NE5" s="27"/>
      <c r="NF5" s="27"/>
      <c r="NG5" s="27"/>
      <c r="NH5" s="27"/>
      <c r="NI5" s="27"/>
      <c r="NJ5" s="27"/>
      <c r="NK5" s="27"/>
      <c r="NL5" s="27"/>
      <c r="NM5" s="27"/>
      <c r="NN5" s="27"/>
      <c r="NO5" s="27"/>
      <c r="NP5" s="27"/>
      <c r="NQ5" s="27"/>
      <c r="NR5" s="27"/>
      <c r="NS5" s="27"/>
      <c r="NT5" s="27"/>
      <c r="NU5" s="27"/>
      <c r="NV5" s="27"/>
      <c r="NW5" s="27"/>
      <c r="NX5" s="27"/>
      <c r="NY5" s="27"/>
      <c r="NZ5" s="27"/>
      <c r="OA5" s="27"/>
      <c r="OB5" s="27"/>
      <c r="OC5" s="27"/>
      <c r="OD5" s="27"/>
      <c r="OE5" s="27"/>
      <c r="OF5" s="27"/>
      <c r="OG5" s="27"/>
      <c r="OH5" s="27"/>
      <c r="OI5" s="27"/>
      <c r="OJ5" s="27"/>
      <c r="OK5" s="27"/>
      <c r="OL5" s="27"/>
      <c r="OM5" s="27"/>
      <c r="ON5" s="27"/>
      <c r="OO5" s="27"/>
      <c r="OP5" s="27"/>
      <c r="OQ5" s="27"/>
      <c r="OR5" s="27"/>
      <c r="OS5" s="27"/>
      <c r="OT5" s="27"/>
      <c r="OU5" s="27"/>
      <c r="OV5" s="27"/>
      <c r="OW5" s="27"/>
      <c r="OX5" s="27"/>
      <c r="OY5" s="27"/>
      <c r="OZ5" s="27"/>
      <c r="PA5" s="27"/>
      <c r="PB5" s="27"/>
      <c r="PC5" s="27"/>
      <c r="PD5" s="27"/>
      <c r="PE5" s="27"/>
      <c r="PF5" s="27"/>
      <c r="PG5" s="27"/>
      <c r="PH5" s="27"/>
      <c r="PI5" s="27"/>
      <c r="PJ5" s="27"/>
      <c r="PK5" s="27"/>
      <c r="PL5" s="27"/>
      <c r="PM5" s="27"/>
      <c r="PN5" s="27"/>
      <c r="PO5" s="27"/>
      <c r="PP5" s="27"/>
      <c r="PQ5" s="27"/>
      <c r="PR5" s="27"/>
      <c r="PS5" s="27"/>
      <c r="PT5" s="27"/>
      <c r="PU5" s="27"/>
      <c r="PV5" s="27"/>
      <c r="PW5" s="27"/>
      <c r="PX5" s="27"/>
      <c r="PY5" s="27"/>
      <c r="PZ5" s="27"/>
      <c r="QA5" s="27"/>
      <c r="QB5" s="27"/>
      <c r="QC5" s="27"/>
      <c r="QD5" s="27"/>
      <c r="QE5" s="27"/>
      <c r="QF5" s="27"/>
      <c r="QG5" s="27"/>
      <c r="QH5" s="27"/>
      <c r="QI5" s="27"/>
      <c r="QJ5" s="27"/>
      <c r="QK5" s="27"/>
      <c r="QL5" s="27"/>
      <c r="QM5" s="27"/>
      <c r="QN5" s="27"/>
      <c r="QO5" s="27"/>
      <c r="QP5" s="27"/>
      <c r="QQ5" s="27"/>
      <c r="QR5" s="27"/>
      <c r="QS5" s="27"/>
      <c r="QT5" s="27"/>
      <c r="QU5" s="27"/>
      <c r="QV5" s="27"/>
      <c r="QW5" s="27"/>
      <c r="QX5" s="27"/>
      <c r="QY5" s="27"/>
      <c r="QZ5" s="27"/>
      <c r="RA5" s="27"/>
      <c r="RB5" s="27"/>
      <c r="RC5" s="27"/>
      <c r="RD5" s="27"/>
      <c r="RE5" s="27"/>
      <c r="RF5" s="27"/>
      <c r="RG5" s="27"/>
      <c r="RH5" s="27"/>
      <c r="RI5" s="27"/>
      <c r="RJ5" s="27"/>
      <c r="RK5" s="27"/>
      <c r="RL5" s="27"/>
      <c r="RM5" s="27"/>
      <c r="RN5" s="27"/>
      <c r="RO5" s="27"/>
      <c r="RP5" s="27"/>
      <c r="RQ5" s="27"/>
      <c r="RR5" s="27"/>
      <c r="RS5" s="27"/>
      <c r="RT5" s="27"/>
      <c r="RU5" s="27"/>
      <c r="RV5" s="27"/>
      <c r="RW5" s="27"/>
      <c r="RX5" s="27"/>
      <c r="RY5" s="27"/>
      <c r="RZ5" s="27"/>
      <c r="SA5" s="27"/>
      <c r="SB5" s="27"/>
      <c r="SC5" s="27"/>
      <c r="SD5" s="27"/>
      <c r="SE5" s="27"/>
      <c r="SF5" s="27"/>
      <c r="SG5" s="27"/>
      <c r="SH5" s="27"/>
      <c r="SI5" s="27"/>
      <c r="SJ5" s="27"/>
      <c r="SK5" s="27"/>
      <c r="SL5" s="27"/>
      <c r="SM5" s="27"/>
      <c r="SN5" s="27"/>
      <c r="SO5" s="27"/>
      <c r="SP5" s="27"/>
      <c r="SQ5" s="27"/>
      <c r="SR5" s="27"/>
      <c r="SS5" s="27"/>
      <c r="ST5" s="27"/>
      <c r="SU5" s="27"/>
      <c r="SV5" s="27"/>
      <c r="SW5" s="27"/>
      <c r="SX5" s="27"/>
      <c r="SY5" s="27"/>
      <c r="SZ5" s="27"/>
      <c r="TA5" s="27"/>
      <c r="TB5" s="27"/>
      <c r="TC5" s="27"/>
      <c r="TD5" s="27"/>
      <c r="TE5" s="27"/>
      <c r="TF5" s="27"/>
      <c r="TG5" s="27"/>
      <c r="TH5" s="27"/>
      <c r="TI5" s="27"/>
      <c r="TJ5" s="27"/>
      <c r="TK5" s="27"/>
      <c r="TL5" s="27"/>
      <c r="TM5" s="27"/>
      <c r="TN5" s="27"/>
      <c r="TO5" s="27"/>
      <c r="TP5" s="27"/>
      <c r="TQ5" s="27"/>
      <c r="TR5" s="27"/>
      <c r="TS5" s="27"/>
      <c r="TT5" s="27"/>
      <c r="TU5" s="27"/>
      <c r="TV5" s="27"/>
      <c r="TW5" s="27"/>
      <c r="TX5" s="27"/>
      <c r="TY5" s="27"/>
      <c r="TZ5" s="27"/>
      <c r="UA5" s="27"/>
      <c r="UB5" s="27"/>
      <c r="UC5" s="27"/>
      <c r="UD5" s="27"/>
      <c r="UE5" s="27"/>
      <c r="UF5" s="27"/>
      <c r="UG5" s="27"/>
      <c r="UH5" s="27"/>
      <c r="UI5" s="27"/>
      <c r="UJ5" s="27"/>
      <c r="UK5" s="27"/>
      <c r="UL5" s="27"/>
      <c r="UM5" s="27"/>
      <c r="UN5" s="27"/>
      <c r="UO5" s="27"/>
      <c r="UP5" s="27"/>
      <c r="UQ5" s="27"/>
      <c r="UR5" s="27"/>
      <c r="US5" s="27"/>
      <c r="UT5" s="27"/>
      <c r="UU5" s="27"/>
      <c r="UV5" s="27"/>
      <c r="UW5" s="27"/>
      <c r="UX5" s="27"/>
      <c r="UY5" s="27"/>
      <c r="UZ5" s="27"/>
      <c r="VA5" s="27"/>
      <c r="VB5" s="27"/>
      <c r="VC5" s="27"/>
      <c r="VD5" s="27"/>
      <c r="VE5" s="27"/>
      <c r="VF5" s="27"/>
      <c r="VG5" s="27"/>
      <c r="VH5" s="27"/>
      <c r="VI5" s="27"/>
      <c r="VJ5" s="27"/>
      <c r="VK5" s="27"/>
      <c r="VL5" s="27"/>
      <c r="VM5" s="27"/>
      <c r="VN5" s="27"/>
      <c r="VO5" s="27"/>
      <c r="VP5" s="27"/>
      <c r="VQ5" s="27"/>
      <c r="VR5" s="27"/>
      <c r="VS5" s="27"/>
      <c r="VT5" s="27"/>
      <c r="VU5" s="27"/>
      <c r="VV5" s="27"/>
      <c r="VW5" s="27"/>
      <c r="VX5" s="27"/>
      <c r="VY5" s="27"/>
      <c r="VZ5" s="27"/>
      <c r="WA5" s="27"/>
      <c r="WB5" s="27"/>
      <c r="WC5" s="27"/>
      <c r="WD5" s="27"/>
      <c r="WE5" s="27"/>
      <c r="WF5" s="27"/>
      <c r="WG5" s="27"/>
      <c r="WH5" s="27"/>
      <c r="WI5" s="27"/>
      <c r="WJ5" s="27"/>
      <c r="WK5" s="27"/>
      <c r="WL5" s="27"/>
      <c r="WM5" s="27"/>
      <c r="WN5" s="27"/>
      <c r="WO5" s="27"/>
      <c r="WP5" s="27"/>
      <c r="WQ5" s="27"/>
      <c r="WR5" s="27"/>
      <c r="WS5" s="27"/>
      <c r="WT5" s="27"/>
      <c r="WU5" s="27"/>
      <c r="WV5" s="27"/>
      <c r="WW5" s="27"/>
      <c r="WX5" s="27"/>
      <c r="WY5" s="27"/>
      <c r="WZ5" s="27"/>
      <c r="XA5" s="27"/>
      <c r="XB5" s="27"/>
      <c r="XC5" s="27"/>
      <c r="XD5" s="27"/>
      <c r="XE5" s="27"/>
      <c r="XF5" s="27"/>
      <c r="XG5" s="27"/>
      <c r="XH5" s="27"/>
      <c r="XI5" s="27"/>
      <c r="XJ5" s="27"/>
      <c r="XK5" s="27"/>
      <c r="XL5" s="27"/>
      <c r="XM5" s="27"/>
      <c r="XN5" s="27"/>
      <c r="XO5" s="27"/>
      <c r="XP5" s="27"/>
      <c r="XQ5" s="27"/>
      <c r="XR5" s="27"/>
      <c r="XS5" s="27"/>
      <c r="XT5" s="27"/>
      <c r="XU5" s="27"/>
      <c r="XV5" s="27"/>
      <c r="XW5" s="27"/>
      <c r="XX5" s="27"/>
      <c r="XY5" s="27"/>
      <c r="XZ5" s="27"/>
      <c r="YA5" s="27"/>
      <c r="YB5" s="27"/>
      <c r="YC5" s="27"/>
      <c r="YD5" s="27"/>
      <c r="YE5" s="27"/>
      <c r="YF5" s="27"/>
      <c r="YG5" s="27"/>
      <c r="YH5" s="27"/>
      <c r="YI5" s="27"/>
      <c r="YJ5" s="27"/>
      <c r="YK5" s="27"/>
      <c r="YL5" s="27"/>
      <c r="YM5" s="27"/>
      <c r="YN5" s="27"/>
      <c r="YO5" s="27"/>
      <c r="YP5" s="27"/>
      <c r="YQ5" s="27"/>
      <c r="YR5" s="27"/>
      <c r="YS5" s="27"/>
      <c r="YT5" s="27"/>
      <c r="YU5" s="27"/>
      <c r="YV5" s="27"/>
      <c r="YW5" s="27"/>
      <c r="YX5" s="27"/>
      <c r="YY5" s="27"/>
      <c r="YZ5" s="27"/>
      <c r="ZA5" s="27"/>
      <c r="ZB5" s="27"/>
      <c r="ZC5" s="27"/>
      <c r="ZD5" s="27"/>
      <c r="ZE5" s="27"/>
      <c r="ZF5" s="27"/>
      <c r="ZG5" s="27"/>
      <c r="ZH5" s="27"/>
      <c r="ZI5" s="27"/>
      <c r="ZJ5" s="27"/>
      <c r="ZK5" s="27"/>
      <c r="ZL5" s="27"/>
      <c r="ZM5" s="27"/>
      <c r="ZN5" s="27"/>
      <c r="ZO5" s="27"/>
      <c r="ZP5" s="27"/>
      <c r="ZQ5" s="27"/>
      <c r="ZR5" s="27"/>
      <c r="ZS5" s="27"/>
      <c r="ZT5" s="27"/>
      <c r="ZU5" s="27"/>
      <c r="ZV5" s="27"/>
      <c r="ZW5" s="27"/>
      <c r="ZX5" s="27"/>
      <c r="ZY5" s="27"/>
      <c r="ZZ5" s="27"/>
      <c r="AAA5" s="27"/>
      <c r="AAB5" s="27"/>
      <c r="AAC5" s="27"/>
      <c r="AAD5" s="27"/>
      <c r="AAE5" s="27"/>
      <c r="AAF5" s="27"/>
      <c r="AAG5" s="27"/>
      <c r="AAH5" s="27"/>
      <c r="AAI5" s="27"/>
      <c r="AAJ5" s="27"/>
      <c r="AAK5" s="27"/>
      <c r="AAL5" s="27"/>
      <c r="AAM5" s="27"/>
      <c r="AAN5" s="27"/>
      <c r="AAO5" s="27"/>
      <c r="AAP5" s="27"/>
      <c r="AAQ5" s="27"/>
      <c r="AAR5" s="27"/>
      <c r="AAS5" s="27"/>
      <c r="AAT5" s="27"/>
      <c r="AAU5" s="27"/>
      <c r="AAV5" s="27"/>
      <c r="AAW5" s="27"/>
      <c r="AAX5" s="27"/>
      <c r="AAY5" s="27"/>
      <c r="AAZ5" s="27"/>
      <c r="ABA5" s="27"/>
      <c r="ABB5" s="27"/>
      <c r="ABC5" s="27"/>
      <c r="ABD5" s="27"/>
      <c r="ABE5" s="27"/>
      <c r="ABF5" s="27"/>
      <c r="ABG5" s="27"/>
      <c r="ABH5" s="27"/>
      <c r="ABI5" s="27"/>
      <c r="ABJ5" s="27"/>
      <c r="ABK5" s="27"/>
      <c r="ABL5" s="27"/>
      <c r="ABM5" s="27"/>
      <c r="ABN5" s="27"/>
      <c r="ABO5" s="27"/>
      <c r="ABP5" s="27"/>
      <c r="ABQ5" s="27"/>
      <c r="ABR5" s="27"/>
      <c r="ABS5" s="27"/>
      <c r="ABT5" s="27"/>
      <c r="ABU5" s="27"/>
      <c r="ABV5" s="27"/>
      <c r="ABW5" s="27"/>
      <c r="ABX5" s="27"/>
      <c r="ABY5" s="27"/>
      <c r="ABZ5" s="27"/>
      <c r="ACA5" s="27"/>
      <c r="ACB5" s="27"/>
      <c r="ACC5" s="27"/>
      <c r="ACD5" s="27"/>
      <c r="ACE5" s="27"/>
      <c r="ACF5" s="27"/>
      <c r="ACG5" s="27"/>
      <c r="ACH5" s="27"/>
      <c r="ACI5" s="27"/>
      <c r="ACJ5" s="27"/>
      <c r="ACK5" s="27"/>
      <c r="ACL5" s="27"/>
      <c r="ACM5" s="27"/>
      <c r="ACN5" s="27"/>
      <c r="ACO5" s="27"/>
      <c r="ACP5" s="27"/>
      <c r="ACQ5" s="27"/>
      <c r="ACR5" s="27"/>
      <c r="ACS5" s="27"/>
      <c r="ACT5" s="27"/>
      <c r="ACU5" s="27"/>
      <c r="ACV5" s="27"/>
      <c r="ACW5" s="27"/>
      <c r="ACX5" s="27"/>
      <c r="ACY5" s="27"/>
      <c r="ACZ5" s="27"/>
      <c r="ADA5" s="27"/>
      <c r="ADB5" s="27"/>
      <c r="ADC5" s="27"/>
      <c r="ADD5" s="27"/>
      <c r="ADE5" s="27"/>
      <c r="ADF5" s="27"/>
      <c r="ADG5" s="27"/>
      <c r="ADH5" s="27"/>
      <c r="ADI5" s="27"/>
      <c r="ADJ5" s="27"/>
      <c r="ADK5" s="27"/>
      <c r="ADL5" s="27"/>
      <c r="ADM5" s="27"/>
      <c r="ADN5" s="27"/>
      <c r="ADO5" s="27"/>
      <c r="ADP5" s="27"/>
      <c r="ADQ5" s="27"/>
      <c r="ADR5" s="27"/>
      <c r="ADS5" s="27"/>
      <c r="ADT5" s="27"/>
      <c r="ADU5" s="27"/>
      <c r="ADV5" s="27"/>
      <c r="ADW5" s="27"/>
      <c r="ADX5" s="27"/>
      <c r="ADY5" s="27"/>
      <c r="ADZ5" s="27"/>
      <c r="AEA5" s="27"/>
      <c r="AEB5" s="27"/>
      <c r="AEC5" s="27"/>
      <c r="AED5" s="27"/>
      <c r="AEE5" s="27"/>
      <c r="AEF5" s="27"/>
      <c r="AEG5" s="27"/>
      <c r="AEH5" s="27"/>
      <c r="AEI5" s="27"/>
      <c r="AEJ5" s="27"/>
      <c r="AEK5" s="27"/>
      <c r="AEL5" s="27"/>
      <c r="AEM5" s="27"/>
      <c r="AEN5" s="27"/>
      <c r="AEO5" s="27"/>
      <c r="AEP5" s="27"/>
      <c r="AEQ5" s="27"/>
      <c r="AER5" s="27"/>
      <c r="AES5" s="27"/>
      <c r="AET5" s="27"/>
      <c r="AEU5" s="27"/>
      <c r="AEV5" s="27"/>
      <c r="AEW5" s="27"/>
      <c r="AEX5" s="27"/>
      <c r="AEY5" s="27"/>
      <c r="AEZ5" s="27"/>
      <c r="AFA5" s="27"/>
      <c r="AFB5" s="27"/>
      <c r="AFC5" s="27"/>
      <c r="AFD5" s="27"/>
      <c r="AFE5" s="27"/>
      <c r="AFF5" s="27"/>
      <c r="AFG5" s="27"/>
      <c r="AFH5" s="27"/>
      <c r="AFI5" s="27"/>
      <c r="AFJ5" s="27"/>
      <c r="AFK5" s="27"/>
      <c r="AFL5" s="27"/>
      <c r="AFM5" s="27"/>
      <c r="AFN5" s="27"/>
      <c r="AFO5" s="27"/>
      <c r="AFP5" s="27"/>
      <c r="AFQ5" s="27"/>
      <c r="AFR5" s="27"/>
      <c r="AFS5" s="27"/>
      <c r="AFT5" s="27"/>
      <c r="AFU5" s="27"/>
      <c r="AFV5" s="27"/>
    </row>
    <row r="6" spans="1:854" ht="13.95" customHeight="1" x14ac:dyDescent="0.3">
      <c r="A6" s="137" t="s">
        <v>257</v>
      </c>
      <c r="B6" s="139">
        <v>5200</v>
      </c>
      <c r="C6" s="139">
        <v>5189.7557699999998</v>
      </c>
      <c r="D6" s="139">
        <v>4492.1152970000003</v>
      </c>
      <c r="E6" s="139">
        <v>3718.7061450000001</v>
      </c>
    </row>
    <row r="7" spans="1:854" ht="13.95" customHeight="1" x14ac:dyDescent="0.3">
      <c r="A7" s="137" t="s">
        <v>258</v>
      </c>
      <c r="B7" s="139">
        <v>200</v>
      </c>
      <c r="C7" s="139">
        <v>198.42831699999999</v>
      </c>
      <c r="D7" s="139">
        <v>246.76633100000001</v>
      </c>
      <c r="E7" s="139">
        <v>260.419781</v>
      </c>
    </row>
    <row r="8" spans="1:854" ht="13.95" customHeight="1" x14ac:dyDescent="0.3">
      <c r="A8" s="137" t="s">
        <v>259</v>
      </c>
      <c r="B8" s="139">
        <v>230</v>
      </c>
      <c r="C8" s="139">
        <v>226.17473200000001</v>
      </c>
      <c r="D8" s="139">
        <v>230.610444</v>
      </c>
      <c r="E8" s="139">
        <v>372.99725599999999</v>
      </c>
    </row>
    <row r="9" spans="1:854" ht="13.95" customHeight="1" x14ac:dyDescent="0.3">
      <c r="A9" s="137" t="s">
        <v>260</v>
      </c>
      <c r="B9" s="139">
        <v>0</v>
      </c>
      <c r="C9" s="139">
        <v>1.703973</v>
      </c>
      <c r="D9" s="139">
        <v>5.2030000000000002E-3</v>
      </c>
      <c r="E9" s="139">
        <v>11.570687</v>
      </c>
    </row>
    <row r="10" spans="1:854" ht="13.95" customHeight="1" x14ac:dyDescent="0.3">
      <c r="A10" s="137" t="s">
        <v>261</v>
      </c>
      <c r="B10" s="139"/>
      <c r="C10" s="139"/>
      <c r="D10" s="139"/>
      <c r="E10" s="139"/>
    </row>
    <row r="11" spans="1:854" ht="13.95" customHeight="1" x14ac:dyDescent="0.3">
      <c r="A11" s="137" t="s">
        <v>262</v>
      </c>
      <c r="B11" s="139">
        <v>2800</v>
      </c>
      <c r="C11" s="139">
        <v>2767.4671090000002</v>
      </c>
      <c r="D11" s="139">
        <v>2916.9869629999998</v>
      </c>
      <c r="E11" s="139">
        <v>2996.61267</v>
      </c>
    </row>
    <row r="12" spans="1:854" ht="13.95" customHeight="1" x14ac:dyDescent="0.3">
      <c r="A12" s="137" t="s">
        <v>263</v>
      </c>
      <c r="B12" s="139">
        <v>9000</v>
      </c>
      <c r="C12" s="139">
        <v>8100.8527160000003</v>
      </c>
      <c r="D12" s="139">
        <v>9282.5587039999991</v>
      </c>
      <c r="E12" s="139">
        <v>8998.1283280000007</v>
      </c>
    </row>
    <row r="13" spans="1:854" ht="15.6" customHeight="1" x14ac:dyDescent="0.45">
      <c r="A13" s="137" t="s">
        <v>264</v>
      </c>
      <c r="B13" s="140">
        <v>2500</v>
      </c>
      <c r="C13" s="140">
        <v>2408.239466</v>
      </c>
      <c r="D13" s="140">
        <v>2069.1379609999999</v>
      </c>
      <c r="E13" s="140">
        <v>2348.8608049999998</v>
      </c>
    </row>
    <row r="14" spans="1:854" ht="13.95" customHeight="1" x14ac:dyDescent="0.3">
      <c r="A14" s="137" t="s">
        <v>265</v>
      </c>
      <c r="B14" s="139">
        <v>14300</v>
      </c>
      <c r="C14" s="139">
        <v>13276.559291000001</v>
      </c>
      <c r="D14" s="139">
        <v>14268.683627999999</v>
      </c>
      <c r="E14" s="139">
        <v>14343.601803000001</v>
      </c>
    </row>
    <row r="15" spans="1:854" ht="13.95" customHeight="1" x14ac:dyDescent="0.3">
      <c r="A15" s="137" t="s">
        <v>266</v>
      </c>
      <c r="B15" s="139">
        <v>500</v>
      </c>
      <c r="C15" s="139">
        <v>783.21012199999996</v>
      </c>
      <c r="D15" s="139">
        <v>1509.035022</v>
      </c>
      <c r="E15" s="139">
        <v>1229.820397</v>
      </c>
    </row>
    <row r="16" spans="1:854" ht="13.95" customHeight="1" x14ac:dyDescent="0.3">
      <c r="A16" s="137" t="s">
        <v>267</v>
      </c>
      <c r="B16" s="139">
        <v>30</v>
      </c>
      <c r="C16" s="139">
        <v>29.488617999999999</v>
      </c>
      <c r="D16" s="139">
        <v>24.351199000000001</v>
      </c>
      <c r="E16" s="139">
        <v>25.120177999999999</v>
      </c>
    </row>
    <row r="17" spans="1:854" ht="13.95" customHeight="1" x14ac:dyDescent="0.3">
      <c r="A17" s="137" t="s">
        <v>268</v>
      </c>
      <c r="B17" s="139">
        <v>13000</v>
      </c>
      <c r="C17" s="139">
        <v>12738.343977</v>
      </c>
      <c r="D17" s="139">
        <v>11540.395989000001</v>
      </c>
      <c r="E17" s="139">
        <v>11617.311283999999</v>
      </c>
    </row>
    <row r="18" spans="1:854" ht="13.95" customHeight="1" x14ac:dyDescent="0.3">
      <c r="A18" s="137" t="s">
        <v>269</v>
      </c>
      <c r="B18" s="139">
        <v>0</v>
      </c>
      <c r="C18" s="139">
        <v>0</v>
      </c>
      <c r="D18" s="139">
        <v>0</v>
      </c>
      <c r="E18" s="139">
        <v>0</v>
      </c>
    </row>
    <row r="19" spans="1:854" ht="13.95" customHeight="1" x14ac:dyDescent="0.3">
      <c r="A19" s="137" t="s">
        <v>270</v>
      </c>
      <c r="B19" s="139">
        <v>150</v>
      </c>
      <c r="C19" s="139">
        <v>149.62388999999999</v>
      </c>
      <c r="D19" s="139">
        <v>149.96120199999999</v>
      </c>
      <c r="E19" s="139">
        <v>133.25541999999999</v>
      </c>
    </row>
    <row r="20" spans="1:854" ht="13.95" customHeight="1" x14ac:dyDescent="0.3">
      <c r="A20" s="137" t="s">
        <v>271</v>
      </c>
      <c r="B20" s="139">
        <v>184</v>
      </c>
      <c r="C20" s="139">
        <v>184.43875199999999</v>
      </c>
      <c r="D20" s="139">
        <v>181.754738</v>
      </c>
      <c r="E20" s="139">
        <v>189.97010700000001</v>
      </c>
    </row>
    <row r="21" spans="1:854" ht="13.95" customHeight="1" x14ac:dyDescent="0.3">
      <c r="A21" s="137" t="s">
        <v>272</v>
      </c>
      <c r="B21" s="139">
        <v>3000</v>
      </c>
      <c r="C21" s="139">
        <v>2804.9925539999999</v>
      </c>
      <c r="D21" s="139">
        <v>2983.7570740000001</v>
      </c>
      <c r="E21" s="139">
        <v>2982.6848559999999</v>
      </c>
    </row>
    <row r="22" spans="1:854" ht="13.95" customHeight="1" x14ac:dyDescent="0.3">
      <c r="A22" s="137" t="s">
        <v>273</v>
      </c>
      <c r="B22" s="139">
        <v>40</v>
      </c>
      <c r="C22" s="139">
        <v>32.811759000000002</v>
      </c>
      <c r="D22" s="139">
        <v>26.651662000000002</v>
      </c>
      <c r="E22" s="139">
        <v>25.031296000000001</v>
      </c>
    </row>
    <row r="23" spans="1:854" s="29" customFormat="1" ht="14.4" customHeight="1" thickBot="1" x14ac:dyDescent="0.35">
      <c r="A23" s="137" t="s">
        <v>274</v>
      </c>
      <c r="B23" s="141">
        <v>170</v>
      </c>
      <c r="C23" s="141">
        <v>168.05359100000001</v>
      </c>
      <c r="D23" s="141">
        <v>163.725978</v>
      </c>
      <c r="E23" s="141">
        <v>161.79164700000001</v>
      </c>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c r="IN23" s="27"/>
      <c r="IO23" s="27"/>
      <c r="IP23" s="27"/>
      <c r="IQ23" s="27"/>
      <c r="IR23" s="27"/>
      <c r="IS23" s="27"/>
      <c r="IT23" s="27"/>
      <c r="IU23" s="27"/>
      <c r="IV23" s="27"/>
      <c r="IW23" s="27"/>
      <c r="IX23" s="27"/>
      <c r="IY23" s="27"/>
      <c r="IZ23" s="27"/>
      <c r="JA23" s="27"/>
      <c r="JB23" s="27"/>
      <c r="JC23" s="27"/>
      <c r="JD23" s="27"/>
      <c r="JE23" s="27"/>
      <c r="JF23" s="27"/>
      <c r="JG23" s="27"/>
      <c r="JH23" s="27"/>
      <c r="JI23" s="27"/>
      <c r="JJ23" s="27"/>
      <c r="JK23" s="27"/>
      <c r="JL23" s="27"/>
      <c r="JM23" s="27"/>
      <c r="JN23" s="27"/>
      <c r="JO23" s="27"/>
      <c r="JP23" s="27"/>
      <c r="JQ23" s="27"/>
      <c r="JR23" s="27"/>
      <c r="JS23" s="27"/>
      <c r="JT23" s="27"/>
      <c r="JU23" s="27"/>
      <c r="JV23" s="27"/>
      <c r="JW23" s="27"/>
      <c r="JX23" s="27"/>
      <c r="JY23" s="27"/>
      <c r="JZ23" s="27"/>
      <c r="KA23" s="27"/>
      <c r="KB23" s="27"/>
      <c r="KC23" s="27"/>
      <c r="KD23" s="27"/>
      <c r="KE23" s="27"/>
      <c r="KF23" s="27"/>
      <c r="KG23" s="27"/>
      <c r="KH23" s="27"/>
      <c r="KI23" s="27"/>
      <c r="KJ23" s="27"/>
      <c r="KK23" s="27"/>
      <c r="KL23" s="27"/>
      <c r="KM23" s="27"/>
      <c r="KN23" s="27"/>
      <c r="KO23" s="27"/>
      <c r="KP23" s="27"/>
      <c r="KQ23" s="27"/>
      <c r="KR23" s="27"/>
      <c r="KS23" s="27"/>
      <c r="KT23" s="27"/>
      <c r="KU23" s="27"/>
      <c r="KV23" s="27"/>
      <c r="KW23" s="27"/>
      <c r="KX23" s="27"/>
      <c r="KY23" s="27"/>
      <c r="KZ23" s="27"/>
      <c r="LA23" s="27"/>
      <c r="LB23" s="27"/>
      <c r="LC23" s="27"/>
      <c r="LD23" s="27"/>
      <c r="LE23" s="27"/>
      <c r="LF23" s="27"/>
      <c r="LG23" s="27"/>
      <c r="LH23" s="27"/>
      <c r="LI23" s="27"/>
      <c r="LJ23" s="27"/>
      <c r="LK23" s="27"/>
      <c r="LL23" s="27"/>
      <c r="LM23" s="27"/>
      <c r="LN23" s="27"/>
      <c r="LO23" s="27"/>
      <c r="LP23" s="27"/>
      <c r="LQ23" s="27"/>
      <c r="LR23" s="27"/>
      <c r="LS23" s="27"/>
      <c r="LT23" s="27"/>
      <c r="LU23" s="27"/>
      <c r="LV23" s="27"/>
      <c r="LW23" s="27"/>
      <c r="LX23" s="27"/>
      <c r="LY23" s="27"/>
      <c r="LZ23" s="27"/>
      <c r="MA23" s="27"/>
      <c r="MB23" s="27"/>
      <c r="MC23" s="27"/>
      <c r="MD23" s="27"/>
      <c r="ME23" s="27"/>
      <c r="MF23" s="27"/>
      <c r="MG23" s="27"/>
      <c r="MH23" s="27"/>
      <c r="MI23" s="27"/>
      <c r="MJ23" s="27"/>
      <c r="MK23" s="27"/>
      <c r="ML23" s="27"/>
      <c r="MM23" s="27"/>
      <c r="MN23" s="27"/>
      <c r="MO23" s="27"/>
      <c r="MP23" s="27"/>
      <c r="MQ23" s="27"/>
      <c r="MR23" s="27"/>
      <c r="MS23" s="27"/>
      <c r="MT23" s="27"/>
      <c r="MU23" s="27"/>
      <c r="MV23" s="27"/>
      <c r="MW23" s="27"/>
      <c r="MX23" s="27"/>
      <c r="MY23" s="27"/>
      <c r="MZ23" s="27"/>
      <c r="NA23" s="27"/>
      <c r="NB23" s="27"/>
      <c r="NC23" s="27"/>
      <c r="ND23" s="27"/>
      <c r="NE23" s="27"/>
      <c r="NF23" s="27"/>
      <c r="NG23" s="27"/>
      <c r="NH23" s="27"/>
      <c r="NI23" s="27"/>
      <c r="NJ23" s="27"/>
      <c r="NK23" s="27"/>
      <c r="NL23" s="27"/>
      <c r="NM23" s="27"/>
      <c r="NN23" s="27"/>
      <c r="NO23" s="27"/>
      <c r="NP23" s="27"/>
      <c r="NQ23" s="27"/>
      <c r="NR23" s="27"/>
      <c r="NS23" s="27"/>
      <c r="NT23" s="27"/>
      <c r="NU23" s="27"/>
      <c r="NV23" s="27"/>
      <c r="NW23" s="27"/>
      <c r="NX23" s="27"/>
      <c r="NY23" s="27"/>
      <c r="NZ23" s="27"/>
      <c r="OA23" s="27"/>
      <c r="OB23" s="27"/>
      <c r="OC23" s="27"/>
      <c r="OD23" s="27"/>
      <c r="OE23" s="27"/>
      <c r="OF23" s="27"/>
      <c r="OG23" s="27"/>
      <c r="OH23" s="27"/>
      <c r="OI23" s="27"/>
      <c r="OJ23" s="27"/>
      <c r="OK23" s="27"/>
      <c r="OL23" s="27"/>
      <c r="OM23" s="27"/>
      <c r="ON23" s="27"/>
      <c r="OO23" s="27"/>
      <c r="OP23" s="27"/>
      <c r="OQ23" s="27"/>
      <c r="OR23" s="27"/>
      <c r="OS23" s="27"/>
      <c r="OT23" s="27"/>
      <c r="OU23" s="27"/>
      <c r="OV23" s="27"/>
      <c r="OW23" s="27"/>
      <c r="OX23" s="27"/>
      <c r="OY23" s="27"/>
      <c r="OZ23" s="27"/>
      <c r="PA23" s="27"/>
      <c r="PB23" s="27"/>
      <c r="PC23" s="27"/>
      <c r="PD23" s="27"/>
      <c r="PE23" s="27"/>
      <c r="PF23" s="27"/>
      <c r="PG23" s="27"/>
      <c r="PH23" s="27"/>
      <c r="PI23" s="27"/>
      <c r="PJ23" s="27"/>
      <c r="PK23" s="27"/>
      <c r="PL23" s="27"/>
      <c r="PM23" s="27"/>
      <c r="PN23" s="27"/>
      <c r="PO23" s="27"/>
      <c r="PP23" s="27"/>
      <c r="PQ23" s="27"/>
      <c r="PR23" s="27"/>
      <c r="PS23" s="27"/>
      <c r="PT23" s="27"/>
      <c r="PU23" s="27"/>
      <c r="PV23" s="27"/>
      <c r="PW23" s="27"/>
      <c r="PX23" s="27"/>
      <c r="PY23" s="27"/>
      <c r="PZ23" s="27"/>
      <c r="QA23" s="27"/>
      <c r="QB23" s="27"/>
      <c r="QC23" s="27"/>
      <c r="QD23" s="27"/>
      <c r="QE23" s="27"/>
      <c r="QF23" s="27"/>
      <c r="QG23" s="27"/>
      <c r="QH23" s="27"/>
      <c r="QI23" s="27"/>
      <c r="QJ23" s="27"/>
      <c r="QK23" s="27"/>
      <c r="QL23" s="27"/>
      <c r="QM23" s="27"/>
      <c r="QN23" s="27"/>
      <c r="QO23" s="27"/>
      <c r="QP23" s="27"/>
      <c r="QQ23" s="27"/>
      <c r="QR23" s="27"/>
      <c r="QS23" s="27"/>
      <c r="QT23" s="27"/>
      <c r="QU23" s="27"/>
      <c r="QV23" s="27"/>
      <c r="QW23" s="27"/>
      <c r="QX23" s="27"/>
      <c r="QY23" s="27"/>
      <c r="QZ23" s="27"/>
      <c r="RA23" s="27"/>
      <c r="RB23" s="27"/>
      <c r="RC23" s="27"/>
      <c r="RD23" s="27"/>
      <c r="RE23" s="27"/>
      <c r="RF23" s="27"/>
      <c r="RG23" s="27"/>
      <c r="RH23" s="27"/>
      <c r="RI23" s="27"/>
      <c r="RJ23" s="27"/>
      <c r="RK23" s="27"/>
      <c r="RL23" s="27"/>
      <c r="RM23" s="27"/>
      <c r="RN23" s="27"/>
      <c r="RO23" s="27"/>
      <c r="RP23" s="27"/>
      <c r="RQ23" s="27"/>
      <c r="RR23" s="27"/>
      <c r="RS23" s="27"/>
      <c r="RT23" s="27"/>
      <c r="RU23" s="27"/>
      <c r="RV23" s="27"/>
      <c r="RW23" s="27"/>
      <c r="RX23" s="27"/>
      <c r="RY23" s="27"/>
      <c r="RZ23" s="27"/>
      <c r="SA23" s="27"/>
      <c r="SB23" s="27"/>
      <c r="SC23" s="27"/>
      <c r="SD23" s="27"/>
      <c r="SE23" s="27"/>
      <c r="SF23" s="27"/>
      <c r="SG23" s="27"/>
      <c r="SH23" s="27"/>
      <c r="SI23" s="27"/>
      <c r="SJ23" s="27"/>
      <c r="SK23" s="27"/>
      <c r="SL23" s="27"/>
      <c r="SM23" s="27"/>
      <c r="SN23" s="27"/>
      <c r="SO23" s="27"/>
      <c r="SP23" s="27"/>
      <c r="SQ23" s="27"/>
      <c r="SR23" s="27"/>
      <c r="SS23" s="27"/>
      <c r="ST23" s="27"/>
      <c r="SU23" s="27"/>
      <c r="SV23" s="27"/>
      <c r="SW23" s="27"/>
      <c r="SX23" s="27"/>
      <c r="SY23" s="27"/>
      <c r="SZ23" s="27"/>
      <c r="TA23" s="27"/>
      <c r="TB23" s="27"/>
      <c r="TC23" s="27"/>
      <c r="TD23" s="27"/>
      <c r="TE23" s="27"/>
      <c r="TF23" s="27"/>
      <c r="TG23" s="27"/>
      <c r="TH23" s="27"/>
      <c r="TI23" s="27"/>
      <c r="TJ23" s="27"/>
      <c r="TK23" s="27"/>
      <c r="TL23" s="27"/>
      <c r="TM23" s="27"/>
      <c r="TN23" s="27"/>
      <c r="TO23" s="27"/>
      <c r="TP23" s="27"/>
      <c r="TQ23" s="27"/>
      <c r="TR23" s="27"/>
      <c r="TS23" s="27"/>
      <c r="TT23" s="27"/>
      <c r="TU23" s="27"/>
      <c r="TV23" s="27"/>
      <c r="TW23" s="27"/>
      <c r="TX23" s="27"/>
      <c r="TY23" s="27"/>
      <c r="TZ23" s="27"/>
      <c r="UA23" s="27"/>
      <c r="UB23" s="27"/>
      <c r="UC23" s="27"/>
      <c r="UD23" s="27"/>
      <c r="UE23" s="27"/>
      <c r="UF23" s="27"/>
      <c r="UG23" s="27"/>
      <c r="UH23" s="27"/>
      <c r="UI23" s="27"/>
      <c r="UJ23" s="27"/>
      <c r="UK23" s="27"/>
      <c r="UL23" s="27"/>
      <c r="UM23" s="27"/>
      <c r="UN23" s="27"/>
      <c r="UO23" s="27"/>
      <c r="UP23" s="27"/>
      <c r="UQ23" s="27"/>
      <c r="UR23" s="27"/>
      <c r="US23" s="27"/>
      <c r="UT23" s="27"/>
      <c r="UU23" s="27"/>
      <c r="UV23" s="27"/>
      <c r="UW23" s="27"/>
      <c r="UX23" s="27"/>
      <c r="UY23" s="27"/>
      <c r="UZ23" s="27"/>
      <c r="VA23" s="27"/>
      <c r="VB23" s="27"/>
      <c r="VC23" s="27"/>
      <c r="VD23" s="27"/>
      <c r="VE23" s="27"/>
      <c r="VF23" s="27"/>
      <c r="VG23" s="27"/>
      <c r="VH23" s="27"/>
      <c r="VI23" s="27"/>
      <c r="VJ23" s="27"/>
      <c r="VK23" s="27"/>
      <c r="VL23" s="27"/>
      <c r="VM23" s="27"/>
      <c r="VN23" s="27"/>
      <c r="VO23" s="27"/>
      <c r="VP23" s="27"/>
      <c r="VQ23" s="27"/>
      <c r="VR23" s="27"/>
      <c r="VS23" s="27"/>
      <c r="VT23" s="27"/>
      <c r="VU23" s="27"/>
      <c r="VV23" s="27"/>
      <c r="VW23" s="27"/>
      <c r="VX23" s="27"/>
      <c r="VY23" s="27"/>
      <c r="VZ23" s="27"/>
      <c r="WA23" s="27"/>
      <c r="WB23" s="27"/>
      <c r="WC23" s="27"/>
      <c r="WD23" s="27"/>
      <c r="WE23" s="27"/>
      <c r="WF23" s="27"/>
      <c r="WG23" s="27"/>
      <c r="WH23" s="27"/>
      <c r="WI23" s="27"/>
      <c r="WJ23" s="27"/>
      <c r="WK23" s="27"/>
      <c r="WL23" s="27"/>
      <c r="WM23" s="27"/>
      <c r="WN23" s="27"/>
      <c r="WO23" s="27"/>
      <c r="WP23" s="27"/>
      <c r="WQ23" s="27"/>
      <c r="WR23" s="27"/>
      <c r="WS23" s="27"/>
      <c r="WT23" s="27"/>
      <c r="WU23" s="27"/>
      <c r="WV23" s="27"/>
      <c r="WW23" s="27"/>
      <c r="WX23" s="27"/>
      <c r="WY23" s="27"/>
      <c r="WZ23" s="27"/>
      <c r="XA23" s="27"/>
      <c r="XB23" s="27"/>
      <c r="XC23" s="27"/>
      <c r="XD23" s="27"/>
      <c r="XE23" s="27"/>
      <c r="XF23" s="27"/>
      <c r="XG23" s="27"/>
      <c r="XH23" s="27"/>
      <c r="XI23" s="27"/>
      <c r="XJ23" s="27"/>
      <c r="XK23" s="27"/>
      <c r="XL23" s="27"/>
      <c r="XM23" s="27"/>
      <c r="XN23" s="27"/>
      <c r="XO23" s="27"/>
      <c r="XP23" s="27"/>
      <c r="XQ23" s="27"/>
      <c r="XR23" s="27"/>
      <c r="XS23" s="27"/>
      <c r="XT23" s="27"/>
      <c r="XU23" s="27"/>
      <c r="XV23" s="27"/>
      <c r="XW23" s="27"/>
      <c r="XX23" s="27"/>
      <c r="XY23" s="27"/>
      <c r="XZ23" s="27"/>
      <c r="YA23" s="27"/>
      <c r="YB23" s="27"/>
      <c r="YC23" s="27"/>
      <c r="YD23" s="27"/>
      <c r="YE23" s="27"/>
      <c r="YF23" s="27"/>
      <c r="YG23" s="27"/>
      <c r="YH23" s="27"/>
      <c r="YI23" s="27"/>
      <c r="YJ23" s="27"/>
      <c r="YK23" s="27"/>
      <c r="YL23" s="27"/>
      <c r="YM23" s="27"/>
      <c r="YN23" s="27"/>
      <c r="YO23" s="27"/>
      <c r="YP23" s="27"/>
      <c r="YQ23" s="27"/>
      <c r="YR23" s="27"/>
      <c r="YS23" s="27"/>
      <c r="YT23" s="27"/>
      <c r="YU23" s="27"/>
      <c r="YV23" s="27"/>
      <c r="YW23" s="27"/>
      <c r="YX23" s="27"/>
      <c r="YY23" s="27"/>
      <c r="YZ23" s="27"/>
      <c r="ZA23" s="27"/>
      <c r="ZB23" s="27"/>
      <c r="ZC23" s="27"/>
      <c r="ZD23" s="27"/>
      <c r="ZE23" s="27"/>
      <c r="ZF23" s="27"/>
      <c r="ZG23" s="27"/>
      <c r="ZH23" s="27"/>
      <c r="ZI23" s="27"/>
      <c r="ZJ23" s="27"/>
      <c r="ZK23" s="27"/>
      <c r="ZL23" s="27"/>
      <c r="ZM23" s="27"/>
      <c r="ZN23" s="27"/>
      <c r="ZO23" s="27"/>
      <c r="ZP23" s="27"/>
      <c r="ZQ23" s="27"/>
      <c r="ZR23" s="27"/>
      <c r="ZS23" s="27"/>
      <c r="ZT23" s="27"/>
      <c r="ZU23" s="27"/>
      <c r="ZV23" s="27"/>
      <c r="ZW23" s="27"/>
      <c r="ZX23" s="27"/>
      <c r="ZY23" s="27"/>
      <c r="ZZ23" s="27"/>
      <c r="AAA23" s="27"/>
      <c r="AAB23" s="27"/>
      <c r="AAC23" s="27"/>
      <c r="AAD23" s="27"/>
      <c r="AAE23" s="27"/>
      <c r="AAF23" s="27"/>
      <c r="AAG23" s="27"/>
      <c r="AAH23" s="27"/>
      <c r="AAI23" s="27"/>
      <c r="AAJ23" s="27"/>
      <c r="AAK23" s="27"/>
      <c r="AAL23" s="27"/>
      <c r="AAM23" s="27"/>
      <c r="AAN23" s="27"/>
      <c r="AAO23" s="27"/>
      <c r="AAP23" s="27"/>
      <c r="AAQ23" s="27"/>
      <c r="AAR23" s="27"/>
      <c r="AAS23" s="27"/>
      <c r="AAT23" s="27"/>
      <c r="AAU23" s="27"/>
      <c r="AAV23" s="27"/>
      <c r="AAW23" s="27"/>
      <c r="AAX23" s="27"/>
      <c r="AAY23" s="27"/>
      <c r="AAZ23" s="27"/>
      <c r="ABA23" s="27"/>
      <c r="ABB23" s="27"/>
      <c r="ABC23" s="27"/>
      <c r="ABD23" s="27"/>
      <c r="ABE23" s="27"/>
      <c r="ABF23" s="27"/>
      <c r="ABG23" s="27"/>
      <c r="ABH23" s="27"/>
      <c r="ABI23" s="27"/>
      <c r="ABJ23" s="27"/>
      <c r="ABK23" s="27"/>
      <c r="ABL23" s="27"/>
      <c r="ABM23" s="27"/>
      <c r="ABN23" s="27"/>
      <c r="ABO23" s="27"/>
      <c r="ABP23" s="27"/>
      <c r="ABQ23" s="27"/>
      <c r="ABR23" s="27"/>
      <c r="ABS23" s="27"/>
      <c r="ABT23" s="27"/>
      <c r="ABU23" s="27"/>
      <c r="ABV23" s="27"/>
      <c r="ABW23" s="27"/>
      <c r="ABX23" s="27"/>
      <c r="ABY23" s="27"/>
      <c r="ABZ23" s="27"/>
      <c r="ACA23" s="27"/>
      <c r="ACB23" s="27"/>
      <c r="ACC23" s="27"/>
      <c r="ACD23" s="27"/>
      <c r="ACE23" s="27"/>
      <c r="ACF23" s="27"/>
      <c r="ACG23" s="27"/>
      <c r="ACH23" s="27"/>
      <c r="ACI23" s="27"/>
      <c r="ACJ23" s="27"/>
      <c r="ACK23" s="27"/>
      <c r="ACL23" s="27"/>
      <c r="ACM23" s="27"/>
      <c r="ACN23" s="27"/>
      <c r="ACO23" s="27"/>
      <c r="ACP23" s="27"/>
      <c r="ACQ23" s="27"/>
      <c r="ACR23" s="27"/>
      <c r="ACS23" s="27"/>
      <c r="ACT23" s="27"/>
      <c r="ACU23" s="27"/>
      <c r="ACV23" s="27"/>
      <c r="ACW23" s="27"/>
      <c r="ACX23" s="27"/>
      <c r="ACY23" s="27"/>
      <c r="ACZ23" s="27"/>
      <c r="ADA23" s="27"/>
      <c r="ADB23" s="27"/>
      <c r="ADC23" s="27"/>
      <c r="ADD23" s="27"/>
      <c r="ADE23" s="27"/>
      <c r="ADF23" s="27"/>
      <c r="ADG23" s="27"/>
      <c r="ADH23" s="27"/>
      <c r="ADI23" s="27"/>
      <c r="ADJ23" s="27"/>
      <c r="ADK23" s="27"/>
      <c r="ADL23" s="27"/>
      <c r="ADM23" s="27"/>
      <c r="ADN23" s="27"/>
      <c r="ADO23" s="27"/>
      <c r="ADP23" s="27"/>
      <c r="ADQ23" s="27"/>
      <c r="ADR23" s="27"/>
      <c r="ADS23" s="27"/>
      <c r="ADT23" s="27"/>
      <c r="ADU23" s="27"/>
      <c r="ADV23" s="27"/>
      <c r="ADW23" s="27"/>
      <c r="ADX23" s="27"/>
      <c r="ADY23" s="27"/>
      <c r="ADZ23" s="27"/>
      <c r="AEA23" s="27"/>
      <c r="AEB23" s="27"/>
      <c r="AEC23" s="27"/>
      <c r="AED23" s="27"/>
      <c r="AEE23" s="27"/>
      <c r="AEF23" s="27"/>
      <c r="AEG23" s="27"/>
      <c r="AEH23" s="27"/>
      <c r="AEI23" s="27"/>
      <c r="AEJ23" s="27"/>
      <c r="AEK23" s="27"/>
      <c r="AEL23" s="27"/>
      <c r="AEM23" s="27"/>
      <c r="AEN23" s="27"/>
      <c r="AEO23" s="27"/>
      <c r="AEP23" s="27"/>
      <c r="AEQ23" s="27"/>
      <c r="AER23" s="27"/>
      <c r="AES23" s="27"/>
      <c r="AET23" s="27"/>
      <c r="AEU23" s="27"/>
      <c r="AEV23" s="27"/>
      <c r="AEW23" s="27"/>
      <c r="AEX23" s="27"/>
      <c r="AEY23" s="27"/>
      <c r="AEZ23" s="27"/>
      <c r="AFA23" s="27"/>
      <c r="AFB23" s="27"/>
      <c r="AFC23" s="27"/>
      <c r="AFD23" s="27"/>
      <c r="AFE23" s="27"/>
      <c r="AFF23" s="27"/>
      <c r="AFG23" s="27"/>
      <c r="AFH23" s="27"/>
      <c r="AFI23" s="27"/>
      <c r="AFJ23" s="27"/>
      <c r="AFK23" s="27"/>
      <c r="AFL23" s="27"/>
      <c r="AFM23" s="27"/>
      <c r="AFN23" s="27"/>
      <c r="AFO23" s="27"/>
      <c r="AFP23" s="27"/>
      <c r="AFQ23" s="27"/>
      <c r="AFR23" s="27"/>
      <c r="AFS23" s="27"/>
      <c r="AFT23" s="27"/>
      <c r="AFU23" s="27"/>
      <c r="AFV23" s="27"/>
    </row>
    <row r="24" spans="1:854" s="29" customFormat="1" ht="14.4" customHeight="1" thickBot="1" x14ac:dyDescent="0.35">
      <c r="A24" s="142" t="s">
        <v>275</v>
      </c>
      <c r="B24" s="143">
        <v>37004</v>
      </c>
      <c r="C24" s="143">
        <v>35783.585345999993</v>
      </c>
      <c r="D24" s="143">
        <v>35817.813766999992</v>
      </c>
      <c r="E24" s="143">
        <v>35072.280857000005</v>
      </c>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c r="IN24" s="27"/>
      <c r="IO24" s="27"/>
      <c r="IP24" s="27"/>
      <c r="IQ24" s="27"/>
      <c r="IR24" s="27"/>
      <c r="IS24" s="27"/>
      <c r="IT24" s="27"/>
      <c r="IU24" s="27"/>
      <c r="IV24" s="27"/>
      <c r="IW24" s="27"/>
      <c r="IX24" s="27"/>
      <c r="IY24" s="27"/>
      <c r="IZ24" s="27"/>
      <c r="JA24" s="27"/>
      <c r="JB24" s="27"/>
      <c r="JC24" s="27"/>
      <c r="JD24" s="27"/>
      <c r="JE24" s="27"/>
      <c r="JF24" s="27"/>
      <c r="JG24" s="27"/>
      <c r="JH24" s="27"/>
      <c r="JI24" s="27"/>
      <c r="JJ24" s="27"/>
      <c r="JK24" s="27"/>
      <c r="JL24" s="27"/>
      <c r="JM24" s="27"/>
      <c r="JN24" s="27"/>
      <c r="JO24" s="27"/>
      <c r="JP24" s="27"/>
      <c r="JQ24" s="27"/>
      <c r="JR24" s="27"/>
      <c r="JS24" s="27"/>
      <c r="JT24" s="27"/>
      <c r="JU24" s="27"/>
      <c r="JV24" s="27"/>
      <c r="JW24" s="27"/>
      <c r="JX24" s="27"/>
      <c r="JY24" s="27"/>
      <c r="JZ24" s="27"/>
      <c r="KA24" s="27"/>
      <c r="KB24" s="27"/>
      <c r="KC24" s="27"/>
      <c r="KD24" s="27"/>
      <c r="KE24" s="27"/>
      <c r="KF24" s="27"/>
      <c r="KG24" s="27"/>
      <c r="KH24" s="27"/>
      <c r="KI24" s="27"/>
      <c r="KJ24" s="27"/>
      <c r="KK24" s="27"/>
      <c r="KL24" s="27"/>
      <c r="KM24" s="27"/>
      <c r="KN24" s="27"/>
      <c r="KO24" s="27"/>
      <c r="KP24" s="27"/>
      <c r="KQ24" s="27"/>
      <c r="KR24" s="27"/>
      <c r="KS24" s="27"/>
      <c r="KT24" s="27"/>
      <c r="KU24" s="27"/>
      <c r="KV24" s="27"/>
      <c r="KW24" s="27"/>
      <c r="KX24" s="27"/>
      <c r="KY24" s="27"/>
      <c r="KZ24" s="27"/>
      <c r="LA24" s="27"/>
      <c r="LB24" s="27"/>
      <c r="LC24" s="27"/>
      <c r="LD24" s="27"/>
      <c r="LE24" s="27"/>
      <c r="LF24" s="27"/>
      <c r="LG24" s="27"/>
      <c r="LH24" s="27"/>
      <c r="LI24" s="27"/>
      <c r="LJ24" s="27"/>
      <c r="LK24" s="27"/>
      <c r="LL24" s="27"/>
      <c r="LM24" s="27"/>
      <c r="LN24" s="27"/>
      <c r="LO24" s="27"/>
      <c r="LP24" s="27"/>
      <c r="LQ24" s="27"/>
      <c r="LR24" s="27"/>
      <c r="LS24" s="27"/>
      <c r="LT24" s="27"/>
      <c r="LU24" s="27"/>
      <c r="LV24" s="27"/>
      <c r="LW24" s="27"/>
      <c r="LX24" s="27"/>
      <c r="LY24" s="27"/>
      <c r="LZ24" s="27"/>
      <c r="MA24" s="27"/>
      <c r="MB24" s="27"/>
      <c r="MC24" s="27"/>
      <c r="MD24" s="27"/>
      <c r="ME24" s="27"/>
      <c r="MF24" s="27"/>
      <c r="MG24" s="27"/>
      <c r="MH24" s="27"/>
      <c r="MI24" s="27"/>
      <c r="MJ24" s="27"/>
      <c r="MK24" s="27"/>
      <c r="ML24" s="27"/>
      <c r="MM24" s="27"/>
      <c r="MN24" s="27"/>
      <c r="MO24" s="27"/>
      <c r="MP24" s="27"/>
      <c r="MQ24" s="27"/>
      <c r="MR24" s="27"/>
      <c r="MS24" s="27"/>
      <c r="MT24" s="27"/>
      <c r="MU24" s="27"/>
      <c r="MV24" s="27"/>
      <c r="MW24" s="27"/>
      <c r="MX24" s="27"/>
      <c r="MY24" s="27"/>
      <c r="MZ24" s="27"/>
      <c r="NA24" s="27"/>
      <c r="NB24" s="27"/>
      <c r="NC24" s="27"/>
      <c r="ND24" s="27"/>
      <c r="NE24" s="27"/>
      <c r="NF24" s="27"/>
      <c r="NG24" s="27"/>
      <c r="NH24" s="27"/>
      <c r="NI24" s="27"/>
      <c r="NJ24" s="27"/>
      <c r="NK24" s="27"/>
      <c r="NL24" s="27"/>
      <c r="NM24" s="27"/>
      <c r="NN24" s="27"/>
      <c r="NO24" s="27"/>
      <c r="NP24" s="27"/>
      <c r="NQ24" s="27"/>
      <c r="NR24" s="27"/>
      <c r="NS24" s="27"/>
      <c r="NT24" s="27"/>
      <c r="NU24" s="27"/>
      <c r="NV24" s="27"/>
      <c r="NW24" s="27"/>
      <c r="NX24" s="27"/>
      <c r="NY24" s="27"/>
      <c r="NZ24" s="27"/>
      <c r="OA24" s="27"/>
      <c r="OB24" s="27"/>
      <c r="OC24" s="27"/>
      <c r="OD24" s="27"/>
      <c r="OE24" s="27"/>
      <c r="OF24" s="27"/>
      <c r="OG24" s="27"/>
      <c r="OH24" s="27"/>
      <c r="OI24" s="27"/>
      <c r="OJ24" s="27"/>
      <c r="OK24" s="27"/>
      <c r="OL24" s="27"/>
      <c r="OM24" s="27"/>
      <c r="ON24" s="27"/>
      <c r="OO24" s="27"/>
      <c r="OP24" s="27"/>
      <c r="OQ24" s="27"/>
      <c r="OR24" s="27"/>
      <c r="OS24" s="27"/>
      <c r="OT24" s="27"/>
      <c r="OU24" s="27"/>
      <c r="OV24" s="27"/>
      <c r="OW24" s="27"/>
      <c r="OX24" s="27"/>
      <c r="OY24" s="27"/>
      <c r="OZ24" s="27"/>
      <c r="PA24" s="27"/>
      <c r="PB24" s="27"/>
      <c r="PC24" s="27"/>
      <c r="PD24" s="27"/>
      <c r="PE24" s="27"/>
      <c r="PF24" s="27"/>
      <c r="PG24" s="27"/>
      <c r="PH24" s="27"/>
      <c r="PI24" s="27"/>
      <c r="PJ24" s="27"/>
      <c r="PK24" s="27"/>
      <c r="PL24" s="27"/>
      <c r="PM24" s="27"/>
      <c r="PN24" s="27"/>
      <c r="PO24" s="27"/>
      <c r="PP24" s="27"/>
      <c r="PQ24" s="27"/>
      <c r="PR24" s="27"/>
      <c r="PS24" s="27"/>
      <c r="PT24" s="27"/>
      <c r="PU24" s="27"/>
      <c r="PV24" s="27"/>
      <c r="PW24" s="27"/>
      <c r="PX24" s="27"/>
      <c r="PY24" s="27"/>
      <c r="PZ24" s="27"/>
      <c r="QA24" s="27"/>
      <c r="QB24" s="27"/>
      <c r="QC24" s="27"/>
      <c r="QD24" s="27"/>
      <c r="QE24" s="27"/>
      <c r="QF24" s="27"/>
      <c r="QG24" s="27"/>
      <c r="QH24" s="27"/>
      <c r="QI24" s="27"/>
      <c r="QJ24" s="27"/>
      <c r="QK24" s="27"/>
      <c r="QL24" s="27"/>
      <c r="QM24" s="27"/>
      <c r="QN24" s="27"/>
      <c r="QO24" s="27"/>
      <c r="QP24" s="27"/>
      <c r="QQ24" s="27"/>
      <c r="QR24" s="27"/>
      <c r="QS24" s="27"/>
      <c r="QT24" s="27"/>
      <c r="QU24" s="27"/>
      <c r="QV24" s="27"/>
      <c r="QW24" s="27"/>
      <c r="QX24" s="27"/>
      <c r="QY24" s="27"/>
      <c r="QZ24" s="27"/>
      <c r="RA24" s="27"/>
      <c r="RB24" s="27"/>
      <c r="RC24" s="27"/>
      <c r="RD24" s="27"/>
      <c r="RE24" s="27"/>
      <c r="RF24" s="27"/>
      <c r="RG24" s="27"/>
      <c r="RH24" s="27"/>
      <c r="RI24" s="27"/>
      <c r="RJ24" s="27"/>
      <c r="RK24" s="27"/>
      <c r="RL24" s="27"/>
      <c r="RM24" s="27"/>
      <c r="RN24" s="27"/>
      <c r="RO24" s="27"/>
      <c r="RP24" s="27"/>
      <c r="RQ24" s="27"/>
      <c r="RR24" s="27"/>
      <c r="RS24" s="27"/>
      <c r="RT24" s="27"/>
      <c r="RU24" s="27"/>
      <c r="RV24" s="27"/>
      <c r="RW24" s="27"/>
      <c r="RX24" s="27"/>
      <c r="RY24" s="27"/>
      <c r="RZ24" s="27"/>
      <c r="SA24" s="27"/>
      <c r="SB24" s="27"/>
      <c r="SC24" s="27"/>
      <c r="SD24" s="27"/>
      <c r="SE24" s="27"/>
      <c r="SF24" s="27"/>
      <c r="SG24" s="27"/>
      <c r="SH24" s="27"/>
      <c r="SI24" s="27"/>
      <c r="SJ24" s="27"/>
      <c r="SK24" s="27"/>
      <c r="SL24" s="27"/>
      <c r="SM24" s="27"/>
      <c r="SN24" s="27"/>
      <c r="SO24" s="27"/>
      <c r="SP24" s="27"/>
      <c r="SQ24" s="27"/>
      <c r="SR24" s="27"/>
      <c r="SS24" s="27"/>
      <c r="ST24" s="27"/>
      <c r="SU24" s="27"/>
      <c r="SV24" s="27"/>
      <c r="SW24" s="27"/>
      <c r="SX24" s="27"/>
      <c r="SY24" s="27"/>
      <c r="SZ24" s="27"/>
      <c r="TA24" s="27"/>
      <c r="TB24" s="27"/>
      <c r="TC24" s="27"/>
      <c r="TD24" s="27"/>
      <c r="TE24" s="27"/>
      <c r="TF24" s="27"/>
      <c r="TG24" s="27"/>
      <c r="TH24" s="27"/>
      <c r="TI24" s="27"/>
      <c r="TJ24" s="27"/>
      <c r="TK24" s="27"/>
      <c r="TL24" s="27"/>
      <c r="TM24" s="27"/>
      <c r="TN24" s="27"/>
      <c r="TO24" s="27"/>
      <c r="TP24" s="27"/>
      <c r="TQ24" s="27"/>
      <c r="TR24" s="27"/>
      <c r="TS24" s="27"/>
      <c r="TT24" s="27"/>
      <c r="TU24" s="27"/>
      <c r="TV24" s="27"/>
      <c r="TW24" s="27"/>
      <c r="TX24" s="27"/>
      <c r="TY24" s="27"/>
      <c r="TZ24" s="27"/>
      <c r="UA24" s="27"/>
      <c r="UB24" s="27"/>
      <c r="UC24" s="27"/>
      <c r="UD24" s="27"/>
      <c r="UE24" s="27"/>
      <c r="UF24" s="27"/>
      <c r="UG24" s="27"/>
      <c r="UH24" s="27"/>
      <c r="UI24" s="27"/>
      <c r="UJ24" s="27"/>
      <c r="UK24" s="27"/>
      <c r="UL24" s="27"/>
      <c r="UM24" s="27"/>
      <c r="UN24" s="27"/>
      <c r="UO24" s="27"/>
      <c r="UP24" s="27"/>
      <c r="UQ24" s="27"/>
      <c r="UR24" s="27"/>
      <c r="US24" s="27"/>
      <c r="UT24" s="27"/>
      <c r="UU24" s="27"/>
      <c r="UV24" s="27"/>
      <c r="UW24" s="27"/>
      <c r="UX24" s="27"/>
      <c r="UY24" s="27"/>
      <c r="UZ24" s="27"/>
      <c r="VA24" s="27"/>
      <c r="VB24" s="27"/>
      <c r="VC24" s="27"/>
      <c r="VD24" s="27"/>
      <c r="VE24" s="27"/>
      <c r="VF24" s="27"/>
      <c r="VG24" s="27"/>
      <c r="VH24" s="27"/>
      <c r="VI24" s="27"/>
      <c r="VJ24" s="27"/>
      <c r="VK24" s="27"/>
      <c r="VL24" s="27"/>
      <c r="VM24" s="27"/>
      <c r="VN24" s="27"/>
      <c r="VO24" s="27"/>
      <c r="VP24" s="27"/>
      <c r="VQ24" s="27"/>
      <c r="VR24" s="27"/>
      <c r="VS24" s="27"/>
      <c r="VT24" s="27"/>
      <c r="VU24" s="27"/>
      <c r="VV24" s="27"/>
      <c r="VW24" s="27"/>
      <c r="VX24" s="27"/>
      <c r="VY24" s="27"/>
      <c r="VZ24" s="27"/>
      <c r="WA24" s="27"/>
      <c r="WB24" s="27"/>
      <c r="WC24" s="27"/>
      <c r="WD24" s="27"/>
      <c r="WE24" s="27"/>
      <c r="WF24" s="27"/>
      <c r="WG24" s="27"/>
      <c r="WH24" s="27"/>
      <c r="WI24" s="27"/>
      <c r="WJ24" s="27"/>
      <c r="WK24" s="27"/>
      <c r="WL24" s="27"/>
      <c r="WM24" s="27"/>
      <c r="WN24" s="27"/>
      <c r="WO24" s="27"/>
      <c r="WP24" s="27"/>
      <c r="WQ24" s="27"/>
      <c r="WR24" s="27"/>
      <c r="WS24" s="27"/>
      <c r="WT24" s="27"/>
      <c r="WU24" s="27"/>
      <c r="WV24" s="27"/>
      <c r="WW24" s="27"/>
      <c r="WX24" s="27"/>
      <c r="WY24" s="27"/>
      <c r="WZ24" s="27"/>
      <c r="XA24" s="27"/>
      <c r="XB24" s="27"/>
      <c r="XC24" s="27"/>
      <c r="XD24" s="27"/>
      <c r="XE24" s="27"/>
      <c r="XF24" s="27"/>
      <c r="XG24" s="27"/>
      <c r="XH24" s="27"/>
      <c r="XI24" s="27"/>
      <c r="XJ24" s="27"/>
      <c r="XK24" s="27"/>
      <c r="XL24" s="27"/>
      <c r="XM24" s="27"/>
      <c r="XN24" s="27"/>
      <c r="XO24" s="27"/>
      <c r="XP24" s="27"/>
      <c r="XQ24" s="27"/>
      <c r="XR24" s="27"/>
      <c r="XS24" s="27"/>
      <c r="XT24" s="27"/>
      <c r="XU24" s="27"/>
      <c r="XV24" s="27"/>
      <c r="XW24" s="27"/>
      <c r="XX24" s="27"/>
      <c r="XY24" s="27"/>
      <c r="XZ24" s="27"/>
      <c r="YA24" s="27"/>
      <c r="YB24" s="27"/>
      <c r="YC24" s="27"/>
      <c r="YD24" s="27"/>
      <c r="YE24" s="27"/>
      <c r="YF24" s="27"/>
      <c r="YG24" s="27"/>
      <c r="YH24" s="27"/>
      <c r="YI24" s="27"/>
      <c r="YJ24" s="27"/>
      <c r="YK24" s="27"/>
      <c r="YL24" s="27"/>
      <c r="YM24" s="27"/>
      <c r="YN24" s="27"/>
      <c r="YO24" s="27"/>
      <c r="YP24" s="27"/>
      <c r="YQ24" s="27"/>
      <c r="YR24" s="27"/>
      <c r="YS24" s="27"/>
      <c r="YT24" s="27"/>
      <c r="YU24" s="27"/>
      <c r="YV24" s="27"/>
      <c r="YW24" s="27"/>
      <c r="YX24" s="27"/>
      <c r="YY24" s="27"/>
      <c r="YZ24" s="27"/>
      <c r="ZA24" s="27"/>
      <c r="ZB24" s="27"/>
      <c r="ZC24" s="27"/>
      <c r="ZD24" s="27"/>
      <c r="ZE24" s="27"/>
      <c r="ZF24" s="27"/>
      <c r="ZG24" s="27"/>
      <c r="ZH24" s="27"/>
      <c r="ZI24" s="27"/>
      <c r="ZJ24" s="27"/>
      <c r="ZK24" s="27"/>
      <c r="ZL24" s="27"/>
      <c r="ZM24" s="27"/>
      <c r="ZN24" s="27"/>
      <c r="ZO24" s="27"/>
      <c r="ZP24" s="27"/>
      <c r="ZQ24" s="27"/>
      <c r="ZR24" s="27"/>
      <c r="ZS24" s="27"/>
      <c r="ZT24" s="27"/>
      <c r="ZU24" s="27"/>
      <c r="ZV24" s="27"/>
      <c r="ZW24" s="27"/>
      <c r="ZX24" s="27"/>
      <c r="ZY24" s="27"/>
      <c r="ZZ24" s="27"/>
      <c r="AAA24" s="27"/>
      <c r="AAB24" s="27"/>
      <c r="AAC24" s="27"/>
      <c r="AAD24" s="27"/>
      <c r="AAE24" s="27"/>
      <c r="AAF24" s="27"/>
      <c r="AAG24" s="27"/>
      <c r="AAH24" s="27"/>
      <c r="AAI24" s="27"/>
      <c r="AAJ24" s="27"/>
      <c r="AAK24" s="27"/>
      <c r="AAL24" s="27"/>
      <c r="AAM24" s="27"/>
      <c r="AAN24" s="27"/>
      <c r="AAO24" s="27"/>
      <c r="AAP24" s="27"/>
      <c r="AAQ24" s="27"/>
      <c r="AAR24" s="27"/>
      <c r="AAS24" s="27"/>
      <c r="AAT24" s="27"/>
      <c r="AAU24" s="27"/>
      <c r="AAV24" s="27"/>
      <c r="AAW24" s="27"/>
      <c r="AAX24" s="27"/>
      <c r="AAY24" s="27"/>
      <c r="AAZ24" s="27"/>
      <c r="ABA24" s="27"/>
      <c r="ABB24" s="27"/>
      <c r="ABC24" s="27"/>
      <c r="ABD24" s="27"/>
      <c r="ABE24" s="27"/>
      <c r="ABF24" s="27"/>
      <c r="ABG24" s="27"/>
      <c r="ABH24" s="27"/>
      <c r="ABI24" s="27"/>
      <c r="ABJ24" s="27"/>
      <c r="ABK24" s="27"/>
      <c r="ABL24" s="27"/>
      <c r="ABM24" s="27"/>
      <c r="ABN24" s="27"/>
      <c r="ABO24" s="27"/>
      <c r="ABP24" s="27"/>
      <c r="ABQ24" s="27"/>
      <c r="ABR24" s="27"/>
      <c r="ABS24" s="27"/>
      <c r="ABT24" s="27"/>
      <c r="ABU24" s="27"/>
      <c r="ABV24" s="27"/>
      <c r="ABW24" s="27"/>
      <c r="ABX24" s="27"/>
      <c r="ABY24" s="27"/>
      <c r="ABZ24" s="27"/>
      <c r="ACA24" s="27"/>
      <c r="ACB24" s="27"/>
      <c r="ACC24" s="27"/>
      <c r="ACD24" s="27"/>
      <c r="ACE24" s="27"/>
      <c r="ACF24" s="27"/>
      <c r="ACG24" s="27"/>
      <c r="ACH24" s="27"/>
      <c r="ACI24" s="27"/>
      <c r="ACJ24" s="27"/>
      <c r="ACK24" s="27"/>
      <c r="ACL24" s="27"/>
      <c r="ACM24" s="27"/>
      <c r="ACN24" s="27"/>
      <c r="ACO24" s="27"/>
      <c r="ACP24" s="27"/>
      <c r="ACQ24" s="27"/>
      <c r="ACR24" s="27"/>
      <c r="ACS24" s="27"/>
      <c r="ACT24" s="27"/>
      <c r="ACU24" s="27"/>
      <c r="ACV24" s="27"/>
      <c r="ACW24" s="27"/>
      <c r="ACX24" s="27"/>
      <c r="ACY24" s="27"/>
      <c r="ACZ24" s="27"/>
      <c r="ADA24" s="27"/>
      <c r="ADB24" s="27"/>
      <c r="ADC24" s="27"/>
      <c r="ADD24" s="27"/>
      <c r="ADE24" s="27"/>
      <c r="ADF24" s="27"/>
      <c r="ADG24" s="27"/>
      <c r="ADH24" s="27"/>
      <c r="ADI24" s="27"/>
      <c r="ADJ24" s="27"/>
      <c r="ADK24" s="27"/>
      <c r="ADL24" s="27"/>
      <c r="ADM24" s="27"/>
      <c r="ADN24" s="27"/>
      <c r="ADO24" s="27"/>
      <c r="ADP24" s="27"/>
      <c r="ADQ24" s="27"/>
      <c r="ADR24" s="27"/>
      <c r="ADS24" s="27"/>
      <c r="ADT24" s="27"/>
      <c r="ADU24" s="27"/>
      <c r="ADV24" s="27"/>
      <c r="ADW24" s="27"/>
      <c r="ADX24" s="27"/>
      <c r="ADY24" s="27"/>
      <c r="ADZ24" s="27"/>
      <c r="AEA24" s="27"/>
      <c r="AEB24" s="27"/>
      <c r="AEC24" s="27"/>
      <c r="AED24" s="27"/>
      <c r="AEE24" s="27"/>
      <c r="AEF24" s="27"/>
      <c r="AEG24" s="27"/>
      <c r="AEH24" s="27"/>
      <c r="AEI24" s="27"/>
      <c r="AEJ24" s="27"/>
      <c r="AEK24" s="27"/>
      <c r="AEL24" s="27"/>
      <c r="AEM24" s="27"/>
      <c r="AEN24" s="27"/>
      <c r="AEO24" s="27"/>
      <c r="AEP24" s="27"/>
      <c r="AEQ24" s="27"/>
      <c r="AER24" s="27"/>
      <c r="AES24" s="27"/>
      <c r="AET24" s="27"/>
      <c r="AEU24" s="27"/>
      <c r="AEV24" s="27"/>
      <c r="AEW24" s="27"/>
      <c r="AEX24" s="27"/>
      <c r="AEY24" s="27"/>
      <c r="AEZ24" s="27"/>
      <c r="AFA24" s="27"/>
      <c r="AFB24" s="27"/>
      <c r="AFC24" s="27"/>
      <c r="AFD24" s="27"/>
      <c r="AFE24" s="27"/>
      <c r="AFF24" s="27"/>
      <c r="AFG24" s="27"/>
      <c r="AFH24" s="27"/>
      <c r="AFI24" s="27"/>
      <c r="AFJ24" s="27"/>
      <c r="AFK24" s="27"/>
      <c r="AFL24" s="27"/>
      <c r="AFM24" s="27"/>
      <c r="AFN24" s="27"/>
      <c r="AFO24" s="27"/>
      <c r="AFP24" s="27"/>
      <c r="AFQ24" s="27"/>
      <c r="AFR24" s="27"/>
      <c r="AFS24" s="27"/>
      <c r="AFT24" s="27"/>
      <c r="AFU24" s="27"/>
      <c r="AFV24" s="27"/>
    </row>
    <row r="25" spans="1:854" ht="13.95" customHeight="1" x14ac:dyDescent="0.3">
      <c r="A25" s="142"/>
      <c r="B25" s="139"/>
      <c r="C25" s="139"/>
      <c r="D25" s="139"/>
      <c r="E25" s="139"/>
    </row>
    <row r="26" spans="1:854" ht="13.95" customHeight="1" x14ac:dyDescent="0.3">
      <c r="A26" s="142" t="s">
        <v>276</v>
      </c>
      <c r="B26" s="139"/>
      <c r="C26" s="139"/>
      <c r="D26" s="139"/>
      <c r="E26" s="139"/>
    </row>
    <row r="27" spans="1:854" ht="13.95" customHeight="1" x14ac:dyDescent="0.3">
      <c r="A27" s="137" t="s">
        <v>277</v>
      </c>
      <c r="B27" s="139">
        <v>17000</v>
      </c>
      <c r="C27" s="139">
        <v>16317.568337999999</v>
      </c>
      <c r="D27" s="139">
        <v>15352.189824999999</v>
      </c>
      <c r="E27" s="139">
        <v>15465.087286</v>
      </c>
    </row>
    <row r="28" spans="1:854" ht="13.95" customHeight="1" x14ac:dyDescent="0.3">
      <c r="A28" s="137" t="s">
        <v>278</v>
      </c>
      <c r="B28" s="139">
        <v>50</v>
      </c>
      <c r="C28" s="139">
        <v>20.197171999999998</v>
      </c>
      <c r="D28" s="139">
        <v>62.848523999999998</v>
      </c>
      <c r="E28" s="139">
        <v>84.187539000000001</v>
      </c>
    </row>
    <row r="29" spans="1:854" ht="13.95" customHeight="1" x14ac:dyDescent="0.3">
      <c r="A29" s="137" t="s">
        <v>279</v>
      </c>
      <c r="B29" s="139">
        <v>0</v>
      </c>
      <c r="C29" s="139">
        <v>0.65905999999999998</v>
      </c>
      <c r="D29" s="139">
        <v>45.877591000000002</v>
      </c>
      <c r="E29" s="139">
        <v>6.992794</v>
      </c>
    </row>
    <row r="30" spans="1:854" ht="13.95" customHeight="1" x14ac:dyDescent="0.3">
      <c r="A30" s="137" t="s">
        <v>280</v>
      </c>
      <c r="B30" s="139"/>
      <c r="C30" s="139"/>
      <c r="D30" s="139"/>
      <c r="E30" s="139"/>
    </row>
    <row r="31" spans="1:854" ht="13.95" customHeight="1" x14ac:dyDescent="0.3">
      <c r="A31" s="137" t="s">
        <v>281</v>
      </c>
      <c r="B31" s="139">
        <v>1500</v>
      </c>
      <c r="C31" s="139">
        <v>1478.8743119999999</v>
      </c>
      <c r="D31" s="139">
        <v>1197.716414</v>
      </c>
      <c r="E31" s="139">
        <v>1001.769793</v>
      </c>
    </row>
    <row r="32" spans="1:854" ht="13.95" customHeight="1" x14ac:dyDescent="0.3">
      <c r="A32" s="137" t="s">
        <v>282</v>
      </c>
      <c r="B32" s="139">
        <v>8000</v>
      </c>
      <c r="C32" s="139">
        <v>7759.6853929999997</v>
      </c>
      <c r="D32" s="139">
        <v>8858.7738850000005</v>
      </c>
      <c r="E32" s="139">
        <v>8554.2141589999992</v>
      </c>
    </row>
    <row r="33" spans="1:854" ht="13.95" customHeight="1" x14ac:dyDescent="0.3">
      <c r="A33" s="137" t="s">
        <v>283</v>
      </c>
      <c r="B33" s="139">
        <v>1600</v>
      </c>
      <c r="C33" s="139">
        <v>1580.2164069999999</v>
      </c>
      <c r="D33" s="139">
        <v>1258.986103</v>
      </c>
      <c r="E33" s="139">
        <v>1360.3298569999999</v>
      </c>
    </row>
    <row r="34" spans="1:854" ht="15.6" customHeight="1" x14ac:dyDescent="0.45">
      <c r="A34" s="137" t="s">
        <v>284</v>
      </c>
      <c r="B34" s="140">
        <v>15</v>
      </c>
      <c r="C34" s="140">
        <v>15.186711000000001</v>
      </c>
      <c r="D34" s="140">
        <v>14.217675</v>
      </c>
      <c r="E34" s="140">
        <v>14.70584</v>
      </c>
    </row>
    <row r="35" spans="1:854" ht="13.95" customHeight="1" x14ac:dyDescent="0.3">
      <c r="A35" s="137" t="s">
        <v>285</v>
      </c>
      <c r="B35" s="139">
        <v>11115</v>
      </c>
      <c r="C35" s="139">
        <v>10833.962823</v>
      </c>
      <c r="D35" s="139">
        <v>11329.694077</v>
      </c>
      <c r="E35" s="139">
        <v>10931.019649</v>
      </c>
    </row>
    <row r="36" spans="1:854" ht="13.95" customHeight="1" x14ac:dyDescent="0.3">
      <c r="A36" s="137" t="s">
        <v>286</v>
      </c>
      <c r="B36" s="139">
        <v>100</v>
      </c>
      <c r="C36" s="139">
        <v>109.01428300000001</v>
      </c>
      <c r="D36" s="139">
        <v>96.023921999999999</v>
      </c>
      <c r="E36" s="139">
        <v>141.021424</v>
      </c>
    </row>
    <row r="37" spans="1:854" ht="13.95" customHeight="1" x14ac:dyDescent="0.3">
      <c r="A37" s="137" t="s">
        <v>287</v>
      </c>
      <c r="B37" s="139">
        <v>2650</v>
      </c>
      <c r="C37" s="139">
        <v>2643.1363799999999</v>
      </c>
      <c r="D37" s="139">
        <v>3086.7146590000002</v>
      </c>
      <c r="E37" s="139">
        <v>2917.950437</v>
      </c>
    </row>
    <row r="38" spans="1:854" ht="13.95" customHeight="1" x14ac:dyDescent="0.3">
      <c r="A38" s="137" t="s">
        <v>288</v>
      </c>
      <c r="B38" s="139">
        <v>70</v>
      </c>
      <c r="C38" s="139">
        <v>71.375711999999993</v>
      </c>
      <c r="D38" s="139">
        <v>65.672248999999994</v>
      </c>
      <c r="E38" s="139">
        <v>70.864062000000004</v>
      </c>
    </row>
    <row r="39" spans="1:854" ht="13.95" customHeight="1" x14ac:dyDescent="0.3">
      <c r="A39" s="137" t="s">
        <v>289</v>
      </c>
      <c r="B39" s="139">
        <v>16</v>
      </c>
      <c r="C39" s="139">
        <v>16.225439999999999</v>
      </c>
      <c r="D39" s="139">
        <v>15.510652</v>
      </c>
      <c r="E39" s="139">
        <v>17.585750000000001</v>
      </c>
    </row>
    <row r="40" spans="1:854" ht="13.95" customHeight="1" x14ac:dyDescent="0.3">
      <c r="A40" s="137" t="s">
        <v>290</v>
      </c>
      <c r="B40" s="139">
        <v>14</v>
      </c>
      <c r="C40" s="139">
        <v>13.53321</v>
      </c>
      <c r="D40" s="139">
        <v>15.155263</v>
      </c>
      <c r="E40" s="139">
        <v>14.731140999999999</v>
      </c>
    </row>
    <row r="41" spans="1:854" ht="13.8" x14ac:dyDescent="0.3">
      <c r="A41" s="137" t="s">
        <v>291</v>
      </c>
      <c r="B41" s="139">
        <v>4000</v>
      </c>
      <c r="C41" s="139">
        <v>3904.9879219999998</v>
      </c>
      <c r="D41" s="139">
        <v>4031.4354109999999</v>
      </c>
      <c r="E41" s="139">
        <v>3688.4534800000001</v>
      </c>
    </row>
    <row r="42" spans="1:854" ht="13.8" x14ac:dyDescent="0.3">
      <c r="A42" s="137" t="s">
        <v>292</v>
      </c>
      <c r="B42" s="139">
        <v>25</v>
      </c>
      <c r="C42" s="139">
        <v>14.269754000000001</v>
      </c>
      <c r="D42" s="139">
        <v>35.708671000000002</v>
      </c>
      <c r="E42" s="139">
        <v>54.397646999999999</v>
      </c>
    </row>
    <row r="43" spans="1:854" s="30" customFormat="1" ht="14.4" thickBot="1" x14ac:dyDescent="0.35">
      <c r="A43" s="142" t="s">
        <v>293</v>
      </c>
      <c r="B43" s="144">
        <v>35040</v>
      </c>
      <c r="C43" s="144">
        <v>33944.930094000003</v>
      </c>
      <c r="D43" s="144">
        <v>34136.830843999989</v>
      </c>
      <c r="E43" s="144">
        <v>33392.291208999988</v>
      </c>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23"/>
      <c r="NI43" s="23"/>
      <c r="NJ43" s="23"/>
      <c r="NK43" s="23"/>
      <c r="NL43" s="23"/>
      <c r="NM43" s="23"/>
      <c r="NN43" s="23"/>
      <c r="NO43" s="23"/>
      <c r="NP43" s="23"/>
      <c r="NQ43" s="23"/>
      <c r="NR43" s="23"/>
      <c r="NS43" s="23"/>
      <c r="NT43" s="23"/>
      <c r="NU43" s="23"/>
      <c r="NV43" s="23"/>
      <c r="NW43" s="23"/>
      <c r="NX43" s="23"/>
      <c r="NY43" s="23"/>
      <c r="NZ43" s="23"/>
      <c r="OA43" s="23"/>
      <c r="OB43" s="23"/>
      <c r="OC43" s="23"/>
      <c r="OD43" s="23"/>
      <c r="OE43" s="23"/>
      <c r="OF43" s="23"/>
      <c r="OG43" s="23"/>
      <c r="OH43" s="23"/>
      <c r="OI43" s="23"/>
      <c r="OJ43" s="23"/>
      <c r="OK43" s="23"/>
      <c r="OL43" s="23"/>
      <c r="OM43" s="23"/>
      <c r="ON43" s="23"/>
      <c r="OO43" s="23"/>
      <c r="OP43" s="23"/>
      <c r="OQ43" s="23"/>
      <c r="OR43" s="23"/>
      <c r="OS43" s="23"/>
      <c r="OT43" s="23"/>
      <c r="OU43" s="23"/>
      <c r="OV43" s="23"/>
      <c r="OW43" s="23"/>
      <c r="OX43" s="23"/>
      <c r="OY43" s="23"/>
      <c r="OZ43" s="23"/>
      <c r="PA43" s="23"/>
      <c r="PB43" s="23"/>
      <c r="PC43" s="23"/>
      <c r="PD43" s="23"/>
      <c r="PE43" s="23"/>
      <c r="PF43" s="23"/>
      <c r="PG43" s="23"/>
      <c r="PH43" s="23"/>
      <c r="PI43" s="23"/>
      <c r="PJ43" s="23"/>
      <c r="PK43" s="23"/>
      <c r="PL43" s="23"/>
      <c r="PM43" s="23"/>
      <c r="PN43" s="23"/>
      <c r="PO43" s="23"/>
      <c r="PP43" s="23"/>
      <c r="PQ43" s="23"/>
      <c r="PR43" s="23"/>
      <c r="PS43" s="23"/>
      <c r="PT43" s="23"/>
      <c r="PU43" s="23"/>
      <c r="PV43" s="23"/>
      <c r="PW43" s="23"/>
      <c r="PX43" s="23"/>
      <c r="PY43" s="23"/>
      <c r="PZ43" s="23"/>
      <c r="QA43" s="23"/>
      <c r="QB43" s="23"/>
      <c r="QC43" s="23"/>
      <c r="QD43" s="23"/>
      <c r="QE43" s="23"/>
      <c r="QF43" s="23"/>
      <c r="QG43" s="23"/>
      <c r="QH43" s="23"/>
      <c r="QI43" s="23"/>
      <c r="QJ43" s="23"/>
      <c r="QK43" s="23"/>
      <c r="QL43" s="23"/>
      <c r="QM43" s="23"/>
      <c r="QN43" s="23"/>
      <c r="QO43" s="23"/>
      <c r="QP43" s="23"/>
      <c r="QQ43" s="23"/>
      <c r="QR43" s="23"/>
      <c r="QS43" s="23"/>
      <c r="QT43" s="23"/>
      <c r="QU43" s="23"/>
      <c r="QV43" s="23"/>
      <c r="QW43" s="23"/>
      <c r="QX43" s="23"/>
      <c r="QY43" s="23"/>
      <c r="QZ43" s="23"/>
      <c r="RA43" s="23"/>
      <c r="RB43" s="23"/>
      <c r="RC43" s="23"/>
      <c r="RD43" s="23"/>
      <c r="RE43" s="23"/>
      <c r="RF43" s="23"/>
      <c r="RG43" s="23"/>
      <c r="RH43" s="23"/>
      <c r="RI43" s="23"/>
      <c r="RJ43" s="23"/>
      <c r="RK43" s="23"/>
      <c r="RL43" s="23"/>
      <c r="RM43" s="23"/>
      <c r="RN43" s="23"/>
      <c r="RO43" s="23"/>
      <c r="RP43" s="23"/>
      <c r="RQ43" s="23"/>
      <c r="RR43" s="23"/>
      <c r="RS43" s="23"/>
      <c r="RT43" s="23"/>
      <c r="RU43" s="23"/>
      <c r="RV43" s="23"/>
      <c r="RW43" s="23"/>
      <c r="RX43" s="23"/>
      <c r="RY43" s="23"/>
      <c r="RZ43" s="23"/>
      <c r="SA43" s="23"/>
      <c r="SB43" s="23"/>
      <c r="SC43" s="23"/>
      <c r="SD43" s="23"/>
      <c r="SE43" s="23"/>
      <c r="SF43" s="23"/>
      <c r="SG43" s="23"/>
      <c r="SH43" s="23"/>
      <c r="SI43" s="23"/>
      <c r="SJ43" s="23"/>
      <c r="SK43" s="23"/>
      <c r="SL43" s="23"/>
      <c r="SM43" s="23"/>
      <c r="SN43" s="23"/>
      <c r="SO43" s="23"/>
      <c r="SP43" s="23"/>
      <c r="SQ43" s="23"/>
      <c r="SR43" s="23"/>
      <c r="SS43" s="23"/>
      <c r="ST43" s="23"/>
      <c r="SU43" s="23"/>
      <c r="SV43" s="23"/>
      <c r="SW43" s="23"/>
      <c r="SX43" s="23"/>
      <c r="SY43" s="23"/>
      <c r="SZ43" s="23"/>
      <c r="TA43" s="23"/>
      <c r="TB43" s="23"/>
      <c r="TC43" s="23"/>
      <c r="TD43" s="23"/>
      <c r="TE43" s="23"/>
      <c r="TF43" s="23"/>
      <c r="TG43" s="23"/>
      <c r="TH43" s="23"/>
      <c r="TI43" s="23"/>
      <c r="TJ43" s="23"/>
      <c r="TK43" s="23"/>
      <c r="TL43" s="23"/>
      <c r="TM43" s="23"/>
      <c r="TN43" s="23"/>
      <c r="TO43" s="23"/>
      <c r="TP43" s="23"/>
      <c r="TQ43" s="23"/>
      <c r="TR43" s="23"/>
      <c r="TS43" s="23"/>
      <c r="TT43" s="23"/>
      <c r="TU43" s="23"/>
      <c r="TV43" s="23"/>
      <c r="TW43" s="23"/>
      <c r="TX43" s="23"/>
      <c r="TY43" s="23"/>
      <c r="TZ43" s="23"/>
      <c r="UA43" s="23"/>
      <c r="UB43" s="23"/>
      <c r="UC43" s="23"/>
      <c r="UD43" s="23"/>
      <c r="UE43" s="23"/>
      <c r="UF43" s="23"/>
      <c r="UG43" s="23"/>
      <c r="UH43" s="23"/>
      <c r="UI43" s="23"/>
      <c r="UJ43" s="23"/>
      <c r="UK43" s="23"/>
      <c r="UL43" s="23"/>
      <c r="UM43" s="23"/>
      <c r="UN43" s="23"/>
      <c r="UO43" s="23"/>
      <c r="UP43" s="23"/>
      <c r="UQ43" s="23"/>
      <c r="UR43" s="23"/>
      <c r="US43" s="23"/>
      <c r="UT43" s="23"/>
      <c r="UU43" s="23"/>
      <c r="UV43" s="23"/>
      <c r="UW43" s="23"/>
      <c r="UX43" s="23"/>
      <c r="UY43" s="23"/>
      <c r="UZ43" s="23"/>
      <c r="VA43" s="23"/>
      <c r="VB43" s="23"/>
      <c r="VC43" s="23"/>
      <c r="VD43" s="23"/>
      <c r="VE43" s="23"/>
      <c r="VF43" s="23"/>
      <c r="VG43" s="23"/>
      <c r="VH43" s="23"/>
      <c r="VI43" s="23"/>
      <c r="VJ43" s="23"/>
      <c r="VK43" s="23"/>
      <c r="VL43" s="23"/>
      <c r="VM43" s="23"/>
      <c r="VN43" s="23"/>
      <c r="VO43" s="23"/>
      <c r="VP43" s="23"/>
      <c r="VQ43" s="23"/>
      <c r="VR43" s="23"/>
      <c r="VS43" s="23"/>
      <c r="VT43" s="23"/>
      <c r="VU43" s="23"/>
      <c r="VV43" s="23"/>
      <c r="VW43" s="23"/>
      <c r="VX43" s="23"/>
      <c r="VY43" s="23"/>
      <c r="VZ43" s="23"/>
      <c r="WA43" s="23"/>
      <c r="WB43" s="23"/>
      <c r="WC43" s="23"/>
      <c r="WD43" s="23"/>
      <c r="WE43" s="23"/>
      <c r="WF43" s="23"/>
      <c r="WG43" s="23"/>
      <c r="WH43" s="23"/>
      <c r="WI43" s="23"/>
      <c r="WJ43" s="23"/>
      <c r="WK43" s="23"/>
      <c r="WL43" s="23"/>
      <c r="WM43" s="23"/>
      <c r="WN43" s="23"/>
      <c r="WO43" s="23"/>
      <c r="WP43" s="23"/>
      <c r="WQ43" s="23"/>
      <c r="WR43" s="23"/>
      <c r="WS43" s="23"/>
      <c r="WT43" s="23"/>
      <c r="WU43" s="23"/>
      <c r="WV43" s="23"/>
      <c r="WW43" s="23"/>
      <c r="WX43" s="23"/>
      <c r="WY43" s="23"/>
      <c r="WZ43" s="23"/>
      <c r="XA43" s="23"/>
      <c r="XB43" s="23"/>
      <c r="XC43" s="23"/>
      <c r="XD43" s="23"/>
      <c r="XE43" s="23"/>
      <c r="XF43" s="23"/>
      <c r="XG43" s="23"/>
      <c r="XH43" s="23"/>
      <c r="XI43" s="23"/>
      <c r="XJ43" s="23"/>
      <c r="XK43" s="23"/>
      <c r="XL43" s="23"/>
      <c r="XM43" s="23"/>
      <c r="XN43" s="23"/>
      <c r="XO43" s="23"/>
      <c r="XP43" s="23"/>
      <c r="XQ43" s="23"/>
      <c r="XR43" s="23"/>
      <c r="XS43" s="23"/>
      <c r="XT43" s="23"/>
      <c r="XU43" s="23"/>
      <c r="XV43" s="23"/>
      <c r="XW43" s="23"/>
      <c r="XX43" s="23"/>
      <c r="XY43" s="23"/>
      <c r="XZ43" s="23"/>
      <c r="YA43" s="23"/>
      <c r="YB43" s="23"/>
      <c r="YC43" s="23"/>
      <c r="YD43" s="23"/>
      <c r="YE43" s="23"/>
      <c r="YF43" s="23"/>
      <c r="YG43" s="23"/>
      <c r="YH43" s="23"/>
      <c r="YI43" s="23"/>
      <c r="YJ43" s="23"/>
      <c r="YK43" s="23"/>
      <c r="YL43" s="23"/>
      <c r="YM43" s="23"/>
      <c r="YN43" s="23"/>
      <c r="YO43" s="23"/>
      <c r="YP43" s="23"/>
      <c r="YQ43" s="23"/>
      <c r="YR43" s="23"/>
      <c r="YS43" s="23"/>
      <c r="YT43" s="23"/>
      <c r="YU43" s="23"/>
      <c r="YV43" s="23"/>
      <c r="YW43" s="23"/>
      <c r="YX43" s="23"/>
      <c r="YY43" s="23"/>
      <c r="YZ43" s="23"/>
      <c r="ZA43" s="23"/>
      <c r="ZB43" s="23"/>
      <c r="ZC43" s="23"/>
      <c r="ZD43" s="23"/>
      <c r="ZE43" s="23"/>
      <c r="ZF43" s="23"/>
      <c r="ZG43" s="23"/>
      <c r="ZH43" s="23"/>
      <c r="ZI43" s="23"/>
      <c r="ZJ43" s="23"/>
      <c r="ZK43" s="23"/>
      <c r="ZL43" s="23"/>
      <c r="ZM43" s="23"/>
      <c r="ZN43" s="23"/>
      <c r="ZO43" s="23"/>
      <c r="ZP43" s="23"/>
      <c r="ZQ43" s="23"/>
      <c r="ZR43" s="23"/>
      <c r="ZS43" s="23"/>
      <c r="ZT43" s="23"/>
      <c r="ZU43" s="23"/>
      <c r="ZV43" s="23"/>
      <c r="ZW43" s="23"/>
      <c r="ZX43" s="23"/>
      <c r="ZY43" s="23"/>
      <c r="ZZ43" s="23"/>
      <c r="AAA43" s="23"/>
      <c r="AAB43" s="23"/>
      <c r="AAC43" s="23"/>
      <c r="AAD43" s="23"/>
      <c r="AAE43" s="23"/>
      <c r="AAF43" s="23"/>
      <c r="AAG43" s="23"/>
      <c r="AAH43" s="23"/>
      <c r="AAI43" s="23"/>
      <c r="AAJ43" s="23"/>
      <c r="AAK43" s="23"/>
      <c r="AAL43" s="23"/>
      <c r="AAM43" s="23"/>
      <c r="AAN43" s="23"/>
      <c r="AAO43" s="23"/>
      <c r="AAP43" s="23"/>
      <c r="AAQ43" s="23"/>
      <c r="AAR43" s="23"/>
      <c r="AAS43" s="23"/>
      <c r="AAT43" s="23"/>
      <c r="AAU43" s="23"/>
      <c r="AAV43" s="23"/>
      <c r="AAW43" s="23"/>
      <c r="AAX43" s="23"/>
      <c r="AAY43" s="23"/>
      <c r="AAZ43" s="23"/>
      <c r="ABA43" s="23"/>
      <c r="ABB43" s="23"/>
      <c r="ABC43" s="23"/>
      <c r="ABD43" s="23"/>
      <c r="ABE43" s="23"/>
      <c r="ABF43" s="23"/>
      <c r="ABG43" s="23"/>
      <c r="ABH43" s="23"/>
      <c r="ABI43" s="23"/>
      <c r="ABJ43" s="23"/>
      <c r="ABK43" s="23"/>
      <c r="ABL43" s="23"/>
      <c r="ABM43" s="23"/>
      <c r="ABN43" s="23"/>
      <c r="ABO43" s="23"/>
      <c r="ABP43" s="23"/>
      <c r="ABQ43" s="23"/>
      <c r="ABR43" s="23"/>
      <c r="ABS43" s="23"/>
      <c r="ABT43" s="23"/>
      <c r="ABU43" s="23"/>
      <c r="ABV43" s="23"/>
      <c r="ABW43" s="23"/>
      <c r="ABX43" s="23"/>
      <c r="ABY43" s="23"/>
      <c r="ABZ43" s="23"/>
      <c r="ACA43" s="23"/>
      <c r="ACB43" s="23"/>
      <c r="ACC43" s="23"/>
      <c r="ACD43" s="23"/>
      <c r="ACE43" s="23"/>
      <c r="ACF43" s="23"/>
      <c r="ACG43" s="23"/>
      <c r="ACH43" s="23"/>
      <c r="ACI43" s="23"/>
      <c r="ACJ43" s="23"/>
      <c r="ACK43" s="23"/>
      <c r="ACL43" s="23"/>
      <c r="ACM43" s="23"/>
      <c r="ACN43" s="23"/>
      <c r="ACO43" s="23"/>
      <c r="ACP43" s="23"/>
      <c r="ACQ43" s="23"/>
      <c r="ACR43" s="23"/>
      <c r="ACS43" s="23"/>
      <c r="ACT43" s="23"/>
      <c r="ACU43" s="23"/>
      <c r="ACV43" s="23"/>
      <c r="ACW43" s="23"/>
      <c r="ACX43" s="23"/>
      <c r="ACY43" s="23"/>
      <c r="ACZ43" s="23"/>
      <c r="ADA43" s="23"/>
      <c r="ADB43" s="23"/>
      <c r="ADC43" s="23"/>
      <c r="ADD43" s="23"/>
      <c r="ADE43" s="23"/>
      <c r="ADF43" s="23"/>
      <c r="ADG43" s="23"/>
      <c r="ADH43" s="23"/>
      <c r="ADI43" s="23"/>
      <c r="ADJ43" s="23"/>
      <c r="ADK43" s="23"/>
      <c r="ADL43" s="23"/>
      <c r="ADM43" s="23"/>
      <c r="ADN43" s="23"/>
      <c r="ADO43" s="23"/>
      <c r="ADP43" s="23"/>
      <c r="ADQ43" s="23"/>
      <c r="ADR43" s="23"/>
      <c r="ADS43" s="23"/>
      <c r="ADT43" s="23"/>
      <c r="ADU43" s="23"/>
      <c r="ADV43" s="23"/>
      <c r="ADW43" s="23"/>
      <c r="ADX43" s="23"/>
      <c r="ADY43" s="23"/>
      <c r="ADZ43" s="23"/>
      <c r="AEA43" s="23"/>
      <c r="AEB43" s="23"/>
      <c r="AEC43" s="23"/>
      <c r="AED43" s="23"/>
      <c r="AEE43" s="23"/>
      <c r="AEF43" s="23"/>
      <c r="AEG43" s="23"/>
      <c r="AEH43" s="23"/>
      <c r="AEI43" s="23"/>
      <c r="AEJ43" s="23"/>
      <c r="AEK43" s="23"/>
      <c r="AEL43" s="23"/>
      <c r="AEM43" s="23"/>
      <c r="AEN43" s="23"/>
      <c r="AEO43" s="23"/>
      <c r="AEP43" s="23"/>
      <c r="AEQ43" s="23"/>
      <c r="AER43" s="23"/>
      <c r="AES43" s="23"/>
      <c r="AET43" s="23"/>
      <c r="AEU43" s="23"/>
      <c r="AEV43" s="23"/>
      <c r="AEW43" s="23"/>
      <c r="AEX43" s="23"/>
      <c r="AEY43" s="23"/>
      <c r="AEZ43" s="23"/>
      <c r="AFA43" s="23"/>
      <c r="AFB43" s="23"/>
      <c r="AFC43" s="23"/>
      <c r="AFD43" s="23"/>
      <c r="AFE43" s="23"/>
      <c r="AFF43" s="23"/>
      <c r="AFG43" s="23"/>
      <c r="AFH43" s="23"/>
      <c r="AFI43" s="23"/>
      <c r="AFJ43" s="23"/>
      <c r="AFK43" s="23"/>
      <c r="AFL43" s="23"/>
      <c r="AFM43" s="23"/>
      <c r="AFN43" s="23"/>
      <c r="AFO43" s="23"/>
      <c r="AFP43" s="23"/>
      <c r="AFQ43" s="23"/>
      <c r="AFR43" s="23"/>
      <c r="AFS43" s="23"/>
      <c r="AFT43" s="23"/>
      <c r="AFU43" s="23"/>
      <c r="AFV43" s="23"/>
    </row>
    <row r="44" spans="1:854" ht="13.8" x14ac:dyDescent="0.3">
      <c r="A44" s="142" t="s">
        <v>78</v>
      </c>
      <c r="B44" s="144">
        <v>1694</v>
      </c>
      <c r="C44" s="144">
        <v>1568.306812</v>
      </c>
      <c r="D44" s="144">
        <v>1480.691941</v>
      </c>
      <c r="E44" s="144">
        <v>1509.6479380000001</v>
      </c>
    </row>
    <row r="45" spans="1:854" ht="13.8" x14ac:dyDescent="0.3">
      <c r="A45" s="137" t="s">
        <v>381</v>
      </c>
      <c r="B45" s="139">
        <v>224</v>
      </c>
      <c r="C45" s="139">
        <v>224.46423799999999</v>
      </c>
      <c r="D45" s="139">
        <v>157.40838199999999</v>
      </c>
      <c r="E45" s="139">
        <v>126.072335</v>
      </c>
    </row>
    <row r="46" spans="1:854" ht="13.8" x14ac:dyDescent="0.3">
      <c r="A46" s="137" t="s">
        <v>382</v>
      </c>
      <c r="B46" s="139">
        <v>46</v>
      </c>
      <c r="C46" s="139">
        <v>45.884140000000002</v>
      </c>
      <c r="D46" s="139">
        <v>42.882592000000002</v>
      </c>
      <c r="E46" s="139">
        <v>44.269326999999997</v>
      </c>
    </row>
    <row r="47" spans="1:854" s="30" customFormat="1" ht="14.4" thickBot="1" x14ac:dyDescent="0.35">
      <c r="A47" s="142" t="s">
        <v>294</v>
      </c>
      <c r="B47" s="144">
        <v>1964</v>
      </c>
      <c r="C47" s="144">
        <v>1838.6551899999999</v>
      </c>
      <c r="D47" s="144">
        <v>1680.982915</v>
      </c>
      <c r="E47" s="144">
        <v>1679.9896000000001</v>
      </c>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23"/>
      <c r="NI47" s="23"/>
      <c r="NJ47" s="23"/>
      <c r="NK47" s="23"/>
      <c r="NL47" s="23"/>
      <c r="NM47" s="23"/>
      <c r="NN47" s="23"/>
      <c r="NO47" s="23"/>
      <c r="NP47" s="23"/>
      <c r="NQ47" s="23"/>
      <c r="NR47" s="23"/>
      <c r="NS47" s="23"/>
      <c r="NT47" s="23"/>
      <c r="NU47" s="23"/>
      <c r="NV47" s="23"/>
      <c r="NW47" s="23"/>
      <c r="NX47" s="23"/>
      <c r="NY47" s="23"/>
      <c r="NZ47" s="23"/>
      <c r="OA47" s="23"/>
      <c r="OB47" s="23"/>
      <c r="OC47" s="23"/>
      <c r="OD47" s="23"/>
      <c r="OE47" s="23"/>
      <c r="OF47" s="23"/>
      <c r="OG47" s="23"/>
      <c r="OH47" s="23"/>
      <c r="OI47" s="23"/>
      <c r="OJ47" s="23"/>
      <c r="OK47" s="23"/>
      <c r="OL47" s="23"/>
      <c r="OM47" s="23"/>
      <c r="ON47" s="23"/>
      <c r="OO47" s="23"/>
      <c r="OP47" s="23"/>
      <c r="OQ47" s="23"/>
      <c r="OR47" s="23"/>
      <c r="OS47" s="23"/>
      <c r="OT47" s="23"/>
      <c r="OU47" s="23"/>
      <c r="OV47" s="23"/>
      <c r="OW47" s="23"/>
      <c r="OX47" s="23"/>
      <c r="OY47" s="23"/>
      <c r="OZ47" s="23"/>
      <c r="PA47" s="23"/>
      <c r="PB47" s="23"/>
      <c r="PC47" s="23"/>
      <c r="PD47" s="23"/>
      <c r="PE47" s="23"/>
      <c r="PF47" s="23"/>
      <c r="PG47" s="23"/>
      <c r="PH47" s="23"/>
      <c r="PI47" s="23"/>
      <c r="PJ47" s="23"/>
      <c r="PK47" s="23"/>
      <c r="PL47" s="23"/>
      <c r="PM47" s="23"/>
      <c r="PN47" s="23"/>
      <c r="PO47" s="23"/>
      <c r="PP47" s="23"/>
      <c r="PQ47" s="23"/>
      <c r="PR47" s="23"/>
      <c r="PS47" s="23"/>
      <c r="PT47" s="23"/>
      <c r="PU47" s="23"/>
      <c r="PV47" s="23"/>
      <c r="PW47" s="23"/>
      <c r="PX47" s="23"/>
      <c r="PY47" s="23"/>
      <c r="PZ47" s="23"/>
      <c r="QA47" s="23"/>
      <c r="QB47" s="23"/>
      <c r="QC47" s="23"/>
      <c r="QD47" s="23"/>
      <c r="QE47" s="23"/>
      <c r="QF47" s="23"/>
      <c r="QG47" s="23"/>
      <c r="QH47" s="23"/>
      <c r="QI47" s="23"/>
      <c r="QJ47" s="23"/>
      <c r="QK47" s="23"/>
      <c r="QL47" s="23"/>
      <c r="QM47" s="23"/>
      <c r="QN47" s="23"/>
      <c r="QO47" s="23"/>
      <c r="QP47" s="23"/>
      <c r="QQ47" s="23"/>
      <c r="QR47" s="23"/>
      <c r="QS47" s="23"/>
      <c r="QT47" s="23"/>
      <c r="QU47" s="23"/>
      <c r="QV47" s="23"/>
      <c r="QW47" s="23"/>
      <c r="QX47" s="23"/>
      <c r="QY47" s="23"/>
      <c r="QZ47" s="23"/>
      <c r="RA47" s="23"/>
      <c r="RB47" s="23"/>
      <c r="RC47" s="23"/>
      <c r="RD47" s="23"/>
      <c r="RE47" s="23"/>
      <c r="RF47" s="23"/>
      <c r="RG47" s="23"/>
      <c r="RH47" s="23"/>
      <c r="RI47" s="23"/>
      <c r="RJ47" s="23"/>
      <c r="RK47" s="23"/>
      <c r="RL47" s="23"/>
      <c r="RM47" s="23"/>
      <c r="RN47" s="23"/>
      <c r="RO47" s="23"/>
      <c r="RP47" s="23"/>
      <c r="RQ47" s="23"/>
      <c r="RR47" s="23"/>
      <c r="RS47" s="23"/>
      <c r="RT47" s="23"/>
      <c r="RU47" s="23"/>
      <c r="RV47" s="23"/>
      <c r="RW47" s="23"/>
      <c r="RX47" s="23"/>
      <c r="RY47" s="23"/>
      <c r="RZ47" s="23"/>
      <c r="SA47" s="23"/>
      <c r="SB47" s="23"/>
      <c r="SC47" s="23"/>
      <c r="SD47" s="23"/>
      <c r="SE47" s="23"/>
      <c r="SF47" s="23"/>
      <c r="SG47" s="23"/>
      <c r="SH47" s="23"/>
      <c r="SI47" s="23"/>
      <c r="SJ47" s="23"/>
      <c r="SK47" s="23"/>
      <c r="SL47" s="23"/>
      <c r="SM47" s="23"/>
      <c r="SN47" s="23"/>
      <c r="SO47" s="23"/>
      <c r="SP47" s="23"/>
      <c r="SQ47" s="23"/>
      <c r="SR47" s="23"/>
      <c r="SS47" s="23"/>
      <c r="ST47" s="23"/>
      <c r="SU47" s="23"/>
      <c r="SV47" s="23"/>
      <c r="SW47" s="23"/>
      <c r="SX47" s="23"/>
      <c r="SY47" s="23"/>
      <c r="SZ47" s="23"/>
      <c r="TA47" s="23"/>
      <c r="TB47" s="23"/>
      <c r="TC47" s="23"/>
      <c r="TD47" s="23"/>
      <c r="TE47" s="23"/>
      <c r="TF47" s="23"/>
      <c r="TG47" s="23"/>
      <c r="TH47" s="23"/>
      <c r="TI47" s="23"/>
      <c r="TJ47" s="23"/>
      <c r="TK47" s="23"/>
      <c r="TL47" s="23"/>
      <c r="TM47" s="23"/>
      <c r="TN47" s="23"/>
      <c r="TO47" s="23"/>
      <c r="TP47" s="23"/>
      <c r="TQ47" s="23"/>
      <c r="TR47" s="23"/>
      <c r="TS47" s="23"/>
      <c r="TT47" s="23"/>
      <c r="TU47" s="23"/>
      <c r="TV47" s="23"/>
      <c r="TW47" s="23"/>
      <c r="TX47" s="23"/>
      <c r="TY47" s="23"/>
      <c r="TZ47" s="23"/>
      <c r="UA47" s="23"/>
      <c r="UB47" s="23"/>
      <c r="UC47" s="23"/>
      <c r="UD47" s="23"/>
      <c r="UE47" s="23"/>
      <c r="UF47" s="23"/>
      <c r="UG47" s="23"/>
      <c r="UH47" s="23"/>
      <c r="UI47" s="23"/>
      <c r="UJ47" s="23"/>
      <c r="UK47" s="23"/>
      <c r="UL47" s="23"/>
      <c r="UM47" s="23"/>
      <c r="UN47" s="23"/>
      <c r="UO47" s="23"/>
      <c r="UP47" s="23"/>
      <c r="UQ47" s="23"/>
      <c r="UR47" s="23"/>
      <c r="US47" s="23"/>
      <c r="UT47" s="23"/>
      <c r="UU47" s="23"/>
      <c r="UV47" s="23"/>
      <c r="UW47" s="23"/>
      <c r="UX47" s="23"/>
      <c r="UY47" s="23"/>
      <c r="UZ47" s="23"/>
      <c r="VA47" s="23"/>
      <c r="VB47" s="23"/>
      <c r="VC47" s="23"/>
      <c r="VD47" s="23"/>
      <c r="VE47" s="23"/>
      <c r="VF47" s="23"/>
      <c r="VG47" s="23"/>
      <c r="VH47" s="23"/>
      <c r="VI47" s="23"/>
      <c r="VJ47" s="23"/>
      <c r="VK47" s="23"/>
      <c r="VL47" s="23"/>
      <c r="VM47" s="23"/>
      <c r="VN47" s="23"/>
      <c r="VO47" s="23"/>
      <c r="VP47" s="23"/>
      <c r="VQ47" s="23"/>
      <c r="VR47" s="23"/>
      <c r="VS47" s="23"/>
      <c r="VT47" s="23"/>
      <c r="VU47" s="23"/>
      <c r="VV47" s="23"/>
      <c r="VW47" s="23"/>
      <c r="VX47" s="23"/>
      <c r="VY47" s="23"/>
      <c r="VZ47" s="23"/>
      <c r="WA47" s="23"/>
      <c r="WB47" s="23"/>
      <c r="WC47" s="23"/>
      <c r="WD47" s="23"/>
      <c r="WE47" s="23"/>
      <c r="WF47" s="23"/>
      <c r="WG47" s="23"/>
      <c r="WH47" s="23"/>
      <c r="WI47" s="23"/>
      <c r="WJ47" s="23"/>
      <c r="WK47" s="23"/>
      <c r="WL47" s="23"/>
      <c r="WM47" s="23"/>
      <c r="WN47" s="23"/>
      <c r="WO47" s="23"/>
      <c r="WP47" s="23"/>
      <c r="WQ47" s="23"/>
      <c r="WR47" s="23"/>
      <c r="WS47" s="23"/>
      <c r="WT47" s="23"/>
      <c r="WU47" s="23"/>
      <c r="WV47" s="23"/>
      <c r="WW47" s="23"/>
      <c r="WX47" s="23"/>
      <c r="WY47" s="23"/>
      <c r="WZ47" s="23"/>
      <c r="XA47" s="23"/>
      <c r="XB47" s="23"/>
      <c r="XC47" s="23"/>
      <c r="XD47" s="23"/>
      <c r="XE47" s="23"/>
      <c r="XF47" s="23"/>
      <c r="XG47" s="23"/>
      <c r="XH47" s="23"/>
      <c r="XI47" s="23"/>
      <c r="XJ47" s="23"/>
      <c r="XK47" s="23"/>
      <c r="XL47" s="23"/>
      <c r="XM47" s="23"/>
      <c r="XN47" s="23"/>
      <c r="XO47" s="23"/>
      <c r="XP47" s="23"/>
      <c r="XQ47" s="23"/>
      <c r="XR47" s="23"/>
      <c r="XS47" s="23"/>
      <c r="XT47" s="23"/>
      <c r="XU47" s="23"/>
      <c r="XV47" s="23"/>
      <c r="XW47" s="23"/>
      <c r="XX47" s="23"/>
      <c r="XY47" s="23"/>
      <c r="XZ47" s="23"/>
      <c r="YA47" s="23"/>
      <c r="YB47" s="23"/>
      <c r="YC47" s="23"/>
      <c r="YD47" s="23"/>
      <c r="YE47" s="23"/>
      <c r="YF47" s="23"/>
      <c r="YG47" s="23"/>
      <c r="YH47" s="23"/>
      <c r="YI47" s="23"/>
      <c r="YJ47" s="23"/>
      <c r="YK47" s="23"/>
      <c r="YL47" s="23"/>
      <c r="YM47" s="23"/>
      <c r="YN47" s="23"/>
      <c r="YO47" s="23"/>
      <c r="YP47" s="23"/>
      <c r="YQ47" s="23"/>
      <c r="YR47" s="23"/>
      <c r="YS47" s="23"/>
      <c r="YT47" s="23"/>
      <c r="YU47" s="23"/>
      <c r="YV47" s="23"/>
      <c r="YW47" s="23"/>
      <c r="YX47" s="23"/>
      <c r="YY47" s="23"/>
      <c r="YZ47" s="23"/>
      <c r="ZA47" s="23"/>
      <c r="ZB47" s="23"/>
      <c r="ZC47" s="23"/>
      <c r="ZD47" s="23"/>
      <c r="ZE47" s="23"/>
      <c r="ZF47" s="23"/>
      <c r="ZG47" s="23"/>
      <c r="ZH47" s="23"/>
      <c r="ZI47" s="23"/>
      <c r="ZJ47" s="23"/>
      <c r="ZK47" s="23"/>
      <c r="ZL47" s="23"/>
      <c r="ZM47" s="23"/>
      <c r="ZN47" s="23"/>
      <c r="ZO47" s="23"/>
      <c r="ZP47" s="23"/>
      <c r="ZQ47" s="23"/>
      <c r="ZR47" s="23"/>
      <c r="ZS47" s="23"/>
      <c r="ZT47" s="23"/>
      <c r="ZU47" s="23"/>
      <c r="ZV47" s="23"/>
      <c r="ZW47" s="23"/>
      <c r="ZX47" s="23"/>
      <c r="ZY47" s="23"/>
      <c r="ZZ47" s="23"/>
      <c r="AAA47" s="23"/>
      <c r="AAB47" s="23"/>
      <c r="AAC47" s="23"/>
      <c r="AAD47" s="23"/>
      <c r="AAE47" s="23"/>
      <c r="AAF47" s="23"/>
      <c r="AAG47" s="23"/>
      <c r="AAH47" s="23"/>
      <c r="AAI47" s="23"/>
      <c r="AAJ47" s="23"/>
      <c r="AAK47" s="23"/>
      <c r="AAL47" s="23"/>
      <c r="AAM47" s="23"/>
      <c r="AAN47" s="23"/>
      <c r="AAO47" s="23"/>
      <c r="AAP47" s="23"/>
      <c r="AAQ47" s="23"/>
      <c r="AAR47" s="23"/>
      <c r="AAS47" s="23"/>
      <c r="AAT47" s="23"/>
      <c r="AAU47" s="23"/>
      <c r="AAV47" s="23"/>
      <c r="AAW47" s="23"/>
      <c r="AAX47" s="23"/>
      <c r="AAY47" s="23"/>
      <c r="AAZ47" s="23"/>
      <c r="ABA47" s="23"/>
      <c r="ABB47" s="23"/>
      <c r="ABC47" s="23"/>
      <c r="ABD47" s="23"/>
      <c r="ABE47" s="23"/>
      <c r="ABF47" s="23"/>
      <c r="ABG47" s="23"/>
      <c r="ABH47" s="23"/>
      <c r="ABI47" s="23"/>
      <c r="ABJ47" s="23"/>
      <c r="ABK47" s="23"/>
      <c r="ABL47" s="23"/>
      <c r="ABM47" s="23"/>
      <c r="ABN47" s="23"/>
      <c r="ABO47" s="23"/>
      <c r="ABP47" s="23"/>
      <c r="ABQ47" s="23"/>
      <c r="ABR47" s="23"/>
      <c r="ABS47" s="23"/>
      <c r="ABT47" s="23"/>
      <c r="ABU47" s="23"/>
      <c r="ABV47" s="23"/>
      <c r="ABW47" s="23"/>
      <c r="ABX47" s="23"/>
      <c r="ABY47" s="23"/>
      <c r="ABZ47" s="23"/>
      <c r="ACA47" s="23"/>
      <c r="ACB47" s="23"/>
      <c r="ACC47" s="23"/>
      <c r="ACD47" s="23"/>
      <c r="ACE47" s="23"/>
      <c r="ACF47" s="23"/>
      <c r="ACG47" s="23"/>
      <c r="ACH47" s="23"/>
      <c r="ACI47" s="23"/>
      <c r="ACJ47" s="23"/>
      <c r="ACK47" s="23"/>
      <c r="ACL47" s="23"/>
      <c r="ACM47" s="23"/>
      <c r="ACN47" s="23"/>
      <c r="ACO47" s="23"/>
      <c r="ACP47" s="23"/>
      <c r="ACQ47" s="23"/>
      <c r="ACR47" s="23"/>
      <c r="ACS47" s="23"/>
      <c r="ACT47" s="23"/>
      <c r="ACU47" s="23"/>
      <c r="ACV47" s="23"/>
      <c r="ACW47" s="23"/>
      <c r="ACX47" s="23"/>
      <c r="ACY47" s="23"/>
      <c r="ACZ47" s="23"/>
      <c r="ADA47" s="23"/>
      <c r="ADB47" s="23"/>
      <c r="ADC47" s="23"/>
      <c r="ADD47" s="23"/>
      <c r="ADE47" s="23"/>
      <c r="ADF47" s="23"/>
      <c r="ADG47" s="23"/>
      <c r="ADH47" s="23"/>
      <c r="ADI47" s="23"/>
      <c r="ADJ47" s="23"/>
      <c r="ADK47" s="23"/>
      <c r="ADL47" s="23"/>
      <c r="ADM47" s="23"/>
      <c r="ADN47" s="23"/>
      <c r="ADO47" s="23"/>
      <c r="ADP47" s="23"/>
      <c r="ADQ47" s="23"/>
      <c r="ADR47" s="23"/>
      <c r="ADS47" s="23"/>
      <c r="ADT47" s="23"/>
      <c r="ADU47" s="23"/>
      <c r="ADV47" s="23"/>
      <c r="ADW47" s="23"/>
      <c r="ADX47" s="23"/>
      <c r="ADY47" s="23"/>
      <c r="ADZ47" s="23"/>
      <c r="AEA47" s="23"/>
      <c r="AEB47" s="23"/>
      <c r="AEC47" s="23"/>
      <c r="AED47" s="23"/>
      <c r="AEE47" s="23"/>
      <c r="AEF47" s="23"/>
      <c r="AEG47" s="23"/>
      <c r="AEH47" s="23"/>
      <c r="AEI47" s="23"/>
      <c r="AEJ47" s="23"/>
      <c r="AEK47" s="23"/>
      <c r="AEL47" s="23"/>
      <c r="AEM47" s="23"/>
      <c r="AEN47" s="23"/>
      <c r="AEO47" s="23"/>
      <c r="AEP47" s="23"/>
      <c r="AEQ47" s="23"/>
      <c r="AER47" s="23"/>
      <c r="AES47" s="23"/>
      <c r="AET47" s="23"/>
      <c r="AEU47" s="23"/>
      <c r="AEV47" s="23"/>
      <c r="AEW47" s="23"/>
      <c r="AEX47" s="23"/>
      <c r="AEY47" s="23"/>
      <c r="AEZ47" s="23"/>
      <c r="AFA47" s="23"/>
      <c r="AFB47" s="23"/>
      <c r="AFC47" s="23"/>
      <c r="AFD47" s="23"/>
      <c r="AFE47" s="23"/>
      <c r="AFF47" s="23"/>
      <c r="AFG47" s="23"/>
      <c r="AFH47" s="23"/>
      <c r="AFI47" s="23"/>
      <c r="AFJ47" s="23"/>
      <c r="AFK47" s="23"/>
      <c r="AFL47" s="23"/>
      <c r="AFM47" s="23"/>
      <c r="AFN47" s="23"/>
      <c r="AFO47" s="23"/>
      <c r="AFP47" s="23"/>
      <c r="AFQ47" s="23"/>
      <c r="AFR47" s="23"/>
      <c r="AFS47" s="23"/>
      <c r="AFT47" s="23"/>
      <c r="AFU47" s="23"/>
      <c r="AFV47" s="23"/>
    </row>
    <row r="48" spans="1:854" s="29" customFormat="1" ht="14.4" thickBot="1" x14ac:dyDescent="0.35">
      <c r="A48" s="142" t="s">
        <v>295</v>
      </c>
      <c r="B48" s="144">
        <v>37004</v>
      </c>
      <c r="C48" s="144">
        <v>35783.585284000001</v>
      </c>
      <c r="D48" s="144">
        <v>35817.81375899999</v>
      </c>
      <c r="E48" s="144">
        <v>35072.280808999989</v>
      </c>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c r="EO48" s="27"/>
      <c r="EP48" s="27"/>
      <c r="EQ48" s="27"/>
      <c r="ER48" s="27"/>
      <c r="ES48" s="27"/>
      <c r="ET48" s="27"/>
      <c r="EU48" s="27"/>
      <c r="EV48" s="27"/>
      <c r="EW48" s="27"/>
      <c r="EX48" s="27"/>
      <c r="EY48" s="27"/>
      <c r="EZ48" s="27"/>
      <c r="FA48" s="27"/>
      <c r="FB48" s="27"/>
      <c r="FC48" s="27"/>
      <c r="FD48" s="27"/>
      <c r="FE48" s="27"/>
      <c r="FF48" s="27"/>
      <c r="FG48" s="27"/>
      <c r="FH48" s="27"/>
      <c r="FI48" s="27"/>
      <c r="FJ48" s="27"/>
      <c r="FK48" s="27"/>
      <c r="FL48" s="27"/>
      <c r="FM48" s="27"/>
      <c r="FN48" s="27"/>
      <c r="FO48" s="27"/>
      <c r="FP48" s="27"/>
      <c r="FQ48" s="27"/>
      <c r="FR48" s="27"/>
      <c r="FS48" s="27"/>
      <c r="FT48" s="27"/>
      <c r="FU48" s="27"/>
      <c r="FV48" s="27"/>
      <c r="FW48" s="27"/>
      <c r="FX48" s="27"/>
      <c r="FY48" s="27"/>
      <c r="FZ48" s="27"/>
      <c r="GA48" s="27"/>
      <c r="GB48" s="27"/>
      <c r="GC48" s="27"/>
      <c r="GD48" s="27"/>
      <c r="GE48" s="27"/>
      <c r="GF48" s="27"/>
      <c r="GG48" s="27"/>
      <c r="GH48" s="27"/>
      <c r="GI48" s="27"/>
      <c r="GJ48" s="27"/>
      <c r="GK48" s="27"/>
      <c r="GL48" s="27"/>
      <c r="GM48" s="27"/>
      <c r="GN48" s="27"/>
      <c r="GO48" s="27"/>
      <c r="GP48" s="27"/>
      <c r="GQ48" s="27"/>
      <c r="GR48" s="27"/>
      <c r="GS48" s="27"/>
      <c r="GT48" s="27"/>
      <c r="GU48" s="27"/>
      <c r="GV48" s="27"/>
      <c r="GW48" s="27"/>
      <c r="GX48" s="27"/>
      <c r="GY48" s="27"/>
      <c r="GZ48" s="27"/>
      <c r="HA48" s="27"/>
      <c r="HB48" s="27"/>
      <c r="HC48" s="27"/>
      <c r="HD48" s="27"/>
      <c r="HE48" s="27"/>
      <c r="HF48" s="27"/>
      <c r="HG48" s="27"/>
      <c r="HH48" s="27"/>
      <c r="HI48" s="27"/>
      <c r="HJ48" s="27"/>
      <c r="HK48" s="27"/>
      <c r="HL48" s="27"/>
      <c r="HM48" s="27"/>
      <c r="HN48" s="27"/>
      <c r="HO48" s="27"/>
      <c r="HP48" s="27"/>
      <c r="HQ48" s="27"/>
      <c r="HR48" s="27"/>
      <c r="HS48" s="27"/>
      <c r="HT48" s="27"/>
      <c r="HU48" s="27"/>
      <c r="HV48" s="27"/>
      <c r="HW48" s="27"/>
      <c r="HX48" s="27"/>
      <c r="HY48" s="27"/>
      <c r="HZ48" s="27"/>
      <c r="IA48" s="27"/>
      <c r="IB48" s="27"/>
      <c r="IC48" s="27"/>
      <c r="ID48" s="27"/>
      <c r="IE48" s="27"/>
      <c r="IF48" s="27"/>
      <c r="IG48" s="27"/>
      <c r="IH48" s="27"/>
      <c r="II48" s="27"/>
      <c r="IJ48" s="27"/>
      <c r="IK48" s="27"/>
      <c r="IL48" s="27"/>
      <c r="IM48" s="27"/>
      <c r="IN48" s="27"/>
      <c r="IO48" s="27"/>
      <c r="IP48" s="27"/>
      <c r="IQ48" s="27"/>
      <c r="IR48" s="27"/>
      <c r="IS48" s="27"/>
      <c r="IT48" s="27"/>
      <c r="IU48" s="27"/>
      <c r="IV48" s="27"/>
      <c r="IW48" s="27"/>
      <c r="IX48" s="27"/>
      <c r="IY48" s="27"/>
      <c r="IZ48" s="27"/>
      <c r="JA48" s="27"/>
      <c r="JB48" s="27"/>
      <c r="JC48" s="27"/>
      <c r="JD48" s="27"/>
      <c r="JE48" s="27"/>
      <c r="JF48" s="27"/>
      <c r="JG48" s="27"/>
      <c r="JH48" s="27"/>
      <c r="JI48" s="27"/>
      <c r="JJ48" s="27"/>
      <c r="JK48" s="27"/>
      <c r="JL48" s="27"/>
      <c r="JM48" s="27"/>
      <c r="JN48" s="27"/>
      <c r="JO48" s="27"/>
      <c r="JP48" s="27"/>
      <c r="JQ48" s="27"/>
      <c r="JR48" s="27"/>
      <c r="JS48" s="27"/>
      <c r="JT48" s="27"/>
      <c r="JU48" s="27"/>
      <c r="JV48" s="27"/>
      <c r="JW48" s="27"/>
      <c r="JX48" s="27"/>
      <c r="JY48" s="27"/>
      <c r="JZ48" s="27"/>
      <c r="KA48" s="27"/>
      <c r="KB48" s="27"/>
      <c r="KC48" s="27"/>
      <c r="KD48" s="27"/>
      <c r="KE48" s="27"/>
      <c r="KF48" s="27"/>
      <c r="KG48" s="27"/>
      <c r="KH48" s="27"/>
      <c r="KI48" s="27"/>
      <c r="KJ48" s="27"/>
      <c r="KK48" s="27"/>
      <c r="KL48" s="27"/>
      <c r="KM48" s="27"/>
      <c r="KN48" s="27"/>
      <c r="KO48" s="27"/>
      <c r="KP48" s="27"/>
      <c r="KQ48" s="27"/>
      <c r="KR48" s="27"/>
      <c r="KS48" s="27"/>
      <c r="KT48" s="27"/>
      <c r="KU48" s="27"/>
      <c r="KV48" s="27"/>
      <c r="KW48" s="27"/>
      <c r="KX48" s="27"/>
      <c r="KY48" s="27"/>
      <c r="KZ48" s="27"/>
      <c r="LA48" s="27"/>
      <c r="LB48" s="27"/>
      <c r="LC48" s="27"/>
      <c r="LD48" s="27"/>
      <c r="LE48" s="27"/>
      <c r="LF48" s="27"/>
      <c r="LG48" s="27"/>
      <c r="LH48" s="27"/>
      <c r="LI48" s="27"/>
      <c r="LJ48" s="27"/>
      <c r="LK48" s="27"/>
      <c r="LL48" s="27"/>
      <c r="LM48" s="27"/>
      <c r="LN48" s="27"/>
      <c r="LO48" s="27"/>
      <c r="LP48" s="27"/>
      <c r="LQ48" s="27"/>
      <c r="LR48" s="27"/>
      <c r="LS48" s="27"/>
      <c r="LT48" s="27"/>
      <c r="LU48" s="27"/>
      <c r="LV48" s="27"/>
      <c r="LW48" s="27"/>
      <c r="LX48" s="27"/>
      <c r="LY48" s="27"/>
      <c r="LZ48" s="27"/>
      <c r="MA48" s="27"/>
      <c r="MB48" s="27"/>
      <c r="MC48" s="27"/>
      <c r="MD48" s="27"/>
      <c r="ME48" s="27"/>
      <c r="MF48" s="27"/>
      <c r="MG48" s="27"/>
      <c r="MH48" s="27"/>
      <c r="MI48" s="27"/>
      <c r="MJ48" s="27"/>
      <c r="MK48" s="27"/>
      <c r="ML48" s="27"/>
      <c r="MM48" s="27"/>
      <c r="MN48" s="27"/>
      <c r="MO48" s="27"/>
      <c r="MP48" s="27"/>
      <c r="MQ48" s="27"/>
      <c r="MR48" s="27"/>
      <c r="MS48" s="27"/>
      <c r="MT48" s="27"/>
      <c r="MU48" s="27"/>
      <c r="MV48" s="27"/>
      <c r="MW48" s="27"/>
      <c r="MX48" s="27"/>
      <c r="MY48" s="27"/>
      <c r="MZ48" s="27"/>
      <c r="NA48" s="27"/>
      <c r="NB48" s="27"/>
      <c r="NC48" s="27"/>
      <c r="ND48" s="27"/>
      <c r="NE48" s="27"/>
      <c r="NF48" s="27"/>
      <c r="NG48" s="27"/>
      <c r="NH48" s="27"/>
      <c r="NI48" s="27"/>
      <c r="NJ48" s="27"/>
      <c r="NK48" s="27"/>
      <c r="NL48" s="27"/>
      <c r="NM48" s="27"/>
      <c r="NN48" s="27"/>
      <c r="NO48" s="27"/>
      <c r="NP48" s="27"/>
      <c r="NQ48" s="27"/>
      <c r="NR48" s="27"/>
      <c r="NS48" s="27"/>
      <c r="NT48" s="27"/>
      <c r="NU48" s="27"/>
      <c r="NV48" s="27"/>
      <c r="NW48" s="27"/>
      <c r="NX48" s="27"/>
      <c r="NY48" s="27"/>
      <c r="NZ48" s="27"/>
      <c r="OA48" s="27"/>
      <c r="OB48" s="27"/>
      <c r="OC48" s="27"/>
      <c r="OD48" s="27"/>
      <c r="OE48" s="27"/>
      <c r="OF48" s="27"/>
      <c r="OG48" s="27"/>
      <c r="OH48" s="27"/>
      <c r="OI48" s="27"/>
      <c r="OJ48" s="27"/>
      <c r="OK48" s="27"/>
      <c r="OL48" s="27"/>
      <c r="OM48" s="27"/>
      <c r="ON48" s="27"/>
      <c r="OO48" s="27"/>
      <c r="OP48" s="27"/>
      <c r="OQ48" s="27"/>
      <c r="OR48" s="27"/>
      <c r="OS48" s="27"/>
      <c r="OT48" s="27"/>
      <c r="OU48" s="27"/>
      <c r="OV48" s="27"/>
      <c r="OW48" s="27"/>
      <c r="OX48" s="27"/>
      <c r="OY48" s="27"/>
      <c r="OZ48" s="27"/>
      <c r="PA48" s="27"/>
      <c r="PB48" s="27"/>
      <c r="PC48" s="27"/>
      <c r="PD48" s="27"/>
      <c r="PE48" s="27"/>
      <c r="PF48" s="27"/>
      <c r="PG48" s="27"/>
      <c r="PH48" s="27"/>
      <c r="PI48" s="27"/>
      <c r="PJ48" s="27"/>
      <c r="PK48" s="27"/>
      <c r="PL48" s="27"/>
      <c r="PM48" s="27"/>
      <c r="PN48" s="27"/>
      <c r="PO48" s="27"/>
      <c r="PP48" s="27"/>
      <c r="PQ48" s="27"/>
      <c r="PR48" s="27"/>
      <c r="PS48" s="27"/>
      <c r="PT48" s="27"/>
      <c r="PU48" s="27"/>
      <c r="PV48" s="27"/>
      <c r="PW48" s="27"/>
      <c r="PX48" s="27"/>
      <c r="PY48" s="27"/>
      <c r="PZ48" s="27"/>
      <c r="QA48" s="27"/>
      <c r="QB48" s="27"/>
      <c r="QC48" s="27"/>
      <c r="QD48" s="27"/>
      <c r="QE48" s="27"/>
      <c r="QF48" s="27"/>
      <c r="QG48" s="27"/>
      <c r="QH48" s="27"/>
      <c r="QI48" s="27"/>
      <c r="QJ48" s="27"/>
      <c r="QK48" s="27"/>
      <c r="QL48" s="27"/>
      <c r="QM48" s="27"/>
      <c r="QN48" s="27"/>
      <c r="QO48" s="27"/>
      <c r="QP48" s="27"/>
      <c r="QQ48" s="27"/>
      <c r="QR48" s="27"/>
      <c r="QS48" s="27"/>
      <c r="QT48" s="27"/>
      <c r="QU48" s="27"/>
      <c r="QV48" s="27"/>
      <c r="QW48" s="27"/>
      <c r="QX48" s="27"/>
      <c r="QY48" s="27"/>
      <c r="QZ48" s="27"/>
      <c r="RA48" s="27"/>
      <c r="RB48" s="27"/>
      <c r="RC48" s="27"/>
      <c r="RD48" s="27"/>
      <c r="RE48" s="27"/>
      <c r="RF48" s="27"/>
      <c r="RG48" s="27"/>
      <c r="RH48" s="27"/>
      <c r="RI48" s="27"/>
      <c r="RJ48" s="27"/>
      <c r="RK48" s="27"/>
      <c r="RL48" s="27"/>
      <c r="RM48" s="27"/>
      <c r="RN48" s="27"/>
      <c r="RO48" s="27"/>
      <c r="RP48" s="27"/>
      <c r="RQ48" s="27"/>
      <c r="RR48" s="27"/>
      <c r="RS48" s="27"/>
      <c r="RT48" s="27"/>
      <c r="RU48" s="27"/>
      <c r="RV48" s="27"/>
      <c r="RW48" s="27"/>
      <c r="RX48" s="27"/>
      <c r="RY48" s="27"/>
      <c r="RZ48" s="27"/>
      <c r="SA48" s="27"/>
      <c r="SB48" s="27"/>
      <c r="SC48" s="27"/>
      <c r="SD48" s="27"/>
      <c r="SE48" s="27"/>
      <c r="SF48" s="27"/>
      <c r="SG48" s="27"/>
      <c r="SH48" s="27"/>
      <c r="SI48" s="27"/>
      <c r="SJ48" s="27"/>
      <c r="SK48" s="27"/>
      <c r="SL48" s="27"/>
      <c r="SM48" s="27"/>
      <c r="SN48" s="27"/>
      <c r="SO48" s="27"/>
      <c r="SP48" s="27"/>
      <c r="SQ48" s="27"/>
      <c r="SR48" s="27"/>
      <c r="SS48" s="27"/>
      <c r="ST48" s="27"/>
      <c r="SU48" s="27"/>
      <c r="SV48" s="27"/>
      <c r="SW48" s="27"/>
      <c r="SX48" s="27"/>
      <c r="SY48" s="27"/>
      <c r="SZ48" s="27"/>
      <c r="TA48" s="27"/>
      <c r="TB48" s="27"/>
      <c r="TC48" s="27"/>
      <c r="TD48" s="27"/>
      <c r="TE48" s="27"/>
      <c r="TF48" s="27"/>
      <c r="TG48" s="27"/>
      <c r="TH48" s="27"/>
      <c r="TI48" s="27"/>
      <c r="TJ48" s="27"/>
      <c r="TK48" s="27"/>
      <c r="TL48" s="27"/>
      <c r="TM48" s="27"/>
      <c r="TN48" s="27"/>
      <c r="TO48" s="27"/>
      <c r="TP48" s="27"/>
      <c r="TQ48" s="27"/>
      <c r="TR48" s="27"/>
      <c r="TS48" s="27"/>
      <c r="TT48" s="27"/>
      <c r="TU48" s="27"/>
      <c r="TV48" s="27"/>
      <c r="TW48" s="27"/>
      <c r="TX48" s="27"/>
      <c r="TY48" s="27"/>
      <c r="TZ48" s="27"/>
      <c r="UA48" s="27"/>
      <c r="UB48" s="27"/>
      <c r="UC48" s="27"/>
      <c r="UD48" s="27"/>
      <c r="UE48" s="27"/>
      <c r="UF48" s="27"/>
      <c r="UG48" s="27"/>
      <c r="UH48" s="27"/>
      <c r="UI48" s="27"/>
      <c r="UJ48" s="27"/>
      <c r="UK48" s="27"/>
      <c r="UL48" s="27"/>
      <c r="UM48" s="27"/>
      <c r="UN48" s="27"/>
      <c r="UO48" s="27"/>
      <c r="UP48" s="27"/>
      <c r="UQ48" s="27"/>
      <c r="UR48" s="27"/>
      <c r="US48" s="27"/>
      <c r="UT48" s="27"/>
      <c r="UU48" s="27"/>
      <c r="UV48" s="27"/>
      <c r="UW48" s="27"/>
      <c r="UX48" s="27"/>
      <c r="UY48" s="27"/>
      <c r="UZ48" s="27"/>
      <c r="VA48" s="27"/>
      <c r="VB48" s="27"/>
      <c r="VC48" s="27"/>
      <c r="VD48" s="27"/>
      <c r="VE48" s="27"/>
      <c r="VF48" s="27"/>
      <c r="VG48" s="27"/>
      <c r="VH48" s="27"/>
      <c r="VI48" s="27"/>
      <c r="VJ48" s="27"/>
      <c r="VK48" s="27"/>
      <c r="VL48" s="27"/>
      <c r="VM48" s="27"/>
      <c r="VN48" s="27"/>
      <c r="VO48" s="27"/>
      <c r="VP48" s="27"/>
      <c r="VQ48" s="27"/>
      <c r="VR48" s="27"/>
      <c r="VS48" s="27"/>
      <c r="VT48" s="27"/>
      <c r="VU48" s="27"/>
      <c r="VV48" s="27"/>
      <c r="VW48" s="27"/>
      <c r="VX48" s="27"/>
      <c r="VY48" s="27"/>
      <c r="VZ48" s="27"/>
      <c r="WA48" s="27"/>
      <c r="WB48" s="27"/>
      <c r="WC48" s="27"/>
      <c r="WD48" s="27"/>
      <c r="WE48" s="27"/>
      <c r="WF48" s="27"/>
      <c r="WG48" s="27"/>
      <c r="WH48" s="27"/>
      <c r="WI48" s="27"/>
      <c r="WJ48" s="27"/>
      <c r="WK48" s="27"/>
      <c r="WL48" s="27"/>
      <c r="WM48" s="27"/>
      <c r="WN48" s="27"/>
      <c r="WO48" s="27"/>
      <c r="WP48" s="27"/>
      <c r="WQ48" s="27"/>
      <c r="WR48" s="27"/>
      <c r="WS48" s="27"/>
      <c r="WT48" s="27"/>
      <c r="WU48" s="27"/>
      <c r="WV48" s="27"/>
      <c r="WW48" s="27"/>
      <c r="WX48" s="27"/>
      <c r="WY48" s="27"/>
      <c r="WZ48" s="27"/>
      <c r="XA48" s="27"/>
      <c r="XB48" s="27"/>
      <c r="XC48" s="27"/>
      <c r="XD48" s="27"/>
      <c r="XE48" s="27"/>
      <c r="XF48" s="27"/>
      <c r="XG48" s="27"/>
      <c r="XH48" s="27"/>
      <c r="XI48" s="27"/>
      <c r="XJ48" s="27"/>
      <c r="XK48" s="27"/>
      <c r="XL48" s="27"/>
      <c r="XM48" s="27"/>
      <c r="XN48" s="27"/>
      <c r="XO48" s="27"/>
      <c r="XP48" s="27"/>
      <c r="XQ48" s="27"/>
      <c r="XR48" s="27"/>
      <c r="XS48" s="27"/>
      <c r="XT48" s="27"/>
      <c r="XU48" s="27"/>
      <c r="XV48" s="27"/>
      <c r="XW48" s="27"/>
      <c r="XX48" s="27"/>
      <c r="XY48" s="27"/>
      <c r="XZ48" s="27"/>
      <c r="YA48" s="27"/>
      <c r="YB48" s="27"/>
      <c r="YC48" s="27"/>
      <c r="YD48" s="27"/>
      <c r="YE48" s="27"/>
      <c r="YF48" s="27"/>
      <c r="YG48" s="27"/>
      <c r="YH48" s="27"/>
      <c r="YI48" s="27"/>
      <c r="YJ48" s="27"/>
      <c r="YK48" s="27"/>
      <c r="YL48" s="27"/>
      <c r="YM48" s="27"/>
      <c r="YN48" s="27"/>
      <c r="YO48" s="27"/>
      <c r="YP48" s="27"/>
      <c r="YQ48" s="27"/>
      <c r="YR48" s="27"/>
      <c r="YS48" s="27"/>
      <c r="YT48" s="27"/>
      <c r="YU48" s="27"/>
      <c r="YV48" s="27"/>
      <c r="YW48" s="27"/>
      <c r="YX48" s="27"/>
      <c r="YY48" s="27"/>
      <c r="YZ48" s="27"/>
      <c r="ZA48" s="27"/>
      <c r="ZB48" s="27"/>
      <c r="ZC48" s="27"/>
      <c r="ZD48" s="27"/>
      <c r="ZE48" s="27"/>
      <c r="ZF48" s="27"/>
      <c r="ZG48" s="27"/>
      <c r="ZH48" s="27"/>
      <c r="ZI48" s="27"/>
      <c r="ZJ48" s="27"/>
      <c r="ZK48" s="27"/>
      <c r="ZL48" s="27"/>
      <c r="ZM48" s="27"/>
      <c r="ZN48" s="27"/>
      <c r="ZO48" s="27"/>
      <c r="ZP48" s="27"/>
      <c r="ZQ48" s="27"/>
      <c r="ZR48" s="27"/>
      <c r="ZS48" s="27"/>
      <c r="ZT48" s="27"/>
      <c r="ZU48" s="27"/>
      <c r="ZV48" s="27"/>
      <c r="ZW48" s="27"/>
      <c r="ZX48" s="27"/>
      <c r="ZY48" s="27"/>
      <c r="ZZ48" s="27"/>
      <c r="AAA48" s="27"/>
      <c r="AAB48" s="27"/>
      <c r="AAC48" s="27"/>
      <c r="AAD48" s="27"/>
      <c r="AAE48" s="27"/>
      <c r="AAF48" s="27"/>
      <c r="AAG48" s="27"/>
      <c r="AAH48" s="27"/>
      <c r="AAI48" s="27"/>
      <c r="AAJ48" s="27"/>
      <c r="AAK48" s="27"/>
      <c r="AAL48" s="27"/>
      <c r="AAM48" s="27"/>
      <c r="AAN48" s="27"/>
      <c r="AAO48" s="27"/>
      <c r="AAP48" s="27"/>
      <c r="AAQ48" s="27"/>
      <c r="AAR48" s="27"/>
      <c r="AAS48" s="27"/>
      <c r="AAT48" s="27"/>
      <c r="AAU48" s="27"/>
      <c r="AAV48" s="27"/>
      <c r="AAW48" s="27"/>
      <c r="AAX48" s="27"/>
      <c r="AAY48" s="27"/>
      <c r="AAZ48" s="27"/>
      <c r="ABA48" s="27"/>
      <c r="ABB48" s="27"/>
      <c r="ABC48" s="27"/>
      <c r="ABD48" s="27"/>
      <c r="ABE48" s="27"/>
      <c r="ABF48" s="27"/>
      <c r="ABG48" s="27"/>
      <c r="ABH48" s="27"/>
      <c r="ABI48" s="27"/>
      <c r="ABJ48" s="27"/>
      <c r="ABK48" s="27"/>
      <c r="ABL48" s="27"/>
      <c r="ABM48" s="27"/>
      <c r="ABN48" s="27"/>
      <c r="ABO48" s="27"/>
      <c r="ABP48" s="27"/>
      <c r="ABQ48" s="27"/>
      <c r="ABR48" s="27"/>
      <c r="ABS48" s="27"/>
      <c r="ABT48" s="27"/>
      <c r="ABU48" s="27"/>
      <c r="ABV48" s="27"/>
      <c r="ABW48" s="27"/>
      <c r="ABX48" s="27"/>
      <c r="ABY48" s="27"/>
      <c r="ABZ48" s="27"/>
      <c r="ACA48" s="27"/>
      <c r="ACB48" s="27"/>
      <c r="ACC48" s="27"/>
      <c r="ACD48" s="27"/>
      <c r="ACE48" s="27"/>
      <c r="ACF48" s="27"/>
      <c r="ACG48" s="27"/>
      <c r="ACH48" s="27"/>
      <c r="ACI48" s="27"/>
      <c r="ACJ48" s="27"/>
      <c r="ACK48" s="27"/>
      <c r="ACL48" s="27"/>
      <c r="ACM48" s="27"/>
      <c r="ACN48" s="27"/>
      <c r="ACO48" s="27"/>
      <c r="ACP48" s="27"/>
      <c r="ACQ48" s="27"/>
      <c r="ACR48" s="27"/>
      <c r="ACS48" s="27"/>
      <c r="ACT48" s="27"/>
      <c r="ACU48" s="27"/>
      <c r="ACV48" s="27"/>
      <c r="ACW48" s="27"/>
      <c r="ACX48" s="27"/>
      <c r="ACY48" s="27"/>
      <c r="ACZ48" s="27"/>
      <c r="ADA48" s="27"/>
      <c r="ADB48" s="27"/>
      <c r="ADC48" s="27"/>
      <c r="ADD48" s="27"/>
      <c r="ADE48" s="27"/>
      <c r="ADF48" s="27"/>
      <c r="ADG48" s="27"/>
      <c r="ADH48" s="27"/>
      <c r="ADI48" s="27"/>
      <c r="ADJ48" s="27"/>
      <c r="ADK48" s="27"/>
      <c r="ADL48" s="27"/>
      <c r="ADM48" s="27"/>
      <c r="ADN48" s="27"/>
      <c r="ADO48" s="27"/>
      <c r="ADP48" s="27"/>
      <c r="ADQ48" s="27"/>
      <c r="ADR48" s="27"/>
      <c r="ADS48" s="27"/>
      <c r="ADT48" s="27"/>
      <c r="ADU48" s="27"/>
      <c r="ADV48" s="27"/>
      <c r="ADW48" s="27"/>
      <c r="ADX48" s="27"/>
      <c r="ADY48" s="27"/>
      <c r="ADZ48" s="27"/>
      <c r="AEA48" s="27"/>
      <c r="AEB48" s="27"/>
      <c r="AEC48" s="27"/>
      <c r="AED48" s="27"/>
      <c r="AEE48" s="27"/>
      <c r="AEF48" s="27"/>
      <c r="AEG48" s="27"/>
      <c r="AEH48" s="27"/>
      <c r="AEI48" s="27"/>
      <c r="AEJ48" s="27"/>
      <c r="AEK48" s="27"/>
      <c r="AEL48" s="27"/>
      <c r="AEM48" s="27"/>
      <c r="AEN48" s="27"/>
      <c r="AEO48" s="27"/>
      <c r="AEP48" s="27"/>
      <c r="AEQ48" s="27"/>
      <c r="AER48" s="27"/>
      <c r="AES48" s="27"/>
      <c r="AET48" s="27"/>
      <c r="AEU48" s="27"/>
      <c r="AEV48" s="27"/>
      <c r="AEW48" s="27"/>
      <c r="AEX48" s="27"/>
      <c r="AEY48" s="27"/>
      <c r="AEZ48" s="27"/>
      <c r="AFA48" s="27"/>
      <c r="AFB48" s="27"/>
      <c r="AFC48" s="27"/>
      <c r="AFD48" s="27"/>
      <c r="AFE48" s="27"/>
      <c r="AFF48" s="27"/>
      <c r="AFG48" s="27"/>
      <c r="AFH48" s="27"/>
      <c r="AFI48" s="27"/>
      <c r="AFJ48" s="27"/>
      <c r="AFK48" s="27"/>
      <c r="AFL48" s="27"/>
      <c r="AFM48" s="27"/>
      <c r="AFN48" s="27"/>
      <c r="AFO48" s="27"/>
      <c r="AFP48" s="27"/>
      <c r="AFQ48" s="27"/>
      <c r="AFR48" s="27"/>
      <c r="AFS48" s="27"/>
      <c r="AFT48" s="27"/>
      <c r="AFU48" s="27"/>
      <c r="AFV48" s="27"/>
    </row>
    <row r="60" spans="1:1" x14ac:dyDescent="0.25">
      <c r="A60" s="31"/>
    </row>
  </sheetData>
  <mergeCells count="3">
    <mergeCell ref="A1:E1"/>
    <mergeCell ref="A2:E2"/>
    <mergeCell ref="A3:E3"/>
  </mergeCells>
  <hyperlinks>
    <hyperlink ref="N1" location="'Navigation &amp; Instructions'!A1" display="Navigation" xr:uid="{00000000-0004-0000-1300-000000000000}"/>
    <hyperlink ref="N2" location="Q3_b!A1" display="Question 3(b)" xr:uid="{00000000-0004-0000-1300-000001000000}"/>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174"/>
  <sheetViews>
    <sheetView workbookViewId="0">
      <selection activeCell="N1" sqref="N1"/>
    </sheetView>
  </sheetViews>
  <sheetFormatPr defaultRowHeight="14.4" x14ac:dyDescent="0.3"/>
  <cols>
    <col min="1" max="1" width="31.109375" style="34" customWidth="1"/>
    <col min="2" max="7" width="10.88671875" style="34" customWidth="1"/>
    <col min="14" max="14" width="11.44140625" customWidth="1"/>
  </cols>
  <sheetData>
    <row r="1" spans="1:14" x14ac:dyDescent="0.3">
      <c r="A1" s="316" t="s">
        <v>296</v>
      </c>
      <c r="B1" s="316"/>
      <c r="C1" s="316"/>
      <c r="D1" s="316"/>
      <c r="E1" s="316"/>
      <c r="F1" s="316"/>
      <c r="G1" s="316"/>
      <c r="N1" s="180" t="s">
        <v>403</v>
      </c>
    </row>
    <row r="2" spans="1:14" x14ac:dyDescent="0.3">
      <c r="A2" s="316" t="s">
        <v>7</v>
      </c>
      <c r="B2" s="316"/>
      <c r="C2" s="316"/>
      <c r="D2" s="316"/>
      <c r="E2" s="316"/>
      <c r="F2" s="316"/>
      <c r="G2" s="316"/>
    </row>
    <row r="4" spans="1:14" x14ac:dyDescent="0.3">
      <c r="A4" s="316" t="s">
        <v>297</v>
      </c>
      <c r="B4" s="316"/>
      <c r="C4" s="316"/>
      <c r="D4" s="316"/>
      <c r="E4" s="316"/>
      <c r="F4" s="316"/>
      <c r="G4" s="316"/>
    </row>
    <row r="5" spans="1:14" x14ac:dyDescent="0.3">
      <c r="A5" s="33"/>
      <c r="B5" s="33"/>
      <c r="C5" s="33"/>
      <c r="D5" s="33"/>
      <c r="E5" s="33"/>
      <c r="F5" s="33"/>
      <c r="G5" s="33"/>
    </row>
    <row r="6" spans="1:14" ht="14.4" customHeight="1" x14ac:dyDescent="0.3">
      <c r="A6" s="126" t="s">
        <v>383</v>
      </c>
    </row>
    <row r="8" spans="1:14" ht="17.399999999999999" customHeight="1" x14ac:dyDescent="0.35">
      <c r="A8" s="149" t="s">
        <v>1</v>
      </c>
      <c r="B8" s="150">
        <v>2020</v>
      </c>
      <c r="C8" s="150">
        <v>2021</v>
      </c>
      <c r="D8" s="150">
        <v>2022</v>
      </c>
      <c r="E8" s="150">
        <v>2023</v>
      </c>
      <c r="F8" s="150">
        <v>2024</v>
      </c>
      <c r="G8" s="150">
        <v>2025</v>
      </c>
    </row>
    <row r="9" spans="1:14" ht="14.4" customHeight="1" x14ac:dyDescent="0.3">
      <c r="A9" s="151" t="s">
        <v>298</v>
      </c>
      <c r="B9" s="154"/>
      <c r="C9" s="154"/>
      <c r="D9" s="154"/>
      <c r="E9" s="154"/>
      <c r="F9" s="154"/>
      <c r="G9" s="154"/>
    </row>
    <row r="10" spans="1:14" ht="14.4" customHeight="1" x14ac:dyDescent="0.3">
      <c r="A10" s="153" t="s">
        <v>299</v>
      </c>
      <c r="B10" s="154">
        <v>784780</v>
      </c>
      <c r="C10" s="154">
        <v>911720</v>
      </c>
      <c r="D10" s="154">
        <v>1077880</v>
      </c>
      <c r="E10" s="154">
        <v>1289710</v>
      </c>
      <c r="F10" s="154">
        <v>1594260</v>
      </c>
      <c r="G10" s="154">
        <v>2090450</v>
      </c>
    </row>
    <row r="11" spans="1:14" ht="14.4" customHeight="1" x14ac:dyDescent="0.3">
      <c r="A11" s="153" t="s">
        <v>300</v>
      </c>
      <c r="B11" s="154">
        <v>222890</v>
      </c>
      <c r="C11" s="154">
        <v>255630</v>
      </c>
      <c r="D11" s="154">
        <v>293230</v>
      </c>
      <c r="E11" s="154">
        <v>329160</v>
      </c>
      <c r="F11" s="154">
        <v>365520</v>
      </c>
      <c r="G11" s="154">
        <v>401560</v>
      </c>
    </row>
    <row r="12" spans="1:14" ht="14.4" customHeight="1" x14ac:dyDescent="0.3">
      <c r="A12" s="155" t="s">
        <v>301</v>
      </c>
      <c r="B12" s="156">
        <v>1007670</v>
      </c>
      <c r="C12" s="156">
        <v>1167350</v>
      </c>
      <c r="D12" s="156">
        <v>1371110</v>
      </c>
      <c r="E12" s="156">
        <v>1618870</v>
      </c>
      <c r="F12" s="156">
        <v>1959780</v>
      </c>
      <c r="G12" s="156">
        <v>2492010</v>
      </c>
    </row>
    <row r="13" spans="1:14" ht="14.4" customHeight="1" x14ac:dyDescent="0.3">
      <c r="A13" s="153" t="s">
        <v>302</v>
      </c>
      <c r="B13" s="154">
        <v>597270</v>
      </c>
      <c r="C13" s="154">
        <v>595330</v>
      </c>
      <c r="D13" s="154">
        <v>606450</v>
      </c>
      <c r="E13" s="154">
        <v>624430</v>
      </c>
      <c r="F13" s="154">
        <v>647770</v>
      </c>
      <c r="G13" s="154">
        <v>685240</v>
      </c>
    </row>
    <row r="14" spans="1:14" ht="14.4" customHeight="1" x14ac:dyDescent="0.3">
      <c r="A14" s="157" t="s">
        <v>303</v>
      </c>
      <c r="B14" s="154">
        <v>42050</v>
      </c>
      <c r="C14" s="154">
        <v>51360</v>
      </c>
      <c r="D14" s="154">
        <v>61150</v>
      </c>
      <c r="E14" s="154">
        <v>73190</v>
      </c>
      <c r="F14" s="154">
        <v>85850</v>
      </c>
      <c r="G14" s="154">
        <v>103940</v>
      </c>
    </row>
    <row r="15" spans="1:14" ht="14.4" customHeight="1" x14ac:dyDescent="0.3">
      <c r="A15" s="151" t="s">
        <v>304</v>
      </c>
      <c r="B15" s="156">
        <v>1646990</v>
      </c>
      <c r="C15" s="156">
        <v>1814040</v>
      </c>
      <c r="D15" s="156">
        <v>2038710</v>
      </c>
      <c r="E15" s="156">
        <v>2316490</v>
      </c>
      <c r="F15" s="156">
        <v>2693400</v>
      </c>
      <c r="G15" s="156">
        <v>3281190</v>
      </c>
    </row>
    <row r="16" spans="1:14" ht="14.4" customHeight="1" x14ac:dyDescent="0.3">
      <c r="A16" s="152"/>
      <c r="B16" s="154"/>
      <c r="C16" s="154"/>
      <c r="D16" s="154"/>
      <c r="E16" s="154"/>
      <c r="F16" s="154"/>
      <c r="G16" s="154"/>
    </row>
    <row r="17" spans="1:7" ht="14.4" customHeight="1" x14ac:dyDescent="0.3">
      <c r="A17" s="151" t="s">
        <v>305</v>
      </c>
      <c r="B17" s="154"/>
      <c r="C17" s="154"/>
      <c r="D17" s="154"/>
      <c r="E17" s="154"/>
      <c r="F17" s="154"/>
      <c r="G17" s="154"/>
    </row>
    <row r="18" spans="1:7" ht="14.4" customHeight="1" x14ac:dyDescent="0.3">
      <c r="A18" s="153" t="s">
        <v>306</v>
      </c>
      <c r="B18" s="154">
        <v>100500</v>
      </c>
      <c r="C18" s="154">
        <v>129890</v>
      </c>
      <c r="D18" s="154">
        <v>143730</v>
      </c>
      <c r="E18" s="154">
        <v>168890</v>
      </c>
      <c r="F18" s="154">
        <v>198370</v>
      </c>
      <c r="G18" s="154">
        <v>235170</v>
      </c>
    </row>
    <row r="19" spans="1:7" ht="14.4" customHeight="1" x14ac:dyDescent="0.3">
      <c r="A19" s="153" t="s">
        <v>307</v>
      </c>
      <c r="B19" s="154">
        <v>601710</v>
      </c>
      <c r="C19" s="154">
        <v>659910</v>
      </c>
      <c r="D19" s="154">
        <v>722420</v>
      </c>
      <c r="E19" s="154">
        <v>726080</v>
      </c>
      <c r="F19" s="154">
        <v>791210</v>
      </c>
      <c r="G19" s="154">
        <v>863940</v>
      </c>
    </row>
    <row r="20" spans="1:7" ht="14.4" customHeight="1" x14ac:dyDescent="0.3">
      <c r="A20" s="153" t="s">
        <v>308</v>
      </c>
      <c r="B20" s="154">
        <v>588460</v>
      </c>
      <c r="C20" s="154">
        <v>695250</v>
      </c>
      <c r="D20" s="154">
        <v>835020</v>
      </c>
      <c r="E20" s="154">
        <v>1052600</v>
      </c>
      <c r="F20" s="154">
        <v>1320810</v>
      </c>
      <c r="G20" s="154">
        <v>1776940</v>
      </c>
    </row>
    <row r="21" spans="1:7" ht="14.4" customHeight="1" x14ac:dyDescent="0.3">
      <c r="A21" s="155" t="s">
        <v>309</v>
      </c>
      <c r="B21" s="156">
        <v>1290670</v>
      </c>
      <c r="C21" s="156">
        <v>1485050</v>
      </c>
      <c r="D21" s="156">
        <v>1701170</v>
      </c>
      <c r="E21" s="156">
        <v>1947570</v>
      </c>
      <c r="F21" s="156">
        <v>2310390</v>
      </c>
      <c r="G21" s="156">
        <v>2876050</v>
      </c>
    </row>
    <row r="22" spans="1:7" ht="14.4" customHeight="1" x14ac:dyDescent="0.3">
      <c r="A22" s="153" t="s">
        <v>310</v>
      </c>
      <c r="B22" s="154">
        <v>83650</v>
      </c>
      <c r="C22" s="154">
        <v>100920</v>
      </c>
      <c r="D22" s="154">
        <v>119100</v>
      </c>
      <c r="E22" s="154">
        <v>138800</v>
      </c>
      <c r="F22" s="154">
        <v>161100</v>
      </c>
      <c r="G22" s="154">
        <v>193200</v>
      </c>
    </row>
    <row r="23" spans="1:7" ht="14.4" customHeight="1" x14ac:dyDescent="0.3">
      <c r="A23" s="153" t="s">
        <v>311</v>
      </c>
      <c r="B23" s="154">
        <v>-49100</v>
      </c>
      <c r="C23" s="154">
        <v>-63270</v>
      </c>
      <c r="D23" s="154">
        <v>-75070</v>
      </c>
      <c r="E23" s="154">
        <v>-87090</v>
      </c>
      <c r="F23" s="154">
        <v>-100330</v>
      </c>
      <c r="G23" s="154">
        <v>-120350</v>
      </c>
    </row>
    <row r="24" spans="1:7" ht="14.4" customHeight="1" x14ac:dyDescent="0.3">
      <c r="A24" s="155" t="s">
        <v>312</v>
      </c>
      <c r="B24" s="156">
        <v>34550</v>
      </c>
      <c r="C24" s="156">
        <v>37650</v>
      </c>
      <c r="D24" s="156">
        <v>44030</v>
      </c>
      <c r="E24" s="156">
        <v>51710</v>
      </c>
      <c r="F24" s="156">
        <v>60770</v>
      </c>
      <c r="G24" s="156">
        <v>72850</v>
      </c>
    </row>
    <row r="25" spans="1:7" ht="14.4" customHeight="1" x14ac:dyDescent="0.3">
      <c r="A25" s="155" t="s">
        <v>313</v>
      </c>
      <c r="B25" s="156">
        <v>69280</v>
      </c>
      <c r="C25" s="156">
        <v>77220</v>
      </c>
      <c r="D25" s="156">
        <v>84090</v>
      </c>
      <c r="E25" s="156">
        <v>91700</v>
      </c>
      <c r="F25" s="156">
        <v>99740</v>
      </c>
      <c r="G25" s="156">
        <v>107750</v>
      </c>
    </row>
    <row r="26" spans="1:7" ht="14.4" customHeight="1" x14ac:dyDescent="0.3">
      <c r="A26" s="155" t="s">
        <v>314</v>
      </c>
      <c r="B26" s="156">
        <v>1394500</v>
      </c>
      <c r="C26" s="156">
        <v>1599920</v>
      </c>
      <c r="D26" s="156">
        <v>1829290</v>
      </c>
      <c r="E26" s="156">
        <v>2090980</v>
      </c>
      <c r="F26" s="156">
        <v>2470900</v>
      </c>
      <c r="G26" s="156">
        <v>3056650</v>
      </c>
    </row>
    <row r="27" spans="1:7" ht="14.4" customHeight="1" x14ac:dyDescent="0.3">
      <c r="A27" s="153"/>
      <c r="B27" s="154"/>
      <c r="C27" s="154"/>
      <c r="D27" s="154"/>
      <c r="E27" s="154"/>
      <c r="F27" s="154"/>
      <c r="G27" s="154"/>
    </row>
    <row r="28" spans="1:7" ht="14.4" customHeight="1" x14ac:dyDescent="0.3">
      <c r="A28" s="151" t="s">
        <v>315</v>
      </c>
      <c r="B28" s="156">
        <v>252490</v>
      </c>
      <c r="C28" s="156">
        <v>214120</v>
      </c>
      <c r="D28" s="156">
        <v>209420</v>
      </c>
      <c r="E28" s="156">
        <v>225510</v>
      </c>
      <c r="F28" s="156">
        <v>222500</v>
      </c>
      <c r="G28" s="156">
        <v>224540</v>
      </c>
    </row>
    <row r="29" spans="1:7" ht="14.4" customHeight="1" x14ac:dyDescent="0.3">
      <c r="A29" s="151" t="s">
        <v>0</v>
      </c>
      <c r="B29" s="156">
        <v>18000.000000000004</v>
      </c>
      <c r="C29" s="156">
        <v>18000.000000000004</v>
      </c>
      <c r="D29" s="156">
        <v>18000.000000000004</v>
      </c>
      <c r="E29" s="156">
        <v>18000.000000000004</v>
      </c>
      <c r="F29" s="156">
        <v>18000.000000000004</v>
      </c>
      <c r="G29" s="156">
        <v>7375.0000000000018</v>
      </c>
    </row>
    <row r="30" spans="1:7" ht="14.4" customHeight="1" x14ac:dyDescent="0.3">
      <c r="A30" s="151" t="s">
        <v>316</v>
      </c>
      <c r="B30" s="156">
        <v>82100</v>
      </c>
      <c r="C30" s="156">
        <v>68600</v>
      </c>
      <c r="D30" s="156">
        <v>67000</v>
      </c>
      <c r="E30" s="156">
        <v>72600</v>
      </c>
      <c r="F30" s="156">
        <v>71600</v>
      </c>
      <c r="G30" s="156">
        <v>76000</v>
      </c>
    </row>
    <row r="31" spans="1:7" ht="14.4" customHeight="1" x14ac:dyDescent="0.3">
      <c r="A31" s="151" t="s">
        <v>175</v>
      </c>
      <c r="B31" s="156">
        <v>152390</v>
      </c>
      <c r="C31" s="156">
        <v>127520</v>
      </c>
      <c r="D31" s="156">
        <v>124420</v>
      </c>
      <c r="E31" s="156">
        <v>134910</v>
      </c>
      <c r="F31" s="156">
        <v>132900</v>
      </c>
      <c r="G31" s="156">
        <v>141165</v>
      </c>
    </row>
    <row r="32" spans="1:7" ht="14.4" customHeight="1" x14ac:dyDescent="0.3">
      <c r="A32" s="127"/>
      <c r="B32" s="148"/>
      <c r="C32" s="148"/>
      <c r="D32" s="148"/>
      <c r="E32" s="148"/>
      <c r="F32" s="148"/>
      <c r="G32" s="148"/>
    </row>
    <row r="33" spans="1:7" ht="14.4" customHeight="1" x14ac:dyDescent="0.3">
      <c r="A33" s="35"/>
      <c r="B33" s="147"/>
      <c r="C33" s="147"/>
      <c r="D33" s="147"/>
      <c r="E33" s="147"/>
      <c r="F33" s="147"/>
      <c r="G33" s="147"/>
    </row>
    <row r="34" spans="1:7" ht="17.399999999999999" customHeight="1" x14ac:dyDescent="0.35">
      <c r="A34" s="149" t="s">
        <v>317</v>
      </c>
      <c r="B34" s="150">
        <v>2020</v>
      </c>
      <c r="C34" s="150">
        <v>2021</v>
      </c>
      <c r="D34" s="150">
        <v>2022</v>
      </c>
      <c r="E34" s="150">
        <v>2023</v>
      </c>
      <c r="F34" s="150">
        <v>2024</v>
      </c>
      <c r="G34" s="150">
        <v>2025</v>
      </c>
    </row>
    <row r="35" spans="1:7" ht="14.4" customHeight="1" x14ac:dyDescent="0.3">
      <c r="A35" s="151" t="s">
        <v>298</v>
      </c>
      <c r="B35" s="154"/>
      <c r="C35" s="158"/>
      <c r="D35" s="158"/>
      <c r="E35" s="158"/>
      <c r="F35" s="158"/>
      <c r="G35" s="158"/>
    </row>
    <row r="36" spans="1:7" ht="14.4" customHeight="1" x14ac:dyDescent="0.3">
      <c r="A36" s="153" t="s">
        <v>299</v>
      </c>
      <c r="B36" s="154">
        <v>561000</v>
      </c>
      <c r="C36" s="154">
        <v>669800</v>
      </c>
      <c r="D36" s="154">
        <v>812600</v>
      </c>
      <c r="E36" s="154">
        <v>1000000</v>
      </c>
      <c r="F36" s="154">
        <v>1280000</v>
      </c>
      <c r="G36" s="154">
        <v>1750000</v>
      </c>
    </row>
    <row r="37" spans="1:7" ht="14.4" customHeight="1" x14ac:dyDescent="0.3">
      <c r="A37" s="153" t="s">
        <v>300</v>
      </c>
      <c r="B37" s="159">
        <v>0</v>
      </c>
      <c r="C37" s="159">
        <v>0</v>
      </c>
      <c r="D37" s="159">
        <v>0</v>
      </c>
      <c r="E37" s="159">
        <v>0</v>
      </c>
      <c r="F37" s="159">
        <v>0</v>
      </c>
      <c r="G37" s="159">
        <v>0</v>
      </c>
    </row>
    <row r="38" spans="1:7" ht="14.4" customHeight="1" x14ac:dyDescent="0.3">
      <c r="A38" s="155" t="s">
        <v>301</v>
      </c>
      <c r="B38" s="160">
        <v>561000</v>
      </c>
      <c r="C38" s="160">
        <v>669800</v>
      </c>
      <c r="D38" s="160">
        <v>812600</v>
      </c>
      <c r="E38" s="160">
        <v>1000000</v>
      </c>
      <c r="F38" s="160">
        <v>1280000</v>
      </c>
      <c r="G38" s="160">
        <v>1750000</v>
      </c>
    </row>
    <row r="39" spans="1:7" ht="14.4" customHeight="1" x14ac:dyDescent="0.3">
      <c r="A39" s="153" t="s">
        <v>302</v>
      </c>
      <c r="B39" s="159">
        <v>73700</v>
      </c>
      <c r="C39" s="159">
        <v>85000</v>
      </c>
      <c r="D39" s="159">
        <v>98000</v>
      </c>
      <c r="E39" s="159">
        <v>119000</v>
      </c>
      <c r="F39" s="159">
        <v>142000</v>
      </c>
      <c r="G39" s="159">
        <v>175000</v>
      </c>
    </row>
    <row r="40" spans="1:7" x14ac:dyDescent="0.3">
      <c r="A40" s="157" t="s">
        <v>303</v>
      </c>
      <c r="B40" s="159">
        <v>25800</v>
      </c>
      <c r="C40" s="159">
        <v>33400</v>
      </c>
      <c r="D40" s="159">
        <v>40600</v>
      </c>
      <c r="E40" s="159">
        <v>50500</v>
      </c>
      <c r="F40" s="159">
        <v>61600</v>
      </c>
      <c r="G40" s="159">
        <v>76500</v>
      </c>
    </row>
    <row r="41" spans="1:7" x14ac:dyDescent="0.3">
      <c r="A41" s="151" t="s">
        <v>304</v>
      </c>
      <c r="B41" s="160">
        <v>660500</v>
      </c>
      <c r="C41" s="160">
        <v>788200</v>
      </c>
      <c r="D41" s="160">
        <v>951200</v>
      </c>
      <c r="E41" s="160">
        <v>1169500</v>
      </c>
      <c r="F41" s="160">
        <v>1483600</v>
      </c>
      <c r="G41" s="160">
        <v>2001500</v>
      </c>
    </row>
    <row r="42" spans="1:7" x14ac:dyDescent="0.3">
      <c r="A42" s="152"/>
      <c r="B42" s="154"/>
      <c r="C42" s="154"/>
      <c r="D42" s="154"/>
      <c r="E42" s="154"/>
      <c r="F42" s="154"/>
      <c r="G42" s="154"/>
    </row>
    <row r="43" spans="1:7" x14ac:dyDescent="0.3">
      <c r="A43" s="151" t="s">
        <v>305</v>
      </c>
      <c r="B43" s="154"/>
      <c r="C43" s="154"/>
      <c r="D43" s="154"/>
      <c r="E43" s="154"/>
      <c r="F43" s="154"/>
      <c r="G43" s="154"/>
    </row>
    <row r="44" spans="1:7" x14ac:dyDescent="0.3">
      <c r="A44" s="153" t="s">
        <v>306</v>
      </c>
      <c r="B44" s="159">
        <v>16200</v>
      </c>
      <c r="C44" s="159">
        <v>28800</v>
      </c>
      <c r="D44" s="159">
        <v>36000</v>
      </c>
      <c r="E44" s="159">
        <v>46600</v>
      </c>
      <c r="F44" s="159">
        <v>59200</v>
      </c>
      <c r="G44" s="159">
        <v>75100</v>
      </c>
    </row>
    <row r="45" spans="1:7" x14ac:dyDescent="0.3">
      <c r="A45" s="153" t="s">
        <v>307</v>
      </c>
      <c r="B45" s="159">
        <v>114650</v>
      </c>
      <c r="C45" s="159">
        <v>161100</v>
      </c>
      <c r="D45" s="159">
        <v>193650</v>
      </c>
      <c r="E45" s="159">
        <v>228100</v>
      </c>
      <c r="F45" s="159">
        <v>276450</v>
      </c>
      <c r="G45" s="159">
        <v>315700</v>
      </c>
    </row>
    <row r="46" spans="1:7" x14ac:dyDescent="0.3">
      <c r="A46" s="153" t="s">
        <v>308</v>
      </c>
      <c r="B46" s="159">
        <v>474250</v>
      </c>
      <c r="C46" s="159">
        <v>536300</v>
      </c>
      <c r="D46" s="159">
        <v>649250</v>
      </c>
      <c r="E46" s="159">
        <v>807400</v>
      </c>
      <c r="F46" s="159">
        <v>1038000</v>
      </c>
      <c r="G46" s="159">
        <v>1464500</v>
      </c>
    </row>
    <row r="47" spans="1:7" x14ac:dyDescent="0.3">
      <c r="A47" s="155" t="s">
        <v>309</v>
      </c>
      <c r="B47" s="160">
        <v>605100</v>
      </c>
      <c r="C47" s="160">
        <v>726200</v>
      </c>
      <c r="D47" s="160">
        <v>878900</v>
      </c>
      <c r="E47" s="160">
        <v>1082100</v>
      </c>
      <c r="F47" s="160">
        <v>1373650</v>
      </c>
      <c r="G47" s="160">
        <v>1855300</v>
      </c>
    </row>
    <row r="48" spans="1:7" x14ac:dyDescent="0.3">
      <c r="A48" s="153" t="s">
        <v>310</v>
      </c>
      <c r="B48" s="159">
        <v>30200</v>
      </c>
      <c r="C48" s="159">
        <v>38300</v>
      </c>
      <c r="D48" s="159">
        <v>46400</v>
      </c>
      <c r="E48" s="159">
        <v>56100</v>
      </c>
      <c r="F48" s="159">
        <v>69000</v>
      </c>
      <c r="G48" s="159">
        <v>90800</v>
      </c>
    </row>
    <row r="49" spans="1:7" x14ac:dyDescent="0.3">
      <c r="A49" s="153" t="s">
        <v>311</v>
      </c>
      <c r="B49" s="159">
        <v>-13400</v>
      </c>
      <c r="C49" s="159">
        <v>-20900</v>
      </c>
      <c r="D49" s="159">
        <v>-24300</v>
      </c>
      <c r="E49" s="159">
        <v>-28500</v>
      </c>
      <c r="F49" s="159">
        <v>-36900</v>
      </c>
      <c r="G49" s="159">
        <v>-52300</v>
      </c>
    </row>
    <row r="50" spans="1:7" x14ac:dyDescent="0.3">
      <c r="A50" s="155" t="s">
        <v>312</v>
      </c>
      <c r="B50" s="160">
        <v>16800</v>
      </c>
      <c r="C50" s="160">
        <v>17400</v>
      </c>
      <c r="D50" s="160">
        <v>22100</v>
      </c>
      <c r="E50" s="160">
        <v>27600</v>
      </c>
      <c r="F50" s="160">
        <v>32100</v>
      </c>
      <c r="G50" s="160">
        <v>38500</v>
      </c>
    </row>
    <row r="51" spans="1:7" x14ac:dyDescent="0.3">
      <c r="A51" s="155" t="s">
        <v>313</v>
      </c>
      <c r="B51" s="160">
        <v>14300</v>
      </c>
      <c r="C51" s="160">
        <v>17400</v>
      </c>
      <c r="D51" s="160">
        <v>20200</v>
      </c>
      <c r="E51" s="160">
        <v>24100</v>
      </c>
      <c r="F51" s="160">
        <v>28200</v>
      </c>
      <c r="G51" s="160">
        <v>32800</v>
      </c>
    </row>
    <row r="52" spans="1:7" x14ac:dyDescent="0.3">
      <c r="A52" s="155" t="s">
        <v>314</v>
      </c>
      <c r="B52" s="160">
        <v>636200</v>
      </c>
      <c r="C52" s="160">
        <v>761000</v>
      </c>
      <c r="D52" s="160">
        <v>921200</v>
      </c>
      <c r="E52" s="160">
        <v>1133800</v>
      </c>
      <c r="F52" s="160">
        <v>1433950</v>
      </c>
      <c r="G52" s="160">
        <v>1926600</v>
      </c>
    </row>
    <row r="53" spans="1:7" x14ac:dyDescent="0.3">
      <c r="A53" s="153"/>
      <c r="B53" s="154"/>
      <c r="C53" s="154"/>
      <c r="D53" s="154"/>
      <c r="E53" s="154"/>
      <c r="F53" s="154"/>
      <c r="G53" s="154"/>
    </row>
    <row r="54" spans="1:7" x14ac:dyDescent="0.3">
      <c r="A54" s="151" t="s">
        <v>315</v>
      </c>
      <c r="B54" s="156">
        <v>24300</v>
      </c>
      <c r="C54" s="156">
        <v>27200</v>
      </c>
      <c r="D54" s="156">
        <v>30000</v>
      </c>
      <c r="E54" s="156">
        <v>35700</v>
      </c>
      <c r="F54" s="156">
        <v>49650</v>
      </c>
      <c r="G54" s="156">
        <v>74900</v>
      </c>
    </row>
    <row r="55" spans="1:7" x14ac:dyDescent="0.3">
      <c r="A55" s="151" t="s">
        <v>0</v>
      </c>
      <c r="B55" s="156">
        <v>0</v>
      </c>
      <c r="C55" s="156">
        <v>0</v>
      </c>
      <c r="D55" s="156">
        <v>0</v>
      </c>
      <c r="E55" s="156">
        <v>0</v>
      </c>
      <c r="F55" s="156">
        <v>0</v>
      </c>
      <c r="G55" s="156">
        <v>0</v>
      </c>
    </row>
    <row r="56" spans="1:7" x14ac:dyDescent="0.3">
      <c r="A56" s="151" t="s">
        <v>316</v>
      </c>
      <c r="B56" s="156">
        <v>8500</v>
      </c>
      <c r="C56" s="156">
        <v>9500</v>
      </c>
      <c r="D56" s="156">
        <v>10500</v>
      </c>
      <c r="E56" s="156">
        <v>12500</v>
      </c>
      <c r="F56" s="156">
        <v>17400</v>
      </c>
      <c r="G56" s="156">
        <v>26200</v>
      </c>
    </row>
    <row r="57" spans="1:7" x14ac:dyDescent="0.3">
      <c r="A57" s="151" t="s">
        <v>175</v>
      </c>
      <c r="B57" s="156">
        <v>15800</v>
      </c>
      <c r="C57" s="156">
        <v>17700</v>
      </c>
      <c r="D57" s="156">
        <v>19500</v>
      </c>
      <c r="E57" s="156">
        <v>23200</v>
      </c>
      <c r="F57" s="156">
        <v>32250</v>
      </c>
      <c r="G57" s="156">
        <v>48700</v>
      </c>
    </row>
    <row r="58" spans="1:7" x14ac:dyDescent="0.3">
      <c r="A58" s="35"/>
      <c r="B58" s="147"/>
      <c r="C58" s="147"/>
      <c r="D58" s="147"/>
      <c r="E58" s="147"/>
      <c r="F58" s="147"/>
      <c r="G58" s="147"/>
    </row>
    <row r="59" spans="1:7" x14ac:dyDescent="0.3">
      <c r="A59" s="35"/>
      <c r="B59" s="147"/>
      <c r="C59" s="147"/>
      <c r="D59" s="147"/>
      <c r="E59" s="147"/>
      <c r="F59" s="147"/>
      <c r="G59" s="147"/>
    </row>
    <row r="60" spans="1:7" ht="17.399999999999999" x14ac:dyDescent="0.35">
      <c r="A60" s="149" t="s">
        <v>318</v>
      </c>
      <c r="B60" s="150">
        <v>2020</v>
      </c>
      <c r="C60" s="150">
        <v>2021</v>
      </c>
      <c r="D60" s="150">
        <v>2022</v>
      </c>
      <c r="E60" s="150">
        <v>2023</v>
      </c>
      <c r="F60" s="150">
        <v>2024</v>
      </c>
      <c r="G60" s="150">
        <v>2025</v>
      </c>
    </row>
    <row r="61" spans="1:7" x14ac:dyDescent="0.3">
      <c r="A61" s="151" t="s">
        <v>298</v>
      </c>
      <c r="B61" s="161"/>
      <c r="C61" s="158"/>
      <c r="D61" s="158"/>
      <c r="E61" s="158"/>
      <c r="F61" s="158"/>
      <c r="G61" s="158"/>
    </row>
    <row r="62" spans="1:7" x14ac:dyDescent="0.3">
      <c r="A62" s="153" t="s">
        <v>299</v>
      </c>
      <c r="B62" s="154">
        <v>58780</v>
      </c>
      <c r="C62" s="154">
        <v>72420</v>
      </c>
      <c r="D62" s="154">
        <v>89480</v>
      </c>
      <c r="E62" s="154">
        <v>106810</v>
      </c>
      <c r="F62" s="154">
        <v>125360</v>
      </c>
      <c r="G62" s="154">
        <v>145650</v>
      </c>
    </row>
    <row r="63" spans="1:7" x14ac:dyDescent="0.3">
      <c r="A63" s="153" t="s">
        <v>300</v>
      </c>
      <c r="B63" s="159">
        <v>47590</v>
      </c>
      <c r="C63" s="159">
        <v>64730</v>
      </c>
      <c r="D63" s="159">
        <v>82030</v>
      </c>
      <c r="E63" s="159">
        <v>96460</v>
      </c>
      <c r="F63" s="159">
        <v>111020</v>
      </c>
      <c r="G63" s="159">
        <v>125060</v>
      </c>
    </row>
    <row r="64" spans="1:7" x14ac:dyDescent="0.3">
      <c r="A64" s="155" t="s">
        <v>301</v>
      </c>
      <c r="B64" s="160">
        <v>106370</v>
      </c>
      <c r="C64" s="160">
        <v>137150</v>
      </c>
      <c r="D64" s="160">
        <v>171510</v>
      </c>
      <c r="E64" s="160">
        <v>203270</v>
      </c>
      <c r="F64" s="160">
        <v>236380</v>
      </c>
      <c r="G64" s="160">
        <v>270710</v>
      </c>
    </row>
    <row r="65" spans="1:7" x14ac:dyDescent="0.3">
      <c r="A65" s="153" t="s">
        <v>302</v>
      </c>
      <c r="B65" s="159">
        <v>110770</v>
      </c>
      <c r="C65" s="159">
        <v>106530</v>
      </c>
      <c r="D65" s="159">
        <v>105850</v>
      </c>
      <c r="E65" s="159">
        <v>109730</v>
      </c>
      <c r="F65" s="159">
        <v>114170</v>
      </c>
      <c r="G65" s="159">
        <v>121040</v>
      </c>
    </row>
    <row r="66" spans="1:7" x14ac:dyDescent="0.3">
      <c r="A66" s="157" t="s">
        <v>303</v>
      </c>
      <c r="B66" s="159">
        <v>5850</v>
      </c>
      <c r="C66" s="159">
        <v>6760</v>
      </c>
      <c r="D66" s="159">
        <v>8450</v>
      </c>
      <c r="E66" s="159">
        <v>9490</v>
      </c>
      <c r="F66" s="159">
        <v>9750</v>
      </c>
      <c r="G66" s="159">
        <v>11440</v>
      </c>
    </row>
    <row r="67" spans="1:7" x14ac:dyDescent="0.3">
      <c r="A67" s="151" t="s">
        <v>304</v>
      </c>
      <c r="B67" s="160">
        <v>222990</v>
      </c>
      <c r="C67" s="160">
        <v>250440</v>
      </c>
      <c r="D67" s="160">
        <v>285810</v>
      </c>
      <c r="E67" s="160">
        <v>322490</v>
      </c>
      <c r="F67" s="160">
        <v>360300</v>
      </c>
      <c r="G67" s="160">
        <v>403190</v>
      </c>
    </row>
    <row r="68" spans="1:7" x14ac:dyDescent="0.3">
      <c r="A68" s="152"/>
      <c r="B68" s="154"/>
      <c r="C68" s="154"/>
      <c r="D68" s="154"/>
      <c r="E68" s="154"/>
      <c r="F68" s="154"/>
      <c r="G68" s="154"/>
    </row>
    <row r="69" spans="1:7" x14ac:dyDescent="0.3">
      <c r="A69" s="151" t="s">
        <v>305</v>
      </c>
      <c r="B69" s="154"/>
      <c r="C69" s="154"/>
      <c r="D69" s="154"/>
      <c r="E69" s="154"/>
      <c r="F69" s="154"/>
      <c r="G69" s="154"/>
    </row>
    <row r="70" spans="1:7" x14ac:dyDescent="0.3">
      <c r="A70" s="153" t="s">
        <v>306</v>
      </c>
      <c r="B70" s="159">
        <v>27300</v>
      </c>
      <c r="C70" s="159">
        <v>35290</v>
      </c>
      <c r="D70" s="159">
        <v>33930</v>
      </c>
      <c r="E70" s="159">
        <v>38090</v>
      </c>
      <c r="F70" s="159">
        <v>42770</v>
      </c>
      <c r="G70" s="159">
        <v>47970</v>
      </c>
    </row>
    <row r="71" spans="1:7" x14ac:dyDescent="0.3">
      <c r="A71" s="153" t="s">
        <v>307</v>
      </c>
      <c r="B71" s="159">
        <v>32760</v>
      </c>
      <c r="C71" s="159">
        <v>32110</v>
      </c>
      <c r="D71" s="159">
        <v>36270</v>
      </c>
      <c r="E71" s="159">
        <v>41080</v>
      </c>
      <c r="F71" s="159">
        <v>45760</v>
      </c>
      <c r="G71" s="159">
        <v>51740</v>
      </c>
    </row>
    <row r="72" spans="1:7" x14ac:dyDescent="0.3">
      <c r="A72" s="153" t="s">
        <v>319</v>
      </c>
      <c r="B72" s="159">
        <v>92310</v>
      </c>
      <c r="C72" s="159">
        <v>120250</v>
      </c>
      <c r="D72" s="159">
        <v>152270</v>
      </c>
      <c r="E72" s="159">
        <v>182600</v>
      </c>
      <c r="F72" s="159">
        <v>214410</v>
      </c>
      <c r="G72" s="159">
        <v>246440</v>
      </c>
    </row>
    <row r="73" spans="1:7" x14ac:dyDescent="0.3">
      <c r="A73" s="155" t="s">
        <v>309</v>
      </c>
      <c r="B73" s="160">
        <v>152370</v>
      </c>
      <c r="C73" s="160">
        <v>187650</v>
      </c>
      <c r="D73" s="160">
        <v>222470</v>
      </c>
      <c r="E73" s="160">
        <v>261770</v>
      </c>
      <c r="F73" s="160">
        <v>302940</v>
      </c>
      <c r="G73" s="160">
        <v>346150</v>
      </c>
    </row>
    <row r="74" spans="1:7" x14ac:dyDescent="0.3">
      <c r="A74" s="153" t="s">
        <v>310</v>
      </c>
      <c r="B74" s="159">
        <v>21450</v>
      </c>
      <c r="C74" s="159">
        <v>25220</v>
      </c>
      <c r="D74" s="159">
        <v>32200</v>
      </c>
      <c r="E74" s="159">
        <v>38500</v>
      </c>
      <c r="F74" s="159">
        <v>45100</v>
      </c>
      <c r="G74" s="159">
        <v>52400</v>
      </c>
    </row>
    <row r="75" spans="1:7" x14ac:dyDescent="0.3">
      <c r="A75" s="153" t="s">
        <v>311</v>
      </c>
      <c r="B75" s="159">
        <v>-13000</v>
      </c>
      <c r="C75" s="159">
        <v>-16770</v>
      </c>
      <c r="D75" s="159">
        <v>-24670</v>
      </c>
      <c r="E75" s="159">
        <v>-31790</v>
      </c>
      <c r="F75" s="159">
        <v>-36830</v>
      </c>
      <c r="G75" s="159">
        <v>-41350</v>
      </c>
    </row>
    <row r="76" spans="1:7" x14ac:dyDescent="0.3">
      <c r="A76" s="155" t="s">
        <v>312</v>
      </c>
      <c r="B76" s="160">
        <v>8450</v>
      </c>
      <c r="C76" s="160">
        <v>8450</v>
      </c>
      <c r="D76" s="160">
        <v>7530</v>
      </c>
      <c r="E76" s="160">
        <v>6710</v>
      </c>
      <c r="F76" s="160">
        <v>8270</v>
      </c>
      <c r="G76" s="160">
        <v>11050</v>
      </c>
    </row>
    <row r="77" spans="1:7" x14ac:dyDescent="0.3">
      <c r="A77" s="155" t="s">
        <v>313</v>
      </c>
      <c r="B77" s="160">
        <v>13780</v>
      </c>
      <c r="C77" s="160">
        <v>14820</v>
      </c>
      <c r="D77" s="160">
        <v>15990</v>
      </c>
      <c r="E77" s="160">
        <v>16900</v>
      </c>
      <c r="F77" s="160">
        <v>17940</v>
      </c>
      <c r="G77" s="160">
        <v>18850</v>
      </c>
    </row>
    <row r="78" spans="1:7" x14ac:dyDescent="0.3">
      <c r="A78" s="155" t="s">
        <v>314</v>
      </c>
      <c r="B78" s="160">
        <v>174600</v>
      </c>
      <c r="C78" s="160">
        <v>210920</v>
      </c>
      <c r="D78" s="160">
        <v>245990</v>
      </c>
      <c r="E78" s="160">
        <v>285380</v>
      </c>
      <c r="F78" s="160">
        <v>329150</v>
      </c>
      <c r="G78" s="160">
        <v>376050</v>
      </c>
    </row>
    <row r="79" spans="1:7" x14ac:dyDescent="0.3">
      <c r="A79" s="153"/>
      <c r="B79" s="154"/>
      <c r="C79" s="154"/>
      <c r="D79" s="154"/>
      <c r="E79" s="154"/>
      <c r="F79" s="154"/>
      <c r="G79" s="154"/>
    </row>
    <row r="80" spans="1:7" x14ac:dyDescent="0.3">
      <c r="A80" s="151" t="s">
        <v>315</v>
      </c>
      <c r="B80" s="156">
        <v>48390</v>
      </c>
      <c r="C80" s="156">
        <v>39520</v>
      </c>
      <c r="D80" s="156">
        <v>39820</v>
      </c>
      <c r="E80" s="156">
        <v>37110</v>
      </c>
      <c r="F80" s="156">
        <v>31150</v>
      </c>
      <c r="G80" s="156">
        <v>27140</v>
      </c>
    </row>
    <row r="81" spans="1:7" x14ac:dyDescent="0.3">
      <c r="A81" s="151" t="s">
        <v>0</v>
      </c>
      <c r="B81" s="156">
        <v>0</v>
      </c>
      <c r="C81" s="156">
        <v>0</v>
      </c>
      <c r="D81" s="156">
        <v>0</v>
      </c>
      <c r="E81" s="156">
        <v>0</v>
      </c>
      <c r="F81" s="156">
        <v>0</v>
      </c>
      <c r="G81" s="156">
        <v>0</v>
      </c>
    </row>
    <row r="82" spans="1:7" x14ac:dyDescent="0.3">
      <c r="A82" s="151" t="s">
        <v>316</v>
      </c>
      <c r="B82" s="156">
        <v>16900</v>
      </c>
      <c r="C82" s="156">
        <v>13800</v>
      </c>
      <c r="D82" s="156">
        <v>13900</v>
      </c>
      <c r="E82" s="156">
        <v>13000</v>
      </c>
      <c r="F82" s="156">
        <v>10900</v>
      </c>
      <c r="G82" s="156">
        <v>9500</v>
      </c>
    </row>
    <row r="83" spans="1:7" x14ac:dyDescent="0.3">
      <c r="A83" s="151" t="s">
        <v>175</v>
      </c>
      <c r="B83" s="156">
        <v>31490</v>
      </c>
      <c r="C83" s="156">
        <v>25720</v>
      </c>
      <c r="D83" s="156">
        <v>25920</v>
      </c>
      <c r="E83" s="156">
        <v>24110</v>
      </c>
      <c r="F83" s="156">
        <v>20250</v>
      </c>
      <c r="G83" s="156">
        <v>17640</v>
      </c>
    </row>
    <row r="84" spans="1:7" x14ac:dyDescent="0.3">
      <c r="A84" s="35"/>
      <c r="B84" s="147"/>
      <c r="C84" s="147"/>
      <c r="D84" s="147"/>
      <c r="E84" s="147"/>
      <c r="F84" s="147"/>
      <c r="G84" s="147"/>
    </row>
    <row r="85" spans="1:7" x14ac:dyDescent="0.3">
      <c r="A85" s="35"/>
      <c r="B85" s="147"/>
      <c r="C85" s="147"/>
      <c r="D85" s="147"/>
      <c r="E85" s="147"/>
      <c r="F85" s="147"/>
      <c r="G85" s="147"/>
    </row>
    <row r="86" spans="1:7" ht="17.399999999999999" x14ac:dyDescent="0.35">
      <c r="A86" s="149" t="s">
        <v>320</v>
      </c>
      <c r="B86" s="150">
        <v>2020</v>
      </c>
      <c r="C86" s="150">
        <v>2021</v>
      </c>
      <c r="D86" s="150">
        <v>2022</v>
      </c>
      <c r="E86" s="150">
        <v>2023</v>
      </c>
      <c r="F86" s="150">
        <v>2024</v>
      </c>
      <c r="G86" s="150">
        <v>2025</v>
      </c>
    </row>
    <row r="87" spans="1:7" x14ac:dyDescent="0.3">
      <c r="A87" s="151" t="s">
        <v>298</v>
      </c>
      <c r="B87" s="154"/>
      <c r="C87" s="158"/>
      <c r="D87" s="158"/>
      <c r="E87" s="158"/>
      <c r="F87" s="158"/>
      <c r="G87" s="158"/>
    </row>
    <row r="88" spans="1:7" x14ac:dyDescent="0.3">
      <c r="A88" s="153" t="s">
        <v>299</v>
      </c>
      <c r="B88" s="154">
        <v>34000</v>
      </c>
      <c r="C88" s="154">
        <v>34000</v>
      </c>
      <c r="D88" s="154">
        <v>36400</v>
      </c>
      <c r="E88" s="154">
        <v>38500</v>
      </c>
      <c r="F88" s="154">
        <v>40200</v>
      </c>
      <c r="G88" s="154">
        <v>41700</v>
      </c>
    </row>
    <row r="89" spans="1:7" x14ac:dyDescent="0.3">
      <c r="A89" s="153" t="s">
        <v>300</v>
      </c>
      <c r="B89" s="159">
        <v>54900</v>
      </c>
      <c r="C89" s="159">
        <v>63100</v>
      </c>
      <c r="D89" s="159">
        <v>71200</v>
      </c>
      <c r="E89" s="159">
        <v>80000</v>
      </c>
      <c r="F89" s="159">
        <v>89300</v>
      </c>
      <c r="G89" s="159">
        <v>98600</v>
      </c>
    </row>
    <row r="90" spans="1:7" x14ac:dyDescent="0.3">
      <c r="A90" s="155" t="s">
        <v>301</v>
      </c>
      <c r="B90" s="160">
        <v>88900</v>
      </c>
      <c r="C90" s="160">
        <v>97100</v>
      </c>
      <c r="D90" s="160">
        <v>107600</v>
      </c>
      <c r="E90" s="160">
        <v>118500</v>
      </c>
      <c r="F90" s="160">
        <v>129500</v>
      </c>
      <c r="G90" s="160">
        <v>140300</v>
      </c>
    </row>
    <row r="91" spans="1:7" x14ac:dyDescent="0.3">
      <c r="A91" s="153" t="s">
        <v>302</v>
      </c>
      <c r="B91" s="159">
        <v>51200</v>
      </c>
      <c r="C91" s="159">
        <v>50500</v>
      </c>
      <c r="D91" s="159">
        <v>51700</v>
      </c>
      <c r="E91" s="159">
        <v>53000</v>
      </c>
      <c r="F91" s="159">
        <v>54500</v>
      </c>
      <c r="G91" s="159">
        <v>56700</v>
      </c>
    </row>
    <row r="92" spans="1:7" x14ac:dyDescent="0.3">
      <c r="A92" s="157" t="s">
        <v>303</v>
      </c>
      <c r="B92" s="159">
        <v>0</v>
      </c>
      <c r="C92" s="159">
        <v>0</v>
      </c>
      <c r="D92" s="159">
        <v>0</v>
      </c>
      <c r="E92" s="159">
        <v>0</v>
      </c>
      <c r="F92" s="159">
        <v>0</v>
      </c>
      <c r="G92" s="159">
        <v>0</v>
      </c>
    </row>
    <row r="93" spans="1:7" x14ac:dyDescent="0.3">
      <c r="A93" s="151" t="s">
        <v>304</v>
      </c>
      <c r="B93" s="160">
        <v>140100</v>
      </c>
      <c r="C93" s="160">
        <v>147600</v>
      </c>
      <c r="D93" s="160">
        <v>159300</v>
      </c>
      <c r="E93" s="160">
        <v>171500</v>
      </c>
      <c r="F93" s="160">
        <v>184000</v>
      </c>
      <c r="G93" s="160">
        <v>197000</v>
      </c>
    </row>
    <row r="94" spans="1:7" x14ac:dyDescent="0.3">
      <c r="A94" s="152"/>
      <c r="B94" s="154"/>
      <c r="C94" s="154"/>
      <c r="D94" s="154"/>
      <c r="E94" s="154"/>
      <c r="F94" s="154"/>
      <c r="G94" s="154"/>
    </row>
    <row r="95" spans="1:7" x14ac:dyDescent="0.3">
      <c r="A95" s="151" t="s">
        <v>305</v>
      </c>
      <c r="B95" s="154"/>
      <c r="C95" s="154"/>
      <c r="D95" s="154"/>
      <c r="E95" s="154"/>
      <c r="F95" s="154"/>
      <c r="G95" s="154"/>
    </row>
    <row r="96" spans="1:7" x14ac:dyDescent="0.3">
      <c r="A96" s="153" t="s">
        <v>306</v>
      </c>
      <c r="B96" s="159">
        <v>15800</v>
      </c>
      <c r="C96" s="159">
        <v>15800</v>
      </c>
      <c r="D96" s="159">
        <v>17200</v>
      </c>
      <c r="E96" s="159">
        <v>18800</v>
      </c>
      <c r="F96" s="159">
        <v>20500</v>
      </c>
      <c r="G96" s="159">
        <v>22300</v>
      </c>
    </row>
    <row r="97" spans="1:7" x14ac:dyDescent="0.3">
      <c r="A97" s="153" t="s">
        <v>307</v>
      </c>
      <c r="B97" s="159">
        <v>31900</v>
      </c>
      <c r="C97" s="159">
        <v>29800</v>
      </c>
      <c r="D97" s="159">
        <v>31200</v>
      </c>
      <c r="E97" s="159">
        <v>33000</v>
      </c>
      <c r="F97" s="159">
        <v>34900</v>
      </c>
      <c r="G97" s="159">
        <v>36800</v>
      </c>
    </row>
    <row r="98" spans="1:7" x14ac:dyDescent="0.3">
      <c r="A98" s="153" t="s">
        <v>319</v>
      </c>
      <c r="B98" s="159">
        <v>34400</v>
      </c>
      <c r="C98" s="159">
        <v>45400</v>
      </c>
      <c r="D98" s="159">
        <v>51300</v>
      </c>
      <c r="E98" s="159">
        <v>58300</v>
      </c>
      <c r="F98" s="159">
        <v>64800</v>
      </c>
      <c r="G98" s="159">
        <v>71300</v>
      </c>
    </row>
    <row r="99" spans="1:7" x14ac:dyDescent="0.3">
      <c r="A99" s="155" t="s">
        <v>309</v>
      </c>
      <c r="B99" s="160">
        <v>82100</v>
      </c>
      <c r="C99" s="160">
        <v>91000</v>
      </c>
      <c r="D99" s="160">
        <v>99700</v>
      </c>
      <c r="E99" s="160">
        <v>110100</v>
      </c>
      <c r="F99" s="160">
        <v>120200</v>
      </c>
      <c r="G99" s="160">
        <v>130400</v>
      </c>
    </row>
    <row r="100" spans="1:7" x14ac:dyDescent="0.3">
      <c r="A100" s="153" t="s">
        <v>310</v>
      </c>
      <c r="B100" s="159">
        <v>18100</v>
      </c>
      <c r="C100" s="159">
        <v>20500</v>
      </c>
      <c r="D100" s="159">
        <v>22500</v>
      </c>
      <c r="E100" s="159">
        <v>25100</v>
      </c>
      <c r="F100" s="159">
        <v>27500</v>
      </c>
      <c r="G100" s="159">
        <v>30000</v>
      </c>
    </row>
    <row r="101" spans="1:7" x14ac:dyDescent="0.3">
      <c r="A101" s="153" t="s">
        <v>311</v>
      </c>
      <c r="B101" s="159">
        <v>-9300</v>
      </c>
      <c r="C101" s="159">
        <v>-11200</v>
      </c>
      <c r="D101" s="159">
        <v>-11700</v>
      </c>
      <c r="E101" s="159">
        <v>-12600</v>
      </c>
      <c r="F101" s="159">
        <v>-13200</v>
      </c>
      <c r="G101" s="159">
        <v>-13800</v>
      </c>
    </row>
    <row r="102" spans="1:7" x14ac:dyDescent="0.3">
      <c r="A102" s="155" t="s">
        <v>312</v>
      </c>
      <c r="B102" s="160">
        <v>8800</v>
      </c>
      <c r="C102" s="160">
        <v>9300</v>
      </c>
      <c r="D102" s="160">
        <v>10800</v>
      </c>
      <c r="E102" s="160">
        <v>12500</v>
      </c>
      <c r="F102" s="160">
        <v>14300</v>
      </c>
      <c r="G102" s="160">
        <v>16200</v>
      </c>
    </row>
    <row r="103" spans="1:7" x14ac:dyDescent="0.3">
      <c r="A103" s="155" t="s">
        <v>313</v>
      </c>
      <c r="B103" s="160">
        <v>9200</v>
      </c>
      <c r="C103" s="160">
        <v>10300</v>
      </c>
      <c r="D103" s="160">
        <v>10900</v>
      </c>
      <c r="E103" s="160">
        <v>11500</v>
      </c>
      <c r="F103" s="160">
        <v>12200</v>
      </c>
      <c r="G103" s="160">
        <v>12700</v>
      </c>
    </row>
    <row r="104" spans="1:7" x14ac:dyDescent="0.3">
      <c r="A104" s="155" t="s">
        <v>314</v>
      </c>
      <c r="B104" s="160">
        <v>100100</v>
      </c>
      <c r="C104" s="160">
        <v>110600</v>
      </c>
      <c r="D104" s="160">
        <v>121400</v>
      </c>
      <c r="E104" s="160">
        <v>134100</v>
      </c>
      <c r="F104" s="160">
        <v>146700</v>
      </c>
      <c r="G104" s="160">
        <v>159300</v>
      </c>
    </row>
    <row r="105" spans="1:7" x14ac:dyDescent="0.3">
      <c r="A105" s="153"/>
      <c r="B105" s="154"/>
      <c r="C105" s="154"/>
      <c r="D105" s="154"/>
      <c r="E105" s="154"/>
      <c r="F105" s="154"/>
      <c r="G105" s="154"/>
    </row>
    <row r="106" spans="1:7" x14ac:dyDescent="0.3">
      <c r="A106" s="151" t="s">
        <v>315</v>
      </c>
      <c r="B106" s="156">
        <v>40000</v>
      </c>
      <c r="C106" s="156">
        <v>37000</v>
      </c>
      <c r="D106" s="156">
        <v>37900</v>
      </c>
      <c r="E106" s="156">
        <v>37400</v>
      </c>
      <c r="F106" s="156">
        <v>37300</v>
      </c>
      <c r="G106" s="156">
        <v>37700</v>
      </c>
    </row>
    <row r="107" spans="1:7" x14ac:dyDescent="0.3">
      <c r="A107" s="151" t="s">
        <v>0</v>
      </c>
      <c r="B107" s="156">
        <v>0</v>
      </c>
      <c r="C107" s="156">
        <v>0</v>
      </c>
      <c r="D107" s="156">
        <v>0</v>
      </c>
      <c r="E107" s="156">
        <v>0</v>
      </c>
      <c r="F107" s="156">
        <v>0</v>
      </c>
      <c r="G107" s="156">
        <v>0</v>
      </c>
    </row>
    <row r="108" spans="1:7" x14ac:dyDescent="0.3">
      <c r="A108" s="151" t="s">
        <v>316</v>
      </c>
      <c r="B108" s="156">
        <v>14000</v>
      </c>
      <c r="C108" s="156">
        <v>13000</v>
      </c>
      <c r="D108" s="156">
        <v>13300</v>
      </c>
      <c r="E108" s="156">
        <v>13100</v>
      </c>
      <c r="F108" s="156">
        <v>13100</v>
      </c>
      <c r="G108" s="156">
        <v>13200</v>
      </c>
    </row>
    <row r="109" spans="1:7" x14ac:dyDescent="0.3">
      <c r="A109" s="151" t="s">
        <v>175</v>
      </c>
      <c r="B109" s="156">
        <v>26000</v>
      </c>
      <c r="C109" s="156">
        <v>24000</v>
      </c>
      <c r="D109" s="156">
        <v>24600</v>
      </c>
      <c r="E109" s="156">
        <v>24300</v>
      </c>
      <c r="F109" s="156">
        <v>24200</v>
      </c>
      <c r="G109" s="156">
        <v>24500</v>
      </c>
    </row>
    <row r="110" spans="1:7" x14ac:dyDescent="0.3">
      <c r="A110" s="35"/>
      <c r="B110" s="147"/>
      <c r="C110" s="147"/>
      <c r="D110" s="147"/>
      <c r="E110" s="147"/>
      <c r="F110" s="147"/>
      <c r="G110" s="147"/>
    </row>
    <row r="111" spans="1:7" x14ac:dyDescent="0.3">
      <c r="A111" s="35"/>
      <c r="B111" s="147"/>
      <c r="C111" s="147"/>
      <c r="D111" s="147"/>
      <c r="E111" s="147"/>
      <c r="F111" s="147"/>
      <c r="G111" s="147"/>
    </row>
    <row r="112" spans="1:7" ht="17.399999999999999" x14ac:dyDescent="0.35">
      <c r="A112" s="149" t="s">
        <v>321</v>
      </c>
      <c r="B112" s="150">
        <v>2020</v>
      </c>
      <c r="C112" s="150">
        <v>2021</v>
      </c>
      <c r="D112" s="150">
        <v>2022</v>
      </c>
      <c r="E112" s="150">
        <v>2023</v>
      </c>
      <c r="F112" s="150">
        <v>2024</v>
      </c>
      <c r="G112" s="150">
        <v>2025</v>
      </c>
    </row>
    <row r="113" spans="1:7" x14ac:dyDescent="0.3">
      <c r="A113" s="151" t="s">
        <v>298</v>
      </c>
      <c r="B113" s="154"/>
      <c r="C113" s="158"/>
      <c r="D113" s="158"/>
      <c r="E113" s="158"/>
      <c r="F113" s="158"/>
      <c r="G113" s="158"/>
    </row>
    <row r="114" spans="1:7" x14ac:dyDescent="0.3">
      <c r="A114" s="153" t="s">
        <v>299</v>
      </c>
      <c r="B114" s="154">
        <v>14300</v>
      </c>
      <c r="C114" s="154">
        <v>17500</v>
      </c>
      <c r="D114" s="154">
        <v>19400</v>
      </c>
      <c r="E114" s="154">
        <v>21400</v>
      </c>
      <c r="F114" s="154">
        <v>22700</v>
      </c>
      <c r="G114" s="154">
        <v>24100</v>
      </c>
    </row>
    <row r="115" spans="1:7" x14ac:dyDescent="0.3">
      <c r="A115" s="153" t="s">
        <v>300</v>
      </c>
      <c r="B115" s="159">
        <v>44700</v>
      </c>
      <c r="C115" s="159">
        <v>52800</v>
      </c>
      <c r="D115" s="159">
        <v>63000</v>
      </c>
      <c r="E115" s="159">
        <v>73700</v>
      </c>
      <c r="F115" s="159">
        <v>84200</v>
      </c>
      <c r="G115" s="159">
        <v>93900</v>
      </c>
    </row>
    <row r="116" spans="1:7" x14ac:dyDescent="0.3">
      <c r="A116" s="155" t="s">
        <v>301</v>
      </c>
      <c r="B116" s="160">
        <v>59000</v>
      </c>
      <c r="C116" s="160">
        <v>70300</v>
      </c>
      <c r="D116" s="160">
        <v>82400</v>
      </c>
      <c r="E116" s="160">
        <v>95100</v>
      </c>
      <c r="F116" s="160">
        <v>106900</v>
      </c>
      <c r="G116" s="160">
        <v>118000</v>
      </c>
    </row>
    <row r="117" spans="1:7" x14ac:dyDescent="0.3">
      <c r="A117" s="153" t="s">
        <v>302</v>
      </c>
      <c r="B117" s="159">
        <v>20400</v>
      </c>
      <c r="C117" s="159">
        <v>20500</v>
      </c>
      <c r="D117" s="159">
        <v>22000</v>
      </c>
      <c r="E117" s="159">
        <v>24100</v>
      </c>
      <c r="F117" s="159">
        <v>26800</v>
      </c>
      <c r="G117" s="159">
        <v>30100</v>
      </c>
    </row>
    <row r="118" spans="1:7" x14ac:dyDescent="0.3">
      <c r="A118" s="157" t="s">
        <v>303</v>
      </c>
      <c r="B118" s="159">
        <v>0</v>
      </c>
      <c r="C118" s="159">
        <v>0</v>
      </c>
      <c r="D118" s="159">
        <v>0</v>
      </c>
      <c r="E118" s="159">
        <v>0</v>
      </c>
      <c r="F118" s="159">
        <v>0</v>
      </c>
      <c r="G118" s="159">
        <v>0</v>
      </c>
    </row>
    <row r="119" spans="1:7" x14ac:dyDescent="0.3">
      <c r="A119" s="151" t="s">
        <v>304</v>
      </c>
      <c r="B119" s="160">
        <v>79400</v>
      </c>
      <c r="C119" s="160">
        <v>90800</v>
      </c>
      <c r="D119" s="160">
        <v>104400</v>
      </c>
      <c r="E119" s="160">
        <v>119200</v>
      </c>
      <c r="F119" s="160">
        <v>133700</v>
      </c>
      <c r="G119" s="160">
        <v>148100</v>
      </c>
    </row>
    <row r="120" spans="1:7" x14ac:dyDescent="0.3">
      <c r="A120" s="152"/>
      <c r="B120" s="154"/>
      <c r="C120" s="154"/>
      <c r="D120" s="154"/>
      <c r="E120" s="154"/>
      <c r="F120" s="154"/>
      <c r="G120" s="154"/>
    </row>
    <row r="121" spans="1:7" x14ac:dyDescent="0.3">
      <c r="A121" s="151" t="s">
        <v>305</v>
      </c>
      <c r="B121" s="154"/>
      <c r="C121" s="154"/>
      <c r="D121" s="154"/>
      <c r="E121" s="154"/>
      <c r="F121" s="154"/>
      <c r="G121" s="154"/>
    </row>
    <row r="122" spans="1:7" x14ac:dyDescent="0.3">
      <c r="A122" s="153" t="s">
        <v>306</v>
      </c>
      <c r="B122" s="159">
        <v>22900</v>
      </c>
      <c r="C122" s="159">
        <v>28600</v>
      </c>
      <c r="D122" s="159">
        <v>35900</v>
      </c>
      <c r="E122" s="159">
        <v>44200</v>
      </c>
      <c r="F122" s="159">
        <v>53000</v>
      </c>
      <c r="G122" s="159">
        <v>65200</v>
      </c>
    </row>
    <row r="123" spans="1:7" x14ac:dyDescent="0.3">
      <c r="A123" s="153" t="s">
        <v>307</v>
      </c>
      <c r="B123" s="159">
        <v>400</v>
      </c>
      <c r="C123" s="159">
        <v>500</v>
      </c>
      <c r="D123" s="159">
        <v>500</v>
      </c>
      <c r="E123" s="159">
        <v>500</v>
      </c>
      <c r="F123" s="159">
        <v>500</v>
      </c>
      <c r="G123" s="159">
        <v>500</v>
      </c>
    </row>
    <row r="124" spans="1:7" x14ac:dyDescent="0.3">
      <c r="A124" s="153" t="s">
        <v>319</v>
      </c>
      <c r="B124" s="159">
        <v>10800</v>
      </c>
      <c r="C124" s="159">
        <v>11100</v>
      </c>
      <c r="D124" s="159">
        <v>12000</v>
      </c>
      <c r="E124" s="159">
        <v>13200</v>
      </c>
      <c r="F124" s="159">
        <v>14600</v>
      </c>
      <c r="G124" s="159">
        <v>15100</v>
      </c>
    </row>
    <row r="125" spans="1:7" x14ac:dyDescent="0.3">
      <c r="A125" s="155" t="s">
        <v>309</v>
      </c>
      <c r="B125" s="160">
        <v>34100</v>
      </c>
      <c r="C125" s="160">
        <v>40200</v>
      </c>
      <c r="D125" s="160">
        <v>48400</v>
      </c>
      <c r="E125" s="160">
        <v>57900</v>
      </c>
      <c r="F125" s="160">
        <v>68100</v>
      </c>
      <c r="G125" s="160">
        <v>80800</v>
      </c>
    </row>
    <row r="126" spans="1:7" x14ac:dyDescent="0.3">
      <c r="A126" s="153" t="s">
        <v>310</v>
      </c>
      <c r="B126" s="159">
        <v>8200</v>
      </c>
      <c r="C126" s="159">
        <v>10800</v>
      </c>
      <c r="D126" s="159">
        <v>11700</v>
      </c>
      <c r="E126" s="159">
        <v>12600</v>
      </c>
      <c r="F126" s="159">
        <v>12900</v>
      </c>
      <c r="G126" s="159">
        <v>13100</v>
      </c>
    </row>
    <row r="127" spans="1:7" x14ac:dyDescent="0.3">
      <c r="A127" s="153" t="s">
        <v>311</v>
      </c>
      <c r="B127" s="159">
        <v>-11200</v>
      </c>
      <c r="C127" s="159">
        <v>-12300</v>
      </c>
      <c r="D127" s="159">
        <v>-12600</v>
      </c>
      <c r="E127" s="159">
        <v>-12600</v>
      </c>
      <c r="F127" s="159">
        <v>-12000</v>
      </c>
      <c r="G127" s="159">
        <v>-11500</v>
      </c>
    </row>
    <row r="128" spans="1:7" x14ac:dyDescent="0.3">
      <c r="A128" s="155" t="s">
        <v>312</v>
      </c>
      <c r="B128" s="160">
        <v>-3000</v>
      </c>
      <c r="C128" s="160">
        <v>-1500</v>
      </c>
      <c r="D128" s="160">
        <v>-900</v>
      </c>
      <c r="E128" s="160">
        <v>0</v>
      </c>
      <c r="F128" s="160">
        <v>900</v>
      </c>
      <c r="G128" s="160">
        <v>1600</v>
      </c>
    </row>
    <row r="129" spans="1:7" x14ac:dyDescent="0.3">
      <c r="A129" s="155" t="s">
        <v>313</v>
      </c>
      <c r="B129" s="160">
        <v>21200</v>
      </c>
      <c r="C129" s="160">
        <v>23100</v>
      </c>
      <c r="D129" s="160">
        <v>24800</v>
      </c>
      <c r="E129" s="160">
        <v>26500</v>
      </c>
      <c r="F129" s="160">
        <v>28000</v>
      </c>
      <c r="G129" s="160">
        <v>29500</v>
      </c>
    </row>
    <row r="130" spans="1:7" x14ac:dyDescent="0.3">
      <c r="A130" s="155" t="s">
        <v>314</v>
      </c>
      <c r="B130" s="160">
        <v>52300</v>
      </c>
      <c r="C130" s="160">
        <v>61800</v>
      </c>
      <c r="D130" s="160">
        <v>72300</v>
      </c>
      <c r="E130" s="160">
        <v>84400</v>
      </c>
      <c r="F130" s="160">
        <v>97000</v>
      </c>
      <c r="G130" s="160">
        <v>111900</v>
      </c>
    </row>
    <row r="131" spans="1:7" x14ac:dyDescent="0.3">
      <c r="A131" s="153"/>
      <c r="B131" s="154"/>
      <c r="C131" s="154"/>
      <c r="D131" s="154"/>
      <c r="E131" s="154"/>
      <c r="F131" s="154"/>
      <c r="G131" s="154"/>
    </row>
    <row r="132" spans="1:7" x14ac:dyDescent="0.3">
      <c r="A132" s="151" t="s">
        <v>315</v>
      </c>
      <c r="B132" s="156">
        <v>27100</v>
      </c>
      <c r="C132" s="156">
        <v>29000</v>
      </c>
      <c r="D132" s="156">
        <v>32100</v>
      </c>
      <c r="E132" s="156">
        <v>34800</v>
      </c>
      <c r="F132" s="156">
        <v>36700</v>
      </c>
      <c r="G132" s="156">
        <v>36200</v>
      </c>
    </row>
    <row r="133" spans="1:7" x14ac:dyDescent="0.3">
      <c r="A133" s="151" t="s">
        <v>0</v>
      </c>
      <c r="B133" s="156">
        <v>0</v>
      </c>
      <c r="C133" s="156">
        <v>0</v>
      </c>
      <c r="D133" s="156">
        <v>0</v>
      </c>
      <c r="E133" s="156">
        <v>0</v>
      </c>
      <c r="F133" s="156">
        <v>0</v>
      </c>
      <c r="G133" s="156">
        <v>0</v>
      </c>
    </row>
    <row r="134" spans="1:7" x14ac:dyDescent="0.3">
      <c r="A134" s="151" t="s">
        <v>316</v>
      </c>
      <c r="B134" s="156">
        <v>9500</v>
      </c>
      <c r="C134" s="156">
        <v>10200</v>
      </c>
      <c r="D134" s="156">
        <v>11200</v>
      </c>
      <c r="E134" s="156">
        <v>12200</v>
      </c>
      <c r="F134" s="156">
        <v>12800</v>
      </c>
      <c r="G134" s="156">
        <v>12700</v>
      </c>
    </row>
    <row r="135" spans="1:7" x14ac:dyDescent="0.3">
      <c r="A135" s="151" t="s">
        <v>175</v>
      </c>
      <c r="B135" s="156">
        <v>17600</v>
      </c>
      <c r="C135" s="156">
        <v>18800</v>
      </c>
      <c r="D135" s="156">
        <v>20900</v>
      </c>
      <c r="E135" s="156">
        <v>22600</v>
      </c>
      <c r="F135" s="156">
        <v>23900</v>
      </c>
      <c r="G135" s="156">
        <v>23500</v>
      </c>
    </row>
    <row r="136" spans="1:7" x14ac:dyDescent="0.3">
      <c r="A136" s="35"/>
      <c r="B136" s="147"/>
      <c r="C136" s="147"/>
      <c r="D136" s="147"/>
      <c r="E136" s="147"/>
      <c r="F136" s="147"/>
      <c r="G136" s="147"/>
    </row>
    <row r="137" spans="1:7" x14ac:dyDescent="0.3">
      <c r="A137" s="35"/>
      <c r="B137" s="147"/>
      <c r="C137" s="147"/>
      <c r="D137" s="147"/>
      <c r="E137" s="147"/>
      <c r="F137" s="147"/>
      <c r="G137" s="147"/>
    </row>
    <row r="138" spans="1:7" ht="17.399999999999999" x14ac:dyDescent="0.35">
      <c r="A138" s="149" t="s">
        <v>13</v>
      </c>
      <c r="B138" s="150">
        <v>2020</v>
      </c>
      <c r="C138" s="150">
        <v>2021</v>
      </c>
      <c r="D138" s="150">
        <v>2022</v>
      </c>
      <c r="E138" s="150">
        <v>2023</v>
      </c>
      <c r="F138" s="150">
        <v>2024</v>
      </c>
      <c r="G138" s="150">
        <v>2025</v>
      </c>
    </row>
    <row r="139" spans="1:7" x14ac:dyDescent="0.3">
      <c r="A139" s="151" t="s">
        <v>298</v>
      </c>
      <c r="B139" s="154"/>
      <c r="C139" s="158"/>
      <c r="D139" s="158"/>
      <c r="E139" s="158"/>
      <c r="F139" s="158"/>
      <c r="G139" s="158"/>
    </row>
    <row r="140" spans="1:7" x14ac:dyDescent="0.3">
      <c r="A140" s="153" t="s">
        <v>299</v>
      </c>
      <c r="B140" s="154">
        <v>116700</v>
      </c>
      <c r="C140" s="154">
        <v>118000</v>
      </c>
      <c r="D140" s="154">
        <v>120000</v>
      </c>
      <c r="E140" s="154">
        <v>123000</v>
      </c>
      <c r="F140" s="154">
        <v>126000</v>
      </c>
      <c r="G140" s="154">
        <v>129000</v>
      </c>
    </row>
    <row r="141" spans="1:7" x14ac:dyDescent="0.3">
      <c r="A141" s="153" t="s">
        <v>300</v>
      </c>
      <c r="B141" s="159">
        <v>75700</v>
      </c>
      <c r="C141" s="159">
        <v>75000</v>
      </c>
      <c r="D141" s="159">
        <v>77000</v>
      </c>
      <c r="E141" s="159">
        <v>79000</v>
      </c>
      <c r="F141" s="159">
        <v>81000</v>
      </c>
      <c r="G141" s="159">
        <v>84000</v>
      </c>
    </row>
    <row r="142" spans="1:7" x14ac:dyDescent="0.3">
      <c r="A142" s="155" t="s">
        <v>301</v>
      </c>
      <c r="B142" s="160">
        <v>192400</v>
      </c>
      <c r="C142" s="160">
        <v>193000</v>
      </c>
      <c r="D142" s="160">
        <v>197000</v>
      </c>
      <c r="E142" s="160">
        <v>202000</v>
      </c>
      <c r="F142" s="160">
        <v>207000</v>
      </c>
      <c r="G142" s="160">
        <v>213000</v>
      </c>
    </row>
    <row r="143" spans="1:7" x14ac:dyDescent="0.3">
      <c r="A143" s="153" t="s">
        <v>302</v>
      </c>
      <c r="B143" s="159">
        <v>341200</v>
      </c>
      <c r="C143" s="159">
        <v>332800</v>
      </c>
      <c r="D143" s="159">
        <v>328900</v>
      </c>
      <c r="E143" s="159">
        <v>318600</v>
      </c>
      <c r="F143" s="159">
        <v>310300</v>
      </c>
      <c r="G143" s="159">
        <v>302400</v>
      </c>
    </row>
    <row r="144" spans="1:7" x14ac:dyDescent="0.3">
      <c r="A144" s="157" t="s">
        <v>303</v>
      </c>
      <c r="B144" s="159">
        <v>10400</v>
      </c>
      <c r="C144" s="159">
        <v>11200</v>
      </c>
      <c r="D144" s="159">
        <v>12100</v>
      </c>
      <c r="E144" s="159">
        <v>13200</v>
      </c>
      <c r="F144" s="159">
        <v>14500</v>
      </c>
      <c r="G144" s="159">
        <v>16000</v>
      </c>
    </row>
    <row r="145" spans="1:7" x14ac:dyDescent="0.3">
      <c r="A145" s="151" t="s">
        <v>304</v>
      </c>
      <c r="B145" s="160">
        <v>544000</v>
      </c>
      <c r="C145" s="160">
        <v>537000</v>
      </c>
      <c r="D145" s="160">
        <v>538000</v>
      </c>
      <c r="E145" s="160">
        <v>533800</v>
      </c>
      <c r="F145" s="160">
        <v>531800</v>
      </c>
      <c r="G145" s="160">
        <v>531400</v>
      </c>
    </row>
    <row r="146" spans="1:7" x14ac:dyDescent="0.3">
      <c r="A146" s="152"/>
      <c r="B146" s="154"/>
      <c r="C146" s="154"/>
      <c r="D146" s="154"/>
      <c r="E146" s="154"/>
      <c r="F146" s="154"/>
      <c r="G146" s="154"/>
    </row>
    <row r="147" spans="1:7" x14ac:dyDescent="0.3">
      <c r="A147" s="151" t="s">
        <v>305</v>
      </c>
      <c r="B147" s="154"/>
      <c r="C147" s="154"/>
      <c r="D147" s="154"/>
      <c r="E147" s="154"/>
      <c r="F147" s="154"/>
      <c r="G147" s="154"/>
    </row>
    <row r="148" spans="1:7" x14ac:dyDescent="0.3">
      <c r="A148" s="153" t="s">
        <v>306</v>
      </c>
      <c r="B148" s="159">
        <v>18300</v>
      </c>
      <c r="C148" s="159">
        <v>21400</v>
      </c>
      <c r="D148" s="159">
        <v>20700</v>
      </c>
      <c r="E148" s="159">
        <v>21200</v>
      </c>
      <c r="F148" s="159">
        <v>22900</v>
      </c>
      <c r="G148" s="159">
        <v>24600</v>
      </c>
    </row>
    <row r="149" spans="1:7" x14ac:dyDescent="0.3">
      <c r="A149" s="153" t="s">
        <v>307</v>
      </c>
      <c r="B149" s="159">
        <v>422000</v>
      </c>
      <c r="C149" s="159">
        <v>436400</v>
      </c>
      <c r="D149" s="159">
        <v>460800</v>
      </c>
      <c r="E149" s="159">
        <v>423400</v>
      </c>
      <c r="F149" s="159">
        <v>433600</v>
      </c>
      <c r="G149" s="159">
        <v>459200</v>
      </c>
    </row>
    <row r="150" spans="1:7" x14ac:dyDescent="0.3">
      <c r="A150" s="153" t="s">
        <v>308</v>
      </c>
      <c r="B150" s="159">
        <v>-23300</v>
      </c>
      <c r="C150" s="159">
        <v>-17800</v>
      </c>
      <c r="D150" s="159">
        <v>-29800</v>
      </c>
      <c r="E150" s="159">
        <v>-8900</v>
      </c>
      <c r="F150" s="159">
        <v>-11000</v>
      </c>
      <c r="G150" s="159">
        <v>-20400</v>
      </c>
    </row>
    <row r="151" spans="1:7" x14ac:dyDescent="0.3">
      <c r="A151" s="155" t="s">
        <v>309</v>
      </c>
      <c r="B151" s="160">
        <v>417000</v>
      </c>
      <c r="C151" s="160">
        <v>440000</v>
      </c>
      <c r="D151" s="160">
        <v>451700</v>
      </c>
      <c r="E151" s="160">
        <v>435700</v>
      </c>
      <c r="F151" s="160">
        <v>445500</v>
      </c>
      <c r="G151" s="160">
        <v>463400</v>
      </c>
    </row>
    <row r="152" spans="1:7" x14ac:dyDescent="0.3">
      <c r="A152" s="153" t="s">
        <v>310</v>
      </c>
      <c r="B152" s="159">
        <v>5700</v>
      </c>
      <c r="C152" s="159">
        <v>6100</v>
      </c>
      <c r="D152" s="159">
        <v>6300</v>
      </c>
      <c r="E152" s="159">
        <v>6500</v>
      </c>
      <c r="F152" s="159">
        <v>6600</v>
      </c>
      <c r="G152" s="159">
        <v>6900</v>
      </c>
    </row>
    <row r="153" spans="1:7" x14ac:dyDescent="0.3">
      <c r="A153" s="153" t="s">
        <v>311</v>
      </c>
      <c r="B153" s="159">
        <v>-2200</v>
      </c>
      <c r="C153" s="159">
        <v>-2100</v>
      </c>
      <c r="D153" s="159">
        <v>-1800</v>
      </c>
      <c r="E153" s="159">
        <v>-1600</v>
      </c>
      <c r="F153" s="159">
        <v>-1400</v>
      </c>
      <c r="G153" s="159">
        <v>-1400</v>
      </c>
    </row>
    <row r="154" spans="1:7" x14ac:dyDescent="0.3">
      <c r="A154" s="155" t="s">
        <v>312</v>
      </c>
      <c r="B154" s="160">
        <v>3500</v>
      </c>
      <c r="C154" s="160">
        <v>4000</v>
      </c>
      <c r="D154" s="160">
        <v>4500</v>
      </c>
      <c r="E154" s="160">
        <v>4900</v>
      </c>
      <c r="F154" s="160">
        <v>5200</v>
      </c>
      <c r="G154" s="160">
        <v>5500</v>
      </c>
    </row>
    <row r="155" spans="1:7" x14ac:dyDescent="0.3">
      <c r="A155" s="155" t="s">
        <v>313</v>
      </c>
      <c r="B155" s="160">
        <v>10800</v>
      </c>
      <c r="C155" s="160">
        <v>11600</v>
      </c>
      <c r="D155" s="160">
        <v>12200</v>
      </c>
      <c r="E155" s="160">
        <v>12700</v>
      </c>
      <c r="F155" s="160">
        <v>13400</v>
      </c>
      <c r="G155" s="160">
        <v>13900</v>
      </c>
    </row>
    <row r="156" spans="1:7" x14ac:dyDescent="0.3">
      <c r="A156" s="155" t="s">
        <v>314</v>
      </c>
      <c r="B156" s="160">
        <v>431300</v>
      </c>
      <c r="C156" s="160">
        <v>455600</v>
      </c>
      <c r="D156" s="160">
        <v>468400</v>
      </c>
      <c r="E156" s="160">
        <v>453300</v>
      </c>
      <c r="F156" s="160">
        <v>464100</v>
      </c>
      <c r="G156" s="160">
        <v>482800</v>
      </c>
    </row>
    <row r="157" spans="1:7" x14ac:dyDescent="0.3">
      <c r="A157" s="153"/>
      <c r="B157" s="154"/>
      <c r="C157" s="154"/>
      <c r="D157" s="154"/>
      <c r="E157" s="154"/>
      <c r="F157" s="154"/>
      <c r="G157" s="154"/>
    </row>
    <row r="158" spans="1:7" x14ac:dyDescent="0.3">
      <c r="A158" s="151" t="s">
        <v>315</v>
      </c>
      <c r="B158" s="156">
        <v>112700</v>
      </c>
      <c r="C158" s="156">
        <v>81400</v>
      </c>
      <c r="D158" s="156">
        <v>69600</v>
      </c>
      <c r="E158" s="156">
        <v>80500</v>
      </c>
      <c r="F158" s="156">
        <v>67700</v>
      </c>
      <c r="G158" s="156">
        <v>48600</v>
      </c>
    </row>
    <row r="159" spans="1:7" x14ac:dyDescent="0.3">
      <c r="A159" s="151" t="s">
        <v>0</v>
      </c>
      <c r="B159" s="156">
        <v>0</v>
      </c>
      <c r="C159" s="156">
        <v>0</v>
      </c>
      <c r="D159" s="156">
        <v>0</v>
      </c>
      <c r="E159" s="156">
        <v>0</v>
      </c>
      <c r="F159" s="156">
        <v>0</v>
      </c>
      <c r="G159" s="156">
        <v>0</v>
      </c>
    </row>
    <row r="160" spans="1:7" x14ac:dyDescent="0.3">
      <c r="A160" s="151" t="s">
        <v>316</v>
      </c>
      <c r="B160" s="156">
        <v>39400</v>
      </c>
      <c r="C160" s="156">
        <v>28500</v>
      </c>
      <c r="D160" s="156">
        <v>24400</v>
      </c>
      <c r="E160" s="156">
        <v>28200</v>
      </c>
      <c r="F160" s="156">
        <v>23700</v>
      </c>
      <c r="G160" s="156">
        <v>17000</v>
      </c>
    </row>
    <row r="161" spans="1:7" x14ac:dyDescent="0.3">
      <c r="A161" s="151" t="s">
        <v>175</v>
      </c>
      <c r="B161" s="156">
        <v>73300</v>
      </c>
      <c r="C161" s="156">
        <v>52900</v>
      </c>
      <c r="D161" s="156">
        <v>45200</v>
      </c>
      <c r="E161" s="156">
        <v>52300</v>
      </c>
      <c r="F161" s="156">
        <v>44000</v>
      </c>
      <c r="G161" s="156">
        <v>31600</v>
      </c>
    </row>
    <row r="162" spans="1:7" x14ac:dyDescent="0.3">
      <c r="A162" s="128"/>
      <c r="B162" s="148"/>
      <c r="C162" s="148"/>
      <c r="D162" s="148"/>
      <c r="E162" s="148"/>
      <c r="F162" s="148"/>
      <c r="G162" s="148"/>
    </row>
    <row r="163" spans="1:7" x14ac:dyDescent="0.3">
      <c r="A163" s="128"/>
      <c r="B163" s="148"/>
      <c r="C163" s="148"/>
      <c r="D163" s="148"/>
      <c r="E163" s="148"/>
      <c r="F163" s="148"/>
      <c r="G163" s="148"/>
    </row>
    <row r="164" spans="1:7" ht="17.399999999999999" x14ac:dyDescent="0.35">
      <c r="A164" s="149" t="s">
        <v>322</v>
      </c>
      <c r="B164" s="150">
        <v>2020</v>
      </c>
      <c r="C164" s="150">
        <v>2021</v>
      </c>
      <c r="D164" s="150">
        <v>2022</v>
      </c>
      <c r="E164" s="150">
        <v>2023</v>
      </c>
      <c r="F164" s="150">
        <v>2024</v>
      </c>
      <c r="G164" s="150">
        <v>2025</v>
      </c>
    </row>
    <row r="165" spans="1:7" x14ac:dyDescent="0.3">
      <c r="A165" s="151" t="s">
        <v>323</v>
      </c>
      <c r="B165" s="156">
        <v>0</v>
      </c>
      <c r="C165" s="156">
        <v>0</v>
      </c>
      <c r="D165" s="156">
        <v>0</v>
      </c>
      <c r="E165" s="156">
        <v>0</v>
      </c>
      <c r="F165" s="156">
        <v>0</v>
      </c>
      <c r="G165" s="156">
        <v>0</v>
      </c>
    </row>
    <row r="166" spans="1:7" x14ac:dyDescent="0.3">
      <c r="A166" s="151" t="s">
        <v>314</v>
      </c>
      <c r="B166" s="156">
        <v>0</v>
      </c>
      <c r="C166" s="156">
        <v>0</v>
      </c>
      <c r="D166" s="156">
        <v>0</v>
      </c>
      <c r="E166" s="156">
        <v>0</v>
      </c>
      <c r="F166" s="156">
        <v>0</v>
      </c>
      <c r="G166" s="156">
        <v>0</v>
      </c>
    </row>
    <row r="167" spans="1:7" x14ac:dyDescent="0.3">
      <c r="A167" s="151" t="s">
        <v>315</v>
      </c>
      <c r="B167" s="156">
        <v>0</v>
      </c>
      <c r="C167" s="156">
        <v>0</v>
      </c>
      <c r="D167" s="156">
        <v>0</v>
      </c>
      <c r="E167" s="156">
        <v>0</v>
      </c>
      <c r="F167" s="156">
        <v>0</v>
      </c>
      <c r="G167" s="156">
        <v>0</v>
      </c>
    </row>
    <row r="168" spans="1:7" x14ac:dyDescent="0.3">
      <c r="A168" s="151" t="s">
        <v>0</v>
      </c>
      <c r="B168" s="156">
        <v>18000.000000000004</v>
      </c>
      <c r="C168" s="156">
        <v>18000.000000000004</v>
      </c>
      <c r="D168" s="156">
        <v>18000.000000000004</v>
      </c>
      <c r="E168" s="156">
        <v>18000.000000000004</v>
      </c>
      <c r="F168" s="156">
        <v>18000.000000000004</v>
      </c>
      <c r="G168" s="156">
        <v>7375.0000000000018</v>
      </c>
    </row>
    <row r="169" spans="1:7" x14ac:dyDescent="0.3">
      <c r="A169" s="151" t="s">
        <v>316</v>
      </c>
      <c r="B169" s="160">
        <v>-6200</v>
      </c>
      <c r="C169" s="160">
        <v>-6400</v>
      </c>
      <c r="D169" s="160">
        <v>-6300</v>
      </c>
      <c r="E169" s="160">
        <v>-6400</v>
      </c>
      <c r="F169" s="160">
        <v>-6300</v>
      </c>
      <c r="G169" s="160">
        <v>-2600</v>
      </c>
    </row>
    <row r="170" spans="1:7" x14ac:dyDescent="0.3">
      <c r="A170" s="151" t="s">
        <v>175</v>
      </c>
      <c r="B170" s="156">
        <v>-11800.000000000004</v>
      </c>
      <c r="C170" s="156">
        <v>-11600.000000000004</v>
      </c>
      <c r="D170" s="156">
        <v>-11700.000000000004</v>
      </c>
      <c r="E170" s="156">
        <v>-11600.000000000004</v>
      </c>
      <c r="F170" s="156">
        <v>-11700.000000000004</v>
      </c>
      <c r="G170" s="156">
        <v>-4775.0000000000018</v>
      </c>
    </row>
    <row r="171" spans="1:7" x14ac:dyDescent="0.3">
      <c r="B171" s="36"/>
      <c r="C171" s="36"/>
      <c r="D171" s="36"/>
      <c r="E171" s="36"/>
      <c r="F171" s="36"/>
      <c r="G171" s="36"/>
    </row>
    <row r="172" spans="1:7" x14ac:dyDescent="0.3">
      <c r="B172" s="36"/>
      <c r="C172" s="36"/>
      <c r="D172" s="36"/>
      <c r="E172" s="36"/>
      <c r="F172" s="36"/>
      <c r="G172" s="36"/>
    </row>
    <row r="173" spans="1:7" x14ac:dyDescent="0.3">
      <c r="B173" s="36"/>
      <c r="C173" s="36"/>
      <c r="D173" s="36"/>
      <c r="E173" s="36"/>
      <c r="F173" s="36"/>
      <c r="G173" s="36"/>
    </row>
    <row r="174" spans="1:7" x14ac:dyDescent="0.3">
      <c r="B174" s="36"/>
      <c r="C174" s="36"/>
      <c r="D174" s="36"/>
      <c r="E174" s="36"/>
      <c r="F174" s="36"/>
      <c r="G174" s="36"/>
    </row>
  </sheetData>
  <mergeCells count="3">
    <mergeCell ref="A1:G1"/>
    <mergeCell ref="A2:G2"/>
    <mergeCell ref="A4:G4"/>
  </mergeCells>
  <hyperlinks>
    <hyperlink ref="N1" location="'Navigation &amp; Instructions'!A1" display="Navigation"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93"/>
  <sheetViews>
    <sheetView workbookViewId="0">
      <selection activeCell="N1" sqref="N1"/>
    </sheetView>
  </sheetViews>
  <sheetFormatPr defaultRowHeight="14.4" x14ac:dyDescent="0.3"/>
  <cols>
    <col min="1" max="1" width="31.109375" style="34" customWidth="1"/>
    <col min="2" max="7" width="11" style="34" customWidth="1"/>
    <col min="14" max="14" width="11.44140625" customWidth="1"/>
  </cols>
  <sheetData>
    <row r="1" spans="1:14" x14ac:dyDescent="0.3">
      <c r="A1" s="316" t="s">
        <v>296</v>
      </c>
      <c r="B1" s="316"/>
      <c r="C1" s="316"/>
      <c r="D1" s="316"/>
      <c r="E1" s="316"/>
      <c r="F1" s="316"/>
      <c r="G1" s="316"/>
      <c r="N1" s="180" t="s">
        <v>403</v>
      </c>
    </row>
    <row r="2" spans="1:14" x14ac:dyDescent="0.3">
      <c r="A2" s="316" t="s">
        <v>42</v>
      </c>
      <c r="B2" s="316"/>
      <c r="C2" s="316"/>
      <c r="D2" s="316"/>
      <c r="E2" s="316"/>
      <c r="F2" s="316"/>
      <c r="G2" s="316"/>
    </row>
    <row r="3" spans="1:14" x14ac:dyDescent="0.3">
      <c r="A3" s="317" t="s">
        <v>324</v>
      </c>
      <c r="B3" s="317"/>
      <c r="C3" s="317"/>
      <c r="D3" s="317"/>
      <c r="E3" s="317"/>
      <c r="F3" s="317"/>
      <c r="G3" s="317"/>
    </row>
    <row r="4" spans="1:14" x14ac:dyDescent="0.3">
      <c r="A4" s="37"/>
      <c r="B4" s="37"/>
      <c r="C4" s="37"/>
      <c r="D4" s="37"/>
      <c r="E4" s="37"/>
      <c r="F4" s="37"/>
      <c r="G4" s="37"/>
    </row>
    <row r="5" spans="1:14" ht="14.4" customHeight="1" x14ac:dyDescent="0.3">
      <c r="A5" s="126" t="s">
        <v>383</v>
      </c>
      <c r="B5" s="37"/>
      <c r="C5" s="37"/>
      <c r="D5" s="37"/>
      <c r="E5" s="37"/>
      <c r="F5" s="37"/>
      <c r="G5" s="37"/>
    </row>
    <row r="6" spans="1:14" x14ac:dyDescent="0.3">
      <c r="A6" s="35"/>
      <c r="B6" s="35"/>
      <c r="C6" s="35"/>
      <c r="D6" s="35"/>
      <c r="E6" s="35"/>
      <c r="F6" s="35"/>
      <c r="G6" s="35"/>
    </row>
    <row r="7" spans="1:14" ht="17.399999999999999" x14ac:dyDescent="0.35">
      <c r="A7" s="149" t="s">
        <v>1</v>
      </c>
      <c r="B7" s="150">
        <v>2020</v>
      </c>
      <c r="C7" s="150">
        <v>2021</v>
      </c>
      <c r="D7" s="150">
        <v>2022</v>
      </c>
      <c r="E7" s="150">
        <v>2023</v>
      </c>
      <c r="F7" s="150">
        <v>2024</v>
      </c>
      <c r="G7" s="150">
        <v>2025</v>
      </c>
    </row>
    <row r="8" spans="1:14" ht="14.4" customHeight="1" x14ac:dyDescent="0.3">
      <c r="A8" s="164" t="s">
        <v>325</v>
      </c>
      <c r="B8" s="165">
        <v>1022230</v>
      </c>
      <c r="C8" s="165">
        <v>1046640</v>
      </c>
      <c r="D8" s="165">
        <v>1067190</v>
      </c>
      <c r="E8" s="165">
        <v>1100600</v>
      </c>
      <c r="F8" s="165">
        <v>1140470</v>
      </c>
      <c r="G8" s="165">
        <v>1172530</v>
      </c>
    </row>
    <row r="9" spans="1:14" ht="14.4" customHeight="1" x14ac:dyDescent="0.3">
      <c r="A9" s="164" t="s">
        <v>326</v>
      </c>
      <c r="B9" s="165">
        <v>6133380</v>
      </c>
      <c r="C9" s="165">
        <v>6279840</v>
      </c>
      <c r="D9" s="165">
        <v>6403140</v>
      </c>
      <c r="E9" s="165">
        <v>6603600</v>
      </c>
      <c r="F9" s="165">
        <v>6842820</v>
      </c>
      <c r="G9" s="165">
        <v>7035180</v>
      </c>
    </row>
    <row r="10" spans="1:14" ht="14.4" customHeight="1" x14ac:dyDescent="0.3">
      <c r="A10" s="164" t="s">
        <v>327</v>
      </c>
      <c r="B10" s="165">
        <v>3066690</v>
      </c>
      <c r="C10" s="165">
        <v>3139920</v>
      </c>
      <c r="D10" s="165">
        <v>3201570</v>
      </c>
      <c r="E10" s="165">
        <v>3301800</v>
      </c>
      <c r="F10" s="165">
        <v>3421410</v>
      </c>
      <c r="G10" s="165">
        <v>3517590</v>
      </c>
    </row>
    <row r="11" spans="1:14" ht="14.4" customHeight="1" x14ac:dyDescent="0.3">
      <c r="A11" s="152" t="s">
        <v>328</v>
      </c>
      <c r="B11" s="165">
        <v>10222300</v>
      </c>
      <c r="C11" s="165">
        <v>10466400</v>
      </c>
      <c r="D11" s="165">
        <v>10671900</v>
      </c>
      <c r="E11" s="165">
        <v>11006000</v>
      </c>
      <c r="F11" s="165">
        <v>11404700</v>
      </c>
      <c r="G11" s="165">
        <v>11725300</v>
      </c>
    </row>
    <row r="12" spans="1:14" ht="14.4" customHeight="1" x14ac:dyDescent="0.3">
      <c r="A12" s="152" t="s">
        <v>329</v>
      </c>
      <c r="B12" s="165">
        <v>1878100</v>
      </c>
      <c r="C12" s="165">
        <v>2128200</v>
      </c>
      <c r="D12" s="165">
        <v>2515900</v>
      </c>
      <c r="E12" s="165">
        <v>3057800</v>
      </c>
      <c r="F12" s="165">
        <v>3777900</v>
      </c>
      <c r="G12" s="165">
        <v>4872200</v>
      </c>
    </row>
    <row r="13" spans="1:14" ht="14.4" customHeight="1" x14ac:dyDescent="0.3">
      <c r="A13" s="152" t="s">
        <v>330</v>
      </c>
      <c r="B13" s="165">
        <v>0</v>
      </c>
      <c r="C13" s="165">
        <v>0</v>
      </c>
      <c r="D13" s="165">
        <v>0</v>
      </c>
      <c r="E13" s="165">
        <v>0</v>
      </c>
      <c r="F13" s="165">
        <v>0</v>
      </c>
      <c r="G13" s="165">
        <v>0</v>
      </c>
    </row>
    <row r="14" spans="1:14" ht="14.4" customHeight="1" x14ac:dyDescent="0.3">
      <c r="A14" s="150" t="s">
        <v>331</v>
      </c>
      <c r="B14" s="166">
        <v>12100400</v>
      </c>
      <c r="C14" s="166">
        <v>12594600</v>
      </c>
      <c r="D14" s="166">
        <v>13187800</v>
      </c>
      <c r="E14" s="166">
        <v>14063800</v>
      </c>
      <c r="F14" s="166">
        <v>15182600</v>
      </c>
      <c r="G14" s="166">
        <v>16597500</v>
      </c>
    </row>
    <row r="15" spans="1:14" ht="14.4" customHeight="1" x14ac:dyDescent="0.3">
      <c r="A15" s="152"/>
      <c r="B15" s="165"/>
      <c r="C15" s="165"/>
      <c r="D15" s="165"/>
      <c r="E15" s="165"/>
      <c r="F15" s="165"/>
      <c r="G15" s="165"/>
    </row>
    <row r="16" spans="1:14" ht="14.4" customHeight="1" x14ac:dyDescent="0.3">
      <c r="A16" s="152" t="s">
        <v>332</v>
      </c>
      <c r="B16" s="165">
        <v>11231200</v>
      </c>
      <c r="C16" s="165">
        <v>11716000</v>
      </c>
      <c r="D16" s="165">
        <v>12299000</v>
      </c>
      <c r="E16" s="165">
        <v>13160200</v>
      </c>
      <c r="F16" s="165">
        <v>14280300</v>
      </c>
      <c r="G16" s="165">
        <v>15856500</v>
      </c>
    </row>
    <row r="17" spans="1:7" ht="14.4" customHeight="1" x14ac:dyDescent="0.3">
      <c r="A17" s="152" t="s">
        <v>333</v>
      </c>
      <c r="B17" s="165">
        <v>225000</v>
      </c>
      <c r="C17" s="165">
        <v>225000</v>
      </c>
      <c r="D17" s="165">
        <v>225000</v>
      </c>
      <c r="E17" s="165">
        <v>225000</v>
      </c>
      <c r="F17" s="165">
        <v>225000</v>
      </c>
      <c r="G17" s="165">
        <v>75000</v>
      </c>
    </row>
    <row r="18" spans="1:7" ht="14.4" customHeight="1" x14ac:dyDescent="0.3">
      <c r="A18" s="150" t="s">
        <v>213</v>
      </c>
      <c r="B18" s="166">
        <v>11456200</v>
      </c>
      <c r="C18" s="166">
        <v>11941000</v>
      </c>
      <c r="D18" s="166">
        <v>12524000</v>
      </c>
      <c r="E18" s="166">
        <v>13385200</v>
      </c>
      <c r="F18" s="166">
        <v>14505300</v>
      </c>
      <c r="G18" s="166">
        <v>15931500</v>
      </c>
    </row>
    <row r="19" spans="1:7" ht="14.4" customHeight="1" x14ac:dyDescent="0.3">
      <c r="A19" s="152"/>
      <c r="B19" s="165"/>
      <c r="C19" s="165"/>
      <c r="D19" s="165"/>
      <c r="E19" s="165"/>
      <c r="F19" s="165"/>
      <c r="G19" s="165"/>
    </row>
    <row r="20" spans="1:7" ht="14.4" customHeight="1" x14ac:dyDescent="0.3">
      <c r="A20" s="150" t="s">
        <v>334</v>
      </c>
      <c r="B20" s="166">
        <v>644200</v>
      </c>
      <c r="C20" s="166">
        <v>653600</v>
      </c>
      <c r="D20" s="166">
        <v>663800</v>
      </c>
      <c r="E20" s="166">
        <v>678600</v>
      </c>
      <c r="F20" s="166">
        <v>677300</v>
      </c>
      <c r="G20" s="166">
        <v>666000</v>
      </c>
    </row>
    <row r="21" spans="1:7" ht="14.4" customHeight="1" x14ac:dyDescent="0.3">
      <c r="A21" s="162"/>
      <c r="B21" s="163"/>
      <c r="C21" s="163"/>
      <c r="D21" s="163"/>
      <c r="E21" s="163"/>
      <c r="F21" s="163"/>
      <c r="G21" s="163"/>
    </row>
    <row r="22" spans="1:7" ht="14.4" customHeight="1" x14ac:dyDescent="0.3">
      <c r="A22" s="150" t="s">
        <v>335</v>
      </c>
      <c r="B22" s="167">
        <v>3.38</v>
      </c>
      <c r="C22" s="167">
        <v>3.33</v>
      </c>
      <c r="D22" s="167">
        <v>3.24</v>
      </c>
      <c r="E22" s="167">
        <v>3.12</v>
      </c>
      <c r="F22" s="167">
        <v>3.06</v>
      </c>
      <c r="G22" s="167">
        <v>2.87</v>
      </c>
    </row>
    <row r="23" spans="1:7" ht="14.4" customHeight="1" x14ac:dyDescent="0.3">
      <c r="A23" s="150" t="s">
        <v>336</v>
      </c>
      <c r="B23" s="167">
        <v>0.34927041291524369</v>
      </c>
      <c r="C23" s="167">
        <v>0.34424724602203183</v>
      </c>
      <c r="D23" s="167">
        <v>0.33895751732449531</v>
      </c>
      <c r="E23" s="167">
        <v>0.33156498673740054</v>
      </c>
      <c r="F23" s="167">
        <v>0.33220138786357595</v>
      </c>
      <c r="G23" s="167">
        <v>0.11261261261261261</v>
      </c>
    </row>
    <row r="24" spans="1:7" ht="14.4" customHeight="1" x14ac:dyDescent="0.3">
      <c r="A24" s="35"/>
      <c r="B24" s="35"/>
      <c r="C24" s="35"/>
      <c r="D24" s="35"/>
      <c r="E24" s="35"/>
      <c r="F24" s="35"/>
      <c r="G24" s="35"/>
    </row>
    <row r="25" spans="1:7" ht="17.399999999999999" customHeight="1" x14ac:dyDescent="0.35">
      <c r="A25" s="149" t="s">
        <v>337</v>
      </c>
      <c r="B25" s="150">
        <v>2020</v>
      </c>
      <c r="C25" s="150">
        <v>2021</v>
      </c>
      <c r="D25" s="150">
        <v>2022</v>
      </c>
      <c r="E25" s="150">
        <v>2023</v>
      </c>
      <c r="F25" s="150">
        <v>2024</v>
      </c>
      <c r="G25" s="150">
        <v>2025</v>
      </c>
    </row>
    <row r="26" spans="1:7" ht="14.4" customHeight="1" x14ac:dyDescent="0.3">
      <c r="A26" s="152" t="s">
        <v>338</v>
      </c>
      <c r="B26" s="165">
        <v>365100</v>
      </c>
      <c r="C26" s="165">
        <v>457300</v>
      </c>
      <c r="D26" s="165">
        <v>459700</v>
      </c>
      <c r="E26" s="165">
        <v>532900</v>
      </c>
      <c r="F26" s="165">
        <v>608800</v>
      </c>
      <c r="G26" s="165">
        <v>687600</v>
      </c>
    </row>
    <row r="27" spans="1:7" ht="14.4" customHeight="1" x14ac:dyDescent="0.3">
      <c r="A27" s="152" t="s">
        <v>329</v>
      </c>
      <c r="B27" s="165">
        <v>1878100</v>
      </c>
      <c r="C27" s="165">
        <v>2128200</v>
      </c>
      <c r="D27" s="165">
        <v>2515900</v>
      </c>
      <c r="E27" s="165">
        <v>3057800</v>
      </c>
      <c r="F27" s="165">
        <v>3777900</v>
      </c>
      <c r="G27" s="165">
        <v>4872200</v>
      </c>
    </row>
    <row r="28" spans="1:7" ht="14.4" customHeight="1" x14ac:dyDescent="0.3">
      <c r="A28" s="152" t="s">
        <v>330</v>
      </c>
      <c r="B28" s="165">
        <v>0</v>
      </c>
      <c r="C28" s="165">
        <v>0</v>
      </c>
      <c r="D28" s="165">
        <v>0</v>
      </c>
      <c r="E28" s="165">
        <v>0</v>
      </c>
      <c r="F28" s="165">
        <v>0</v>
      </c>
      <c r="G28" s="165">
        <v>0</v>
      </c>
    </row>
    <row r="29" spans="1:7" ht="14.4" customHeight="1" x14ac:dyDescent="0.3">
      <c r="A29" s="150" t="s">
        <v>331</v>
      </c>
      <c r="B29" s="166">
        <v>2243200</v>
      </c>
      <c r="C29" s="166">
        <v>2585500</v>
      </c>
      <c r="D29" s="166">
        <v>2975600</v>
      </c>
      <c r="E29" s="166">
        <v>3590700</v>
      </c>
      <c r="F29" s="166">
        <v>4386700</v>
      </c>
      <c r="G29" s="166">
        <v>5559800</v>
      </c>
    </row>
    <row r="30" spans="1:7" ht="14.4" customHeight="1" x14ac:dyDescent="0.3">
      <c r="A30" s="152"/>
      <c r="B30" s="165"/>
      <c r="C30" s="165"/>
      <c r="D30" s="165"/>
      <c r="E30" s="165"/>
      <c r="F30" s="165"/>
      <c r="G30" s="165"/>
    </row>
    <row r="31" spans="1:7" ht="14.4" customHeight="1" x14ac:dyDescent="0.3">
      <c r="A31" s="152" t="s">
        <v>332</v>
      </c>
      <c r="B31" s="165">
        <v>2086200</v>
      </c>
      <c r="C31" s="165">
        <v>2417400</v>
      </c>
      <c r="D31" s="165">
        <v>2797100</v>
      </c>
      <c r="E31" s="165">
        <v>3398700</v>
      </c>
      <c r="F31" s="165">
        <v>4198300</v>
      </c>
      <c r="G31" s="165">
        <v>5385700</v>
      </c>
    </row>
    <row r="32" spans="1:7" ht="14.4" customHeight="1" x14ac:dyDescent="0.3">
      <c r="A32" s="150" t="s">
        <v>213</v>
      </c>
      <c r="B32" s="166">
        <v>2086200</v>
      </c>
      <c r="C32" s="166">
        <v>2417400</v>
      </c>
      <c r="D32" s="166">
        <v>2797100</v>
      </c>
      <c r="E32" s="166">
        <v>3398700</v>
      </c>
      <c r="F32" s="166">
        <v>4198300</v>
      </c>
      <c r="G32" s="166">
        <v>5385700</v>
      </c>
    </row>
    <row r="33" spans="1:7" ht="14.4" customHeight="1" x14ac:dyDescent="0.3">
      <c r="A33" s="152"/>
      <c r="B33" s="165"/>
      <c r="C33" s="165"/>
      <c r="D33" s="165"/>
      <c r="E33" s="165"/>
      <c r="F33" s="165"/>
      <c r="G33" s="165"/>
    </row>
    <row r="34" spans="1:7" ht="14.4" customHeight="1" x14ac:dyDescent="0.3">
      <c r="A34" s="150" t="s">
        <v>334</v>
      </c>
      <c r="B34" s="166">
        <v>157000</v>
      </c>
      <c r="C34" s="166">
        <v>168100</v>
      </c>
      <c r="D34" s="166">
        <v>178500</v>
      </c>
      <c r="E34" s="166">
        <v>192000</v>
      </c>
      <c r="F34" s="166">
        <v>188400</v>
      </c>
      <c r="G34" s="166">
        <v>174100</v>
      </c>
    </row>
    <row r="35" spans="1:7" ht="14.4" customHeight="1" x14ac:dyDescent="0.3">
      <c r="A35" s="35"/>
      <c r="B35" s="38"/>
      <c r="C35" s="38"/>
      <c r="D35" s="38"/>
      <c r="E35" s="38"/>
      <c r="F35" s="38"/>
      <c r="G35" s="38"/>
    </row>
    <row r="36" spans="1:7" ht="17.399999999999999" customHeight="1" x14ac:dyDescent="0.35">
      <c r="A36" s="149" t="s">
        <v>318</v>
      </c>
      <c r="B36" s="150">
        <v>2020</v>
      </c>
      <c r="C36" s="150">
        <v>2021</v>
      </c>
      <c r="D36" s="150">
        <v>2022</v>
      </c>
      <c r="E36" s="150">
        <v>2023</v>
      </c>
      <c r="F36" s="150">
        <v>2024</v>
      </c>
      <c r="G36" s="150">
        <v>2025</v>
      </c>
    </row>
    <row r="37" spans="1:7" ht="14.4" customHeight="1" x14ac:dyDescent="0.3">
      <c r="A37" s="152" t="s">
        <v>338</v>
      </c>
      <c r="B37" s="165">
        <v>1929200</v>
      </c>
      <c r="C37" s="165">
        <v>2001900</v>
      </c>
      <c r="D37" s="165">
        <v>2102300</v>
      </c>
      <c r="E37" s="165">
        <v>2237100</v>
      </c>
      <c r="F37" s="165">
        <v>2406800</v>
      </c>
      <c r="G37" s="165">
        <v>2617100</v>
      </c>
    </row>
    <row r="38" spans="1:7" x14ac:dyDescent="0.3">
      <c r="A38" s="152" t="s">
        <v>330</v>
      </c>
      <c r="B38" s="165">
        <v>0</v>
      </c>
      <c r="C38" s="165">
        <v>0</v>
      </c>
      <c r="D38" s="165">
        <v>0</v>
      </c>
      <c r="E38" s="165">
        <v>0</v>
      </c>
      <c r="F38" s="165">
        <v>0</v>
      </c>
      <c r="G38" s="165">
        <v>0</v>
      </c>
    </row>
    <row r="39" spans="1:7" x14ac:dyDescent="0.3">
      <c r="A39" s="150" t="s">
        <v>331</v>
      </c>
      <c r="B39" s="166">
        <v>1929200</v>
      </c>
      <c r="C39" s="166">
        <v>2001900</v>
      </c>
      <c r="D39" s="166">
        <v>2102300</v>
      </c>
      <c r="E39" s="166">
        <v>2237100</v>
      </c>
      <c r="F39" s="166">
        <v>2406800</v>
      </c>
      <c r="G39" s="166">
        <v>2617100</v>
      </c>
    </row>
    <row r="40" spans="1:7" x14ac:dyDescent="0.3">
      <c r="A40" s="152"/>
      <c r="B40" s="165"/>
      <c r="C40" s="165"/>
      <c r="D40" s="165"/>
      <c r="E40" s="165"/>
      <c r="F40" s="165"/>
      <c r="G40" s="165"/>
    </row>
    <row r="41" spans="1:7" x14ac:dyDescent="0.3">
      <c r="A41" s="152" t="s">
        <v>332</v>
      </c>
      <c r="B41" s="165">
        <v>1820000</v>
      </c>
      <c r="C41" s="165">
        <v>1897500</v>
      </c>
      <c r="D41" s="165">
        <v>2002200</v>
      </c>
      <c r="E41" s="165">
        <v>2140700</v>
      </c>
      <c r="F41" s="165">
        <v>2314200</v>
      </c>
      <c r="G41" s="165">
        <v>2528600</v>
      </c>
    </row>
    <row r="42" spans="1:7" x14ac:dyDescent="0.3">
      <c r="A42" s="150" t="s">
        <v>213</v>
      </c>
      <c r="B42" s="166">
        <v>1820000</v>
      </c>
      <c r="C42" s="166">
        <v>1897500</v>
      </c>
      <c r="D42" s="166">
        <v>2002200</v>
      </c>
      <c r="E42" s="166">
        <v>2140700</v>
      </c>
      <c r="F42" s="166">
        <v>2314200</v>
      </c>
      <c r="G42" s="166">
        <v>2528600</v>
      </c>
    </row>
    <row r="43" spans="1:7" x14ac:dyDescent="0.3">
      <c r="A43" s="152"/>
      <c r="B43" s="165"/>
      <c r="C43" s="165"/>
      <c r="D43" s="165"/>
      <c r="E43" s="165"/>
      <c r="F43" s="165"/>
      <c r="G43" s="165"/>
    </row>
    <row r="44" spans="1:7" x14ac:dyDescent="0.3">
      <c r="A44" s="150" t="s">
        <v>334</v>
      </c>
      <c r="B44" s="166">
        <v>109200</v>
      </c>
      <c r="C44" s="166">
        <v>104400</v>
      </c>
      <c r="D44" s="166">
        <v>100100</v>
      </c>
      <c r="E44" s="166">
        <v>96400</v>
      </c>
      <c r="F44" s="166">
        <v>92600</v>
      </c>
      <c r="G44" s="166">
        <v>88500</v>
      </c>
    </row>
    <row r="45" spans="1:7" x14ac:dyDescent="0.3">
      <c r="A45" s="35"/>
      <c r="B45" s="38"/>
      <c r="C45" s="38"/>
      <c r="D45" s="38"/>
      <c r="E45" s="38"/>
      <c r="F45" s="38"/>
      <c r="G45" s="38"/>
    </row>
    <row r="46" spans="1:7" ht="17.399999999999999" x14ac:dyDescent="0.35">
      <c r="A46" s="149" t="s">
        <v>320</v>
      </c>
      <c r="B46" s="150">
        <v>2020</v>
      </c>
      <c r="C46" s="150">
        <v>2021</v>
      </c>
      <c r="D46" s="150">
        <v>2022</v>
      </c>
      <c r="E46" s="150">
        <v>2023</v>
      </c>
      <c r="F46" s="150">
        <v>2024</v>
      </c>
      <c r="G46" s="150">
        <v>2025</v>
      </c>
    </row>
    <row r="47" spans="1:7" x14ac:dyDescent="0.3">
      <c r="A47" s="152" t="s">
        <v>338</v>
      </c>
      <c r="B47" s="165">
        <v>936000</v>
      </c>
      <c r="C47" s="165">
        <v>966100</v>
      </c>
      <c r="D47" s="165">
        <v>1005700</v>
      </c>
      <c r="E47" s="165">
        <v>1050500</v>
      </c>
      <c r="F47" s="165">
        <v>1101500</v>
      </c>
      <c r="G47" s="165">
        <v>1158100</v>
      </c>
    </row>
    <row r="48" spans="1:7" x14ac:dyDescent="0.3">
      <c r="A48" s="152" t="s">
        <v>330</v>
      </c>
      <c r="B48" s="165">
        <v>0</v>
      </c>
      <c r="C48" s="165">
        <v>0</v>
      </c>
      <c r="D48" s="165">
        <v>0</v>
      </c>
      <c r="E48" s="165">
        <v>0</v>
      </c>
      <c r="F48" s="165">
        <v>0</v>
      </c>
      <c r="G48" s="165">
        <v>0</v>
      </c>
    </row>
    <row r="49" spans="1:7" x14ac:dyDescent="0.3">
      <c r="A49" s="150" t="s">
        <v>331</v>
      </c>
      <c r="B49" s="166">
        <v>936000</v>
      </c>
      <c r="C49" s="166">
        <v>966100</v>
      </c>
      <c r="D49" s="166">
        <v>1005700</v>
      </c>
      <c r="E49" s="166">
        <v>1050500</v>
      </c>
      <c r="F49" s="166">
        <v>1101500</v>
      </c>
      <c r="G49" s="166">
        <v>1158100</v>
      </c>
    </row>
    <row r="50" spans="1:7" x14ac:dyDescent="0.3">
      <c r="A50" s="152"/>
      <c r="B50" s="165"/>
      <c r="C50" s="165"/>
      <c r="D50" s="165"/>
      <c r="E50" s="165"/>
      <c r="F50" s="165"/>
      <c r="G50" s="165"/>
    </row>
    <row r="51" spans="1:7" x14ac:dyDescent="0.3">
      <c r="A51" s="152" t="s">
        <v>332</v>
      </c>
      <c r="B51" s="165">
        <v>900000</v>
      </c>
      <c r="C51" s="165">
        <v>928900</v>
      </c>
      <c r="D51" s="165">
        <v>967000</v>
      </c>
      <c r="E51" s="165">
        <v>1010100</v>
      </c>
      <c r="F51" s="165">
        <v>1059100</v>
      </c>
      <c r="G51" s="165">
        <v>1113500</v>
      </c>
    </row>
    <row r="52" spans="1:7" x14ac:dyDescent="0.3">
      <c r="A52" s="150" t="s">
        <v>213</v>
      </c>
      <c r="B52" s="166">
        <v>900000</v>
      </c>
      <c r="C52" s="166">
        <v>928900</v>
      </c>
      <c r="D52" s="166">
        <v>967000</v>
      </c>
      <c r="E52" s="166">
        <v>1010100</v>
      </c>
      <c r="F52" s="166">
        <v>1059100</v>
      </c>
      <c r="G52" s="166">
        <v>1113500</v>
      </c>
    </row>
    <row r="53" spans="1:7" x14ac:dyDescent="0.3">
      <c r="A53" s="152"/>
      <c r="B53" s="165"/>
      <c r="C53" s="165"/>
      <c r="D53" s="165"/>
      <c r="E53" s="165"/>
      <c r="F53" s="165"/>
      <c r="G53" s="165"/>
    </row>
    <row r="54" spans="1:7" x14ac:dyDescent="0.3">
      <c r="A54" s="150" t="s">
        <v>334</v>
      </c>
      <c r="B54" s="166">
        <v>36000</v>
      </c>
      <c r="C54" s="166">
        <v>37200</v>
      </c>
      <c r="D54" s="166">
        <v>38700</v>
      </c>
      <c r="E54" s="166">
        <v>40400</v>
      </c>
      <c r="F54" s="166">
        <v>42400</v>
      </c>
      <c r="G54" s="166">
        <v>44600</v>
      </c>
    </row>
    <row r="55" spans="1:7" x14ac:dyDescent="0.3">
      <c r="A55" s="35"/>
      <c r="B55" s="38"/>
      <c r="C55" s="38"/>
      <c r="D55" s="38"/>
      <c r="E55" s="38"/>
      <c r="F55" s="38"/>
      <c r="G55" s="38"/>
    </row>
    <row r="56" spans="1:7" ht="17.399999999999999" x14ac:dyDescent="0.35">
      <c r="A56" s="149" t="s">
        <v>321</v>
      </c>
      <c r="B56" s="150">
        <v>2020</v>
      </c>
      <c r="C56" s="150">
        <v>2021</v>
      </c>
      <c r="D56" s="150">
        <v>2022</v>
      </c>
      <c r="E56" s="150">
        <v>2023</v>
      </c>
      <c r="F56" s="150">
        <v>2024</v>
      </c>
      <c r="G56" s="150">
        <v>2025</v>
      </c>
    </row>
    <row r="57" spans="1:7" x14ac:dyDescent="0.3">
      <c r="A57" s="152" t="s">
        <v>338</v>
      </c>
      <c r="B57" s="165">
        <v>442000</v>
      </c>
      <c r="C57" s="165">
        <v>478800</v>
      </c>
      <c r="D57" s="165">
        <v>530000</v>
      </c>
      <c r="E57" s="165">
        <v>598600</v>
      </c>
      <c r="F57" s="165">
        <v>687600</v>
      </c>
      <c r="G57" s="165">
        <v>798700</v>
      </c>
    </row>
    <row r="58" spans="1:7" x14ac:dyDescent="0.3">
      <c r="A58" s="152" t="s">
        <v>330</v>
      </c>
      <c r="B58" s="165">
        <v>0</v>
      </c>
      <c r="C58" s="165">
        <v>0</v>
      </c>
      <c r="D58" s="165">
        <v>0</v>
      </c>
      <c r="E58" s="165">
        <v>0</v>
      </c>
      <c r="F58" s="165">
        <v>0</v>
      </c>
      <c r="G58" s="165">
        <v>0</v>
      </c>
    </row>
    <row r="59" spans="1:7" x14ac:dyDescent="0.3">
      <c r="A59" s="150" t="s">
        <v>331</v>
      </c>
      <c r="B59" s="166">
        <v>442000</v>
      </c>
      <c r="C59" s="166">
        <v>478800</v>
      </c>
      <c r="D59" s="166">
        <v>530000</v>
      </c>
      <c r="E59" s="166">
        <v>598600</v>
      </c>
      <c r="F59" s="166">
        <v>687600</v>
      </c>
      <c r="G59" s="166">
        <v>798700</v>
      </c>
    </row>
    <row r="60" spans="1:7" x14ac:dyDescent="0.3">
      <c r="A60" s="152"/>
      <c r="B60" s="165"/>
      <c r="C60" s="165"/>
      <c r="D60" s="165"/>
      <c r="E60" s="165"/>
      <c r="F60" s="165"/>
      <c r="G60" s="165"/>
    </row>
    <row r="61" spans="1:7" x14ac:dyDescent="0.3">
      <c r="A61" s="152" t="s">
        <v>332</v>
      </c>
      <c r="B61" s="165">
        <v>425000</v>
      </c>
      <c r="C61" s="165">
        <v>460400</v>
      </c>
      <c r="D61" s="165">
        <v>509600</v>
      </c>
      <c r="E61" s="165">
        <v>575500</v>
      </c>
      <c r="F61" s="165">
        <v>661100</v>
      </c>
      <c r="G61" s="165">
        <v>768000</v>
      </c>
    </row>
    <row r="62" spans="1:7" x14ac:dyDescent="0.3">
      <c r="A62" s="150" t="s">
        <v>213</v>
      </c>
      <c r="B62" s="166">
        <v>425000</v>
      </c>
      <c r="C62" s="166">
        <v>460400</v>
      </c>
      <c r="D62" s="166">
        <v>509600</v>
      </c>
      <c r="E62" s="166">
        <v>575500</v>
      </c>
      <c r="F62" s="166">
        <v>661100</v>
      </c>
      <c r="G62" s="166">
        <v>768000</v>
      </c>
    </row>
    <row r="63" spans="1:7" x14ac:dyDescent="0.3">
      <c r="A63" s="165"/>
      <c r="B63" s="165"/>
      <c r="C63" s="165"/>
      <c r="D63" s="165"/>
      <c r="E63" s="165"/>
      <c r="F63" s="165"/>
      <c r="G63" s="165"/>
    </row>
    <row r="64" spans="1:7" x14ac:dyDescent="0.3">
      <c r="A64" s="150" t="s">
        <v>334</v>
      </c>
      <c r="B64" s="166">
        <v>17000</v>
      </c>
      <c r="C64" s="166">
        <v>18400</v>
      </c>
      <c r="D64" s="166">
        <v>20400</v>
      </c>
      <c r="E64" s="166">
        <v>23100</v>
      </c>
      <c r="F64" s="166">
        <v>26500</v>
      </c>
      <c r="G64" s="166">
        <v>30700</v>
      </c>
    </row>
    <row r="65" spans="1:7" x14ac:dyDescent="0.3">
      <c r="A65" s="35"/>
      <c r="B65" s="38"/>
      <c r="C65" s="38"/>
      <c r="D65" s="38"/>
      <c r="E65" s="38"/>
      <c r="F65" s="38"/>
      <c r="G65" s="38"/>
    </row>
    <row r="66" spans="1:7" ht="17.399999999999999" x14ac:dyDescent="0.35">
      <c r="A66" s="149" t="s">
        <v>13</v>
      </c>
      <c r="B66" s="150">
        <v>2020</v>
      </c>
      <c r="C66" s="150">
        <v>2021</v>
      </c>
      <c r="D66" s="150">
        <v>2022</v>
      </c>
      <c r="E66" s="150">
        <v>2023</v>
      </c>
      <c r="F66" s="150">
        <v>2024</v>
      </c>
      <c r="G66" s="150">
        <v>2025</v>
      </c>
    </row>
    <row r="67" spans="1:7" x14ac:dyDescent="0.3">
      <c r="A67" s="152" t="s">
        <v>338</v>
      </c>
      <c r="B67" s="165">
        <v>6300000</v>
      </c>
      <c r="C67" s="165">
        <v>6312300</v>
      </c>
      <c r="D67" s="165">
        <v>6324200</v>
      </c>
      <c r="E67" s="165">
        <v>6336900</v>
      </c>
      <c r="F67" s="165">
        <v>6350000</v>
      </c>
      <c r="G67" s="165">
        <v>6363800</v>
      </c>
    </row>
    <row r="68" spans="1:7" x14ac:dyDescent="0.3">
      <c r="A68" s="152" t="s">
        <v>330</v>
      </c>
      <c r="B68" s="165">
        <v>0</v>
      </c>
      <c r="C68" s="165">
        <v>0</v>
      </c>
      <c r="D68" s="165">
        <v>0</v>
      </c>
      <c r="E68" s="165">
        <v>0</v>
      </c>
      <c r="F68" s="165">
        <v>0</v>
      </c>
      <c r="G68" s="165">
        <v>0</v>
      </c>
    </row>
    <row r="69" spans="1:7" x14ac:dyDescent="0.3">
      <c r="A69" s="150" t="s">
        <v>331</v>
      </c>
      <c r="B69" s="166">
        <v>6300000</v>
      </c>
      <c r="C69" s="166">
        <v>6312300</v>
      </c>
      <c r="D69" s="166">
        <v>6324200</v>
      </c>
      <c r="E69" s="166">
        <v>6336900</v>
      </c>
      <c r="F69" s="166">
        <v>6350000</v>
      </c>
      <c r="G69" s="166">
        <v>6363800</v>
      </c>
    </row>
    <row r="70" spans="1:7" x14ac:dyDescent="0.3">
      <c r="A70" s="152"/>
      <c r="B70" s="165"/>
      <c r="C70" s="165"/>
      <c r="D70" s="165"/>
      <c r="E70" s="165"/>
      <c r="F70" s="165"/>
      <c r="G70" s="165"/>
    </row>
    <row r="71" spans="1:7" x14ac:dyDescent="0.3">
      <c r="A71" s="152" t="s">
        <v>332</v>
      </c>
      <c r="B71" s="165">
        <v>6000000</v>
      </c>
      <c r="C71" s="165">
        <v>6011800</v>
      </c>
      <c r="D71" s="165">
        <v>6023100</v>
      </c>
      <c r="E71" s="165">
        <v>6035200</v>
      </c>
      <c r="F71" s="165">
        <v>6047600</v>
      </c>
      <c r="G71" s="165">
        <v>6060700</v>
      </c>
    </row>
    <row r="72" spans="1:7" x14ac:dyDescent="0.3">
      <c r="A72" s="150" t="s">
        <v>213</v>
      </c>
      <c r="B72" s="166">
        <v>6000000</v>
      </c>
      <c r="C72" s="166">
        <v>6011800</v>
      </c>
      <c r="D72" s="166">
        <v>6023100</v>
      </c>
      <c r="E72" s="166">
        <v>6035200</v>
      </c>
      <c r="F72" s="166">
        <v>6047600</v>
      </c>
      <c r="G72" s="166">
        <v>6060700</v>
      </c>
    </row>
    <row r="73" spans="1:7" x14ac:dyDescent="0.3">
      <c r="A73" s="152"/>
      <c r="B73" s="165"/>
      <c r="C73" s="165"/>
      <c r="D73" s="165"/>
      <c r="E73" s="165"/>
      <c r="F73" s="165"/>
      <c r="G73" s="165"/>
    </row>
    <row r="74" spans="1:7" x14ac:dyDescent="0.3">
      <c r="A74" s="150" t="s">
        <v>334</v>
      </c>
      <c r="B74" s="166">
        <v>300000</v>
      </c>
      <c r="C74" s="166">
        <v>300500</v>
      </c>
      <c r="D74" s="166">
        <v>301100</v>
      </c>
      <c r="E74" s="166">
        <v>301700</v>
      </c>
      <c r="F74" s="166">
        <v>302400</v>
      </c>
      <c r="G74" s="166">
        <v>303100</v>
      </c>
    </row>
    <row r="75" spans="1:7" x14ac:dyDescent="0.3">
      <c r="A75" s="35"/>
      <c r="B75" s="38"/>
      <c r="C75" s="38"/>
      <c r="D75" s="38"/>
      <c r="E75" s="38"/>
      <c r="F75" s="38"/>
      <c r="G75" s="38"/>
    </row>
    <row r="76" spans="1:7" ht="17.399999999999999" x14ac:dyDescent="0.35">
      <c r="A76" s="149" t="s">
        <v>322</v>
      </c>
      <c r="B76" s="150">
        <v>2020</v>
      </c>
      <c r="C76" s="150">
        <v>2021</v>
      </c>
      <c r="D76" s="150">
        <v>2022</v>
      </c>
      <c r="E76" s="150">
        <v>2023</v>
      </c>
      <c r="F76" s="150">
        <v>2024</v>
      </c>
      <c r="G76" s="150">
        <v>2025</v>
      </c>
    </row>
    <row r="77" spans="1:7" x14ac:dyDescent="0.3">
      <c r="A77" s="152" t="s">
        <v>338</v>
      </c>
      <c r="B77" s="165">
        <v>250000</v>
      </c>
      <c r="C77" s="165">
        <v>250000</v>
      </c>
      <c r="D77" s="165">
        <v>250000</v>
      </c>
      <c r="E77" s="165">
        <v>250000</v>
      </c>
      <c r="F77" s="165">
        <v>250000</v>
      </c>
      <c r="G77" s="165">
        <v>100000</v>
      </c>
    </row>
    <row r="78" spans="1:7" x14ac:dyDescent="0.3">
      <c r="A78" s="152" t="s">
        <v>330</v>
      </c>
      <c r="B78" s="165">
        <v>0</v>
      </c>
      <c r="C78" s="165">
        <v>0</v>
      </c>
      <c r="D78" s="165">
        <v>0</v>
      </c>
      <c r="E78" s="165">
        <v>0</v>
      </c>
      <c r="F78" s="165">
        <v>0</v>
      </c>
      <c r="G78" s="165">
        <v>0</v>
      </c>
    </row>
    <row r="79" spans="1:7" x14ac:dyDescent="0.3">
      <c r="A79" s="150" t="s">
        <v>331</v>
      </c>
      <c r="B79" s="166">
        <v>250000</v>
      </c>
      <c r="C79" s="166">
        <v>250000</v>
      </c>
      <c r="D79" s="166">
        <v>250000</v>
      </c>
      <c r="E79" s="166">
        <v>250000</v>
      </c>
      <c r="F79" s="166">
        <v>250000</v>
      </c>
      <c r="G79" s="166">
        <v>100000</v>
      </c>
    </row>
    <row r="80" spans="1:7" x14ac:dyDescent="0.3">
      <c r="A80" s="165"/>
      <c r="B80" s="165"/>
      <c r="C80" s="165"/>
      <c r="D80" s="165"/>
      <c r="E80" s="165"/>
      <c r="F80" s="165"/>
      <c r="G80" s="165"/>
    </row>
    <row r="81" spans="1:7" x14ac:dyDescent="0.3">
      <c r="A81" s="152" t="s">
        <v>333</v>
      </c>
      <c r="B81" s="165">
        <v>225000</v>
      </c>
      <c r="C81" s="165">
        <v>225000</v>
      </c>
      <c r="D81" s="165">
        <v>225000</v>
      </c>
      <c r="E81" s="165">
        <v>225000</v>
      </c>
      <c r="F81" s="165">
        <v>225000</v>
      </c>
      <c r="G81" s="165">
        <v>75000</v>
      </c>
    </row>
    <row r="82" spans="1:7" x14ac:dyDescent="0.3">
      <c r="A82" s="150" t="s">
        <v>213</v>
      </c>
      <c r="B82" s="166">
        <v>225000</v>
      </c>
      <c r="C82" s="166">
        <v>225000</v>
      </c>
      <c r="D82" s="166">
        <v>225000</v>
      </c>
      <c r="E82" s="166">
        <v>225000</v>
      </c>
      <c r="F82" s="166">
        <v>225000</v>
      </c>
      <c r="G82" s="166">
        <v>75000</v>
      </c>
    </row>
    <row r="83" spans="1:7" x14ac:dyDescent="0.3">
      <c r="A83" s="165"/>
      <c r="B83" s="165"/>
      <c r="C83" s="165"/>
      <c r="D83" s="165"/>
      <c r="E83" s="165"/>
      <c r="F83" s="165"/>
      <c r="G83" s="165"/>
    </row>
    <row r="84" spans="1:7" x14ac:dyDescent="0.3">
      <c r="A84" s="150" t="s">
        <v>334</v>
      </c>
      <c r="B84" s="166">
        <v>25000</v>
      </c>
      <c r="C84" s="166">
        <v>25000</v>
      </c>
      <c r="D84" s="166">
        <v>25000</v>
      </c>
      <c r="E84" s="166">
        <v>25000</v>
      </c>
      <c r="F84" s="166">
        <v>25000</v>
      </c>
      <c r="G84" s="166">
        <v>25000</v>
      </c>
    </row>
    <row r="85" spans="1:7" x14ac:dyDescent="0.3">
      <c r="A85" s="35"/>
      <c r="B85" s="38"/>
      <c r="C85" s="38"/>
      <c r="D85" s="38"/>
      <c r="E85" s="38"/>
      <c r="F85" s="38"/>
      <c r="G85" s="38"/>
    </row>
    <row r="86" spans="1:7" x14ac:dyDescent="0.3">
      <c r="A86" s="35"/>
      <c r="B86" s="39"/>
      <c r="C86" s="39"/>
      <c r="D86" s="39"/>
      <c r="E86" s="39"/>
      <c r="F86" s="39"/>
      <c r="G86" s="39"/>
    </row>
    <row r="87" spans="1:7" x14ac:dyDescent="0.3">
      <c r="A87" s="35"/>
      <c r="B87" s="35"/>
      <c r="C87" s="35"/>
      <c r="D87" s="35"/>
      <c r="E87" s="35"/>
      <c r="F87" s="35"/>
      <c r="G87" s="35"/>
    </row>
    <row r="88" spans="1:7" x14ac:dyDescent="0.3">
      <c r="A88" s="35"/>
      <c r="B88" s="35"/>
      <c r="C88" s="35"/>
      <c r="D88" s="35"/>
      <c r="E88" s="35"/>
      <c r="F88" s="35"/>
      <c r="G88" s="35"/>
    </row>
    <row r="89" spans="1:7" x14ac:dyDescent="0.3">
      <c r="A89" s="35"/>
      <c r="B89" s="35"/>
      <c r="C89" s="35"/>
      <c r="D89" s="35"/>
      <c r="E89" s="35"/>
      <c r="F89" s="35"/>
      <c r="G89" s="35"/>
    </row>
    <row r="90" spans="1:7" x14ac:dyDescent="0.3">
      <c r="A90" s="35"/>
      <c r="B90" s="35"/>
      <c r="C90" s="35"/>
      <c r="D90" s="35"/>
      <c r="E90" s="35"/>
      <c r="F90" s="35"/>
      <c r="G90" s="35"/>
    </row>
    <row r="91" spans="1:7" x14ac:dyDescent="0.3">
      <c r="A91" s="35"/>
      <c r="B91" s="35"/>
      <c r="C91" s="35"/>
      <c r="D91" s="35"/>
      <c r="E91" s="35"/>
      <c r="F91" s="35"/>
      <c r="G91" s="35"/>
    </row>
    <row r="92" spans="1:7" x14ac:dyDescent="0.3">
      <c r="A92" s="35"/>
      <c r="B92" s="35"/>
      <c r="C92" s="35"/>
      <c r="D92" s="35"/>
      <c r="E92" s="35"/>
      <c r="F92" s="35"/>
      <c r="G92" s="35"/>
    </row>
    <row r="93" spans="1:7" x14ac:dyDescent="0.3">
      <c r="A93" s="35"/>
      <c r="B93" s="35"/>
      <c r="C93" s="35"/>
      <c r="D93" s="35"/>
      <c r="E93" s="35"/>
      <c r="F93" s="35"/>
      <c r="G93" s="35"/>
    </row>
  </sheetData>
  <mergeCells count="3">
    <mergeCell ref="A1:G1"/>
    <mergeCell ref="A2:G2"/>
    <mergeCell ref="A3:G3"/>
  </mergeCells>
  <hyperlinks>
    <hyperlink ref="N1" location="'Navigation &amp; Instructions'!A1" display="Navigation"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40"/>
  <sheetViews>
    <sheetView zoomScaleNormal="100" workbookViewId="0">
      <selection activeCell="N1" sqref="N1"/>
    </sheetView>
  </sheetViews>
  <sheetFormatPr defaultRowHeight="14.4" x14ac:dyDescent="0.3"/>
  <cols>
    <col min="1" max="1" width="21.5546875" style="5" customWidth="1"/>
    <col min="2" max="2" width="12.44140625" customWidth="1"/>
    <col min="3" max="3" width="13.33203125" customWidth="1"/>
    <col min="4" max="4" width="12.33203125" customWidth="1"/>
    <col min="5" max="5" width="12.5546875" style="2" customWidth="1"/>
    <col min="14" max="14" width="11.44140625" customWidth="1"/>
  </cols>
  <sheetData>
    <row r="1" spans="1:14" x14ac:dyDescent="0.3">
      <c r="A1" s="299" t="s">
        <v>339</v>
      </c>
      <c r="B1" s="299"/>
      <c r="C1" s="299"/>
      <c r="D1" s="299"/>
      <c r="E1" s="299"/>
      <c r="N1" s="180" t="s">
        <v>403</v>
      </c>
    </row>
    <row r="3" spans="1:14" x14ac:dyDescent="0.3">
      <c r="A3" s="40" t="s">
        <v>340</v>
      </c>
      <c r="C3" s="2"/>
      <c r="E3"/>
    </row>
    <row r="4" spans="1:14" x14ac:dyDescent="0.3">
      <c r="A4" s="40"/>
      <c r="C4" s="2"/>
      <c r="E4"/>
    </row>
    <row r="5" spans="1:14" x14ac:dyDescent="0.3">
      <c r="A5" s="41"/>
      <c r="B5" s="7">
        <v>2022</v>
      </c>
      <c r="C5" s="42">
        <v>2021</v>
      </c>
      <c r="D5" s="42">
        <v>2020</v>
      </c>
      <c r="E5" s="42">
        <v>2019</v>
      </c>
    </row>
    <row r="6" spans="1:14" x14ac:dyDescent="0.3">
      <c r="A6" s="41"/>
      <c r="B6" s="9"/>
      <c r="C6" s="8"/>
      <c r="D6" s="9"/>
      <c r="E6" s="9"/>
    </row>
    <row r="7" spans="1:14" x14ac:dyDescent="0.3">
      <c r="A7" s="41" t="s">
        <v>341</v>
      </c>
      <c r="B7" s="43">
        <v>11141</v>
      </c>
      <c r="C7" s="43">
        <v>6267</v>
      </c>
      <c r="D7" s="43">
        <v>8356</v>
      </c>
      <c r="E7" s="43">
        <v>4700</v>
      </c>
    </row>
    <row r="8" spans="1:14" x14ac:dyDescent="0.3">
      <c r="A8" s="41" t="s">
        <v>342</v>
      </c>
      <c r="B8" s="43">
        <v>1765</v>
      </c>
      <c r="C8" s="43">
        <v>1165</v>
      </c>
      <c r="D8" s="43">
        <v>769</v>
      </c>
      <c r="E8" s="43">
        <v>507</v>
      </c>
    </row>
    <row r="9" spans="1:14" x14ac:dyDescent="0.3">
      <c r="A9" s="44" t="s">
        <v>323</v>
      </c>
      <c r="B9" s="45">
        <v>12906</v>
      </c>
      <c r="C9" s="45">
        <v>7432</v>
      </c>
      <c r="D9" s="45">
        <v>9125</v>
      </c>
      <c r="E9" s="45">
        <v>5207</v>
      </c>
    </row>
    <row r="10" spans="1:14" x14ac:dyDescent="0.3">
      <c r="A10" s="41"/>
      <c r="B10" s="9"/>
      <c r="C10" s="8"/>
      <c r="D10" s="9"/>
      <c r="E10" s="9"/>
    </row>
    <row r="11" spans="1:14" x14ac:dyDescent="0.3">
      <c r="A11" s="41" t="s">
        <v>343</v>
      </c>
      <c r="B11" s="43">
        <v>1847</v>
      </c>
      <c r="C11" s="43">
        <v>1478</v>
      </c>
      <c r="D11" s="43">
        <v>1182</v>
      </c>
      <c r="E11" s="43">
        <v>946</v>
      </c>
    </row>
    <row r="12" spans="1:14" x14ac:dyDescent="0.3">
      <c r="A12" s="41" t="s">
        <v>344</v>
      </c>
      <c r="B12" s="43">
        <v>567</v>
      </c>
      <c r="C12" s="43">
        <v>510</v>
      </c>
      <c r="D12" s="43">
        <v>459</v>
      </c>
      <c r="E12" s="43">
        <v>413</v>
      </c>
    </row>
    <row r="13" spans="1:14" x14ac:dyDescent="0.3">
      <c r="A13" s="41" t="s">
        <v>345</v>
      </c>
      <c r="B13" s="43">
        <v>4561</v>
      </c>
      <c r="C13" s="43">
        <v>3013</v>
      </c>
      <c r="D13" s="43">
        <v>2158</v>
      </c>
      <c r="E13" s="43">
        <v>1539</v>
      </c>
    </row>
    <row r="14" spans="1:14" x14ac:dyDescent="0.3">
      <c r="A14" s="44" t="s">
        <v>346</v>
      </c>
      <c r="B14" s="45">
        <v>6975</v>
      </c>
      <c r="C14" s="45">
        <v>5001</v>
      </c>
      <c r="D14" s="45">
        <v>3799</v>
      </c>
      <c r="E14" s="45">
        <v>2898</v>
      </c>
    </row>
    <row r="15" spans="1:14" x14ac:dyDescent="0.3">
      <c r="A15" s="41"/>
      <c r="B15" s="9"/>
      <c r="C15" s="8"/>
      <c r="D15" s="9"/>
      <c r="E15" s="9"/>
    </row>
    <row r="16" spans="1:14" x14ac:dyDescent="0.3">
      <c r="A16" s="41" t="s">
        <v>347</v>
      </c>
      <c r="B16" s="43">
        <v>623</v>
      </c>
      <c r="C16" s="43">
        <v>555</v>
      </c>
      <c r="D16" s="43">
        <v>263</v>
      </c>
      <c r="E16" s="43">
        <v>263</v>
      </c>
    </row>
    <row r="17" spans="1:5" x14ac:dyDescent="0.3">
      <c r="A17" s="41" t="s">
        <v>348</v>
      </c>
      <c r="B17" s="43">
        <v>1110</v>
      </c>
      <c r="C17" s="43">
        <v>1063</v>
      </c>
      <c r="D17" s="43">
        <v>681</v>
      </c>
      <c r="E17" s="43">
        <v>681</v>
      </c>
    </row>
    <row r="18" spans="1:5" x14ac:dyDescent="0.3">
      <c r="A18" s="41" t="s">
        <v>349</v>
      </c>
      <c r="B18" s="43">
        <v>417</v>
      </c>
      <c r="C18" s="43">
        <v>334</v>
      </c>
      <c r="D18" s="43">
        <v>267</v>
      </c>
      <c r="E18" s="43">
        <v>214</v>
      </c>
    </row>
    <row r="19" spans="1:5" x14ac:dyDescent="0.3">
      <c r="A19" s="44" t="s">
        <v>350</v>
      </c>
      <c r="B19" s="45">
        <v>2150</v>
      </c>
      <c r="C19" s="45">
        <v>1952</v>
      </c>
      <c r="D19" s="45">
        <v>1211</v>
      </c>
      <c r="E19" s="45">
        <v>1158</v>
      </c>
    </row>
    <row r="20" spans="1:5" x14ac:dyDescent="0.3">
      <c r="A20" s="41"/>
      <c r="B20" s="9"/>
      <c r="C20" s="8"/>
      <c r="D20" s="9"/>
      <c r="E20" s="9"/>
    </row>
    <row r="21" spans="1:5" x14ac:dyDescent="0.3">
      <c r="A21" s="44" t="s">
        <v>351</v>
      </c>
      <c r="B21" s="45">
        <v>3781</v>
      </c>
      <c r="C21" s="45">
        <v>479</v>
      </c>
      <c r="D21" s="45">
        <v>4115</v>
      </c>
      <c r="E21" s="45">
        <v>1151</v>
      </c>
    </row>
    <row r="22" spans="1:5" x14ac:dyDescent="0.3">
      <c r="A22" s="44" t="s">
        <v>352</v>
      </c>
      <c r="B22" s="45">
        <v>945</v>
      </c>
      <c r="C22" s="45">
        <v>120</v>
      </c>
      <c r="D22" s="45">
        <v>1029</v>
      </c>
      <c r="E22" s="45">
        <v>288</v>
      </c>
    </row>
    <row r="23" spans="1:5" x14ac:dyDescent="0.3">
      <c r="A23" s="44" t="s">
        <v>175</v>
      </c>
      <c r="B23" s="45">
        <v>2836</v>
      </c>
      <c r="C23" s="45">
        <v>359</v>
      </c>
      <c r="D23" s="45">
        <v>3086</v>
      </c>
      <c r="E23" s="45">
        <v>863</v>
      </c>
    </row>
    <row r="27" spans="1:5" x14ac:dyDescent="0.3">
      <c r="A27" s="4" t="s">
        <v>353</v>
      </c>
      <c r="E27"/>
    </row>
    <row r="28" spans="1:5" x14ac:dyDescent="0.3">
      <c r="A28" s="9"/>
      <c r="B28" s="7">
        <v>2022</v>
      </c>
      <c r="C28" s="42">
        <v>2021</v>
      </c>
      <c r="D28" s="42">
        <v>2020</v>
      </c>
      <c r="E28" s="42">
        <v>2019</v>
      </c>
    </row>
    <row r="29" spans="1:5" x14ac:dyDescent="0.3">
      <c r="A29" s="7" t="s">
        <v>354</v>
      </c>
      <c r="B29" s="8"/>
      <c r="C29" s="8"/>
      <c r="D29" s="8"/>
      <c r="E29" s="9"/>
    </row>
    <row r="30" spans="1:5" x14ac:dyDescent="0.3">
      <c r="A30" s="9" t="s">
        <v>355</v>
      </c>
      <c r="B30" s="46">
        <v>29187</v>
      </c>
      <c r="C30" s="46">
        <v>24213</v>
      </c>
      <c r="D30" s="46">
        <v>20894</v>
      </c>
      <c r="E30" s="46">
        <v>18489</v>
      </c>
    </row>
    <row r="31" spans="1:5" x14ac:dyDescent="0.3">
      <c r="A31" s="9" t="s">
        <v>205</v>
      </c>
      <c r="B31" s="46">
        <v>1410</v>
      </c>
      <c r="C31" s="46">
        <v>1692</v>
      </c>
      <c r="D31" s="46">
        <v>1949</v>
      </c>
      <c r="E31" s="46">
        <v>2180</v>
      </c>
    </row>
    <row r="32" spans="1:5" x14ac:dyDescent="0.3">
      <c r="A32" s="9" t="s">
        <v>356</v>
      </c>
      <c r="B32" s="46">
        <v>126</v>
      </c>
      <c r="C32" s="46">
        <v>130</v>
      </c>
      <c r="D32" s="46">
        <v>117</v>
      </c>
      <c r="E32" s="46">
        <v>105</v>
      </c>
    </row>
    <row r="33" spans="1:5" x14ac:dyDescent="0.3">
      <c r="A33" s="7" t="s">
        <v>331</v>
      </c>
      <c r="B33" s="48">
        <v>30723</v>
      </c>
      <c r="C33" s="48">
        <v>26036</v>
      </c>
      <c r="D33" s="48">
        <v>22960</v>
      </c>
      <c r="E33" s="48">
        <v>20774</v>
      </c>
    </row>
    <row r="34" spans="1:5" x14ac:dyDescent="0.3">
      <c r="A34" s="9"/>
      <c r="B34" s="46"/>
      <c r="C34" s="46"/>
      <c r="D34" s="46"/>
      <c r="E34" s="47"/>
    </row>
    <row r="35" spans="1:5" x14ac:dyDescent="0.3">
      <c r="A35" s="7" t="s">
        <v>357</v>
      </c>
      <c r="B35" s="46"/>
      <c r="C35" s="46"/>
      <c r="D35" s="46"/>
      <c r="E35" s="47"/>
    </row>
    <row r="36" spans="1:5" x14ac:dyDescent="0.3">
      <c r="A36" s="7" t="s">
        <v>332</v>
      </c>
      <c r="B36" s="48">
        <v>28447</v>
      </c>
      <c r="C36" s="48">
        <v>23886</v>
      </c>
      <c r="D36" s="48">
        <v>20873</v>
      </c>
      <c r="E36" s="48">
        <v>18715</v>
      </c>
    </row>
    <row r="37" spans="1:5" x14ac:dyDescent="0.3">
      <c r="A37" s="9"/>
      <c r="B37" s="46"/>
      <c r="C37" s="46"/>
      <c r="D37" s="47"/>
      <c r="E37" s="47"/>
    </row>
    <row r="38" spans="1:5" x14ac:dyDescent="0.3">
      <c r="A38" s="7" t="s">
        <v>358</v>
      </c>
      <c r="B38" s="48">
        <v>2276</v>
      </c>
      <c r="C38" s="48">
        <v>2150</v>
      </c>
      <c r="D38" s="48">
        <v>2087</v>
      </c>
      <c r="E38" s="48">
        <v>2059</v>
      </c>
    </row>
    <row r="39" spans="1:5" x14ac:dyDescent="0.3">
      <c r="A39"/>
      <c r="D39" s="2"/>
    </row>
    <row r="40" spans="1:5" x14ac:dyDescent="0.3">
      <c r="A40"/>
      <c r="E40"/>
    </row>
  </sheetData>
  <mergeCells count="1">
    <mergeCell ref="A1:E1"/>
  </mergeCells>
  <hyperlinks>
    <hyperlink ref="N1" location="'Navigation &amp; Instructions'!A1" display="Navigation"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50"/>
  <sheetViews>
    <sheetView workbookViewId="0">
      <selection activeCell="N1" sqref="N1"/>
    </sheetView>
  </sheetViews>
  <sheetFormatPr defaultRowHeight="14.4" x14ac:dyDescent="0.3"/>
  <cols>
    <col min="1" max="1" width="44.5546875" customWidth="1"/>
    <col min="2" max="2" width="11.33203125" customWidth="1"/>
    <col min="3" max="3" width="12" customWidth="1"/>
    <col min="4" max="4" width="11.33203125" customWidth="1"/>
    <col min="14" max="14" width="11.44140625" customWidth="1"/>
  </cols>
  <sheetData>
    <row r="1" spans="1:14" x14ac:dyDescent="0.3">
      <c r="A1" s="299" t="s">
        <v>359</v>
      </c>
      <c r="B1" s="299"/>
      <c r="C1" s="299"/>
      <c r="D1" s="299"/>
      <c r="N1" s="180" t="s">
        <v>403</v>
      </c>
    </row>
    <row r="3" spans="1:14" x14ac:dyDescent="0.3">
      <c r="A3" s="4" t="s">
        <v>360</v>
      </c>
    </row>
    <row r="4" spans="1:14" x14ac:dyDescent="0.3">
      <c r="A4" s="9"/>
      <c r="B4" s="49">
        <v>2022</v>
      </c>
      <c r="C4" s="49">
        <v>2021</v>
      </c>
      <c r="D4" s="49">
        <v>2020</v>
      </c>
      <c r="G4" s="50"/>
      <c r="H4" s="50"/>
      <c r="I4" s="50"/>
    </row>
    <row r="5" spans="1:14" x14ac:dyDescent="0.3">
      <c r="A5" s="9"/>
      <c r="B5" s="9"/>
      <c r="C5" s="9"/>
      <c r="D5" s="9"/>
      <c r="G5" s="12"/>
      <c r="H5" s="12"/>
      <c r="I5" s="12"/>
    </row>
    <row r="6" spans="1:14" x14ac:dyDescent="0.3">
      <c r="A6" s="9" t="s">
        <v>361</v>
      </c>
      <c r="B6" s="8">
        <v>7235</v>
      </c>
      <c r="C6" s="51">
        <v>7024.2718446601939</v>
      </c>
      <c r="D6" s="51">
        <v>6819.6814025827125</v>
      </c>
      <c r="G6" s="52"/>
      <c r="H6" s="52"/>
      <c r="I6" s="52"/>
      <c r="L6" s="53"/>
      <c r="M6" s="53"/>
      <c r="N6" s="53"/>
    </row>
    <row r="7" spans="1:14" x14ac:dyDescent="0.3">
      <c r="A7" s="9" t="s">
        <v>362</v>
      </c>
      <c r="B7" s="8">
        <v>3685</v>
      </c>
      <c r="C7" s="51">
        <v>3722.2222222222226</v>
      </c>
      <c r="D7" s="51">
        <v>3759.8204264870933</v>
      </c>
      <c r="G7" s="52"/>
      <c r="H7" s="52"/>
      <c r="I7" s="52"/>
      <c r="L7" s="53"/>
      <c r="M7" s="53"/>
      <c r="N7" s="53"/>
    </row>
    <row r="8" spans="1:14" x14ac:dyDescent="0.3">
      <c r="A8" s="7" t="s">
        <v>363</v>
      </c>
      <c r="B8" s="54">
        <v>10920</v>
      </c>
      <c r="C8" s="55">
        <v>10746.494066882417</v>
      </c>
      <c r="D8" s="55">
        <v>10579.501829069806</v>
      </c>
      <c r="G8" s="56"/>
      <c r="H8" s="56"/>
      <c r="I8" s="56"/>
      <c r="L8" s="53"/>
      <c r="M8" s="53"/>
      <c r="N8" s="53"/>
    </row>
    <row r="9" spans="1:14" x14ac:dyDescent="0.3">
      <c r="A9" s="9"/>
      <c r="B9" s="8"/>
      <c r="C9" s="8"/>
      <c r="D9" s="8"/>
      <c r="G9" s="52"/>
      <c r="H9" s="52"/>
      <c r="I9" s="52"/>
      <c r="L9" s="53"/>
      <c r="M9" s="53"/>
      <c r="N9" s="53"/>
    </row>
    <row r="10" spans="1:14" x14ac:dyDescent="0.3">
      <c r="A10" s="9" t="s">
        <v>15</v>
      </c>
      <c r="B10" s="8"/>
      <c r="C10" s="8"/>
      <c r="D10" s="8"/>
      <c r="G10" s="52"/>
      <c r="H10" s="52"/>
      <c r="I10" s="52"/>
      <c r="L10" s="53"/>
      <c r="M10" s="53"/>
      <c r="N10" s="53"/>
    </row>
    <row r="11" spans="1:14" x14ac:dyDescent="0.3">
      <c r="A11" s="9" t="s">
        <v>364</v>
      </c>
      <c r="B11" s="51">
        <v>3057.6000000000004</v>
      </c>
      <c r="C11" s="51">
        <v>3009.0183387270772</v>
      </c>
      <c r="D11" s="51">
        <v>2962.2605121395463</v>
      </c>
      <c r="G11" s="52"/>
      <c r="H11" s="52"/>
      <c r="I11" s="52"/>
      <c r="L11" s="53"/>
      <c r="M11" s="53"/>
      <c r="N11" s="53"/>
    </row>
    <row r="12" spans="1:14" x14ac:dyDescent="0.3">
      <c r="A12" s="9" t="s">
        <v>16</v>
      </c>
      <c r="B12" s="51">
        <v>2457</v>
      </c>
      <c r="C12" s="51">
        <v>2127.8058252427186</v>
      </c>
      <c r="D12" s="51">
        <v>2020.684849352333</v>
      </c>
      <c r="G12" s="52"/>
      <c r="H12" s="52"/>
      <c r="I12" s="52"/>
      <c r="L12" s="53"/>
      <c r="M12" s="53"/>
      <c r="N12" s="53"/>
    </row>
    <row r="13" spans="1:14" x14ac:dyDescent="0.3">
      <c r="A13" s="9" t="s">
        <v>365</v>
      </c>
      <c r="B13" s="51">
        <v>3361.85</v>
      </c>
      <c r="C13" s="51">
        <v>3336.2081984897518</v>
      </c>
      <c r="D13" s="51">
        <v>3312.0433077859161</v>
      </c>
      <c r="G13" s="52"/>
      <c r="H13" s="52"/>
      <c r="I13" s="52"/>
      <c r="L13" s="53"/>
      <c r="M13" s="53"/>
      <c r="N13" s="53"/>
    </row>
    <row r="14" spans="1:14" x14ac:dyDescent="0.3">
      <c r="A14" s="9" t="s">
        <v>366</v>
      </c>
      <c r="B14" s="51">
        <v>393.12</v>
      </c>
      <c r="C14" s="51">
        <v>386.873786407767</v>
      </c>
      <c r="D14" s="51">
        <v>380.86206584651302</v>
      </c>
      <c r="G14" s="52"/>
      <c r="H14" s="52"/>
      <c r="I14" s="52"/>
      <c r="L14" s="53"/>
      <c r="M14" s="53"/>
      <c r="N14" s="53"/>
    </row>
    <row r="15" spans="1:14" x14ac:dyDescent="0.3">
      <c r="A15" s="9" t="s">
        <v>367</v>
      </c>
      <c r="B15" s="51">
        <v>1193.7750000000001</v>
      </c>
      <c r="C15" s="51">
        <v>1159.004854368932</v>
      </c>
      <c r="D15" s="51">
        <v>1125.2474314261476</v>
      </c>
      <c r="G15" s="52"/>
      <c r="H15" s="52"/>
      <c r="I15" s="52"/>
      <c r="L15" s="53"/>
      <c r="M15" s="53"/>
      <c r="N15" s="53"/>
    </row>
    <row r="16" spans="1:14" x14ac:dyDescent="0.3">
      <c r="A16" s="7" t="s">
        <v>26</v>
      </c>
      <c r="B16" s="55">
        <v>10463.344999999999</v>
      </c>
      <c r="C16" s="55">
        <v>10018.911003236248</v>
      </c>
      <c r="D16" s="55">
        <v>9801.0981665504551</v>
      </c>
      <c r="G16" s="56"/>
      <c r="H16" s="56"/>
      <c r="I16" s="56"/>
      <c r="L16" s="53"/>
      <c r="M16" s="53"/>
      <c r="N16" s="53"/>
    </row>
    <row r="17" spans="1:14" x14ac:dyDescent="0.3">
      <c r="A17" s="9"/>
      <c r="B17" s="8"/>
      <c r="C17" s="8"/>
      <c r="D17" s="8"/>
      <c r="G17" s="52"/>
      <c r="H17" s="52"/>
      <c r="I17" s="52"/>
      <c r="L17" s="53"/>
      <c r="M17" s="53"/>
      <c r="N17" s="53"/>
    </row>
    <row r="18" spans="1:14" x14ac:dyDescent="0.3">
      <c r="A18" s="7" t="s">
        <v>368</v>
      </c>
      <c r="B18" s="55">
        <v>456.65499999999997</v>
      </c>
      <c r="C18" s="55">
        <v>727.58306364616942</v>
      </c>
      <c r="D18" s="55">
        <v>778.40366251935063</v>
      </c>
      <c r="G18" s="56"/>
      <c r="H18" s="56"/>
      <c r="I18" s="56"/>
      <c r="L18" s="53"/>
      <c r="M18" s="53"/>
      <c r="N18" s="53"/>
    </row>
    <row r="19" spans="1:14" x14ac:dyDescent="0.3">
      <c r="A19" s="9" t="s">
        <v>369</v>
      </c>
      <c r="B19" s="51">
        <v>-122.85</v>
      </c>
      <c r="C19" s="51">
        <v>-126</v>
      </c>
      <c r="D19" s="51">
        <v>-129.23076923076923</v>
      </c>
      <c r="G19" s="52"/>
      <c r="H19" s="52"/>
      <c r="I19" s="52"/>
      <c r="L19" s="53"/>
      <c r="M19" s="53"/>
      <c r="N19" s="53"/>
    </row>
    <row r="20" spans="1:14" x14ac:dyDescent="0.3">
      <c r="A20" s="9" t="s">
        <v>37</v>
      </c>
      <c r="B20" s="51">
        <v>333.80500000000001</v>
      </c>
      <c r="C20" s="51">
        <v>601.58306364616942</v>
      </c>
      <c r="D20" s="51">
        <v>649.17289328858135</v>
      </c>
      <c r="G20" s="52"/>
      <c r="H20" s="52"/>
      <c r="I20" s="52"/>
      <c r="L20" s="53"/>
      <c r="M20" s="53"/>
      <c r="N20" s="53"/>
    </row>
    <row r="21" spans="1:14" x14ac:dyDescent="0.3">
      <c r="A21" s="9" t="s">
        <v>370</v>
      </c>
      <c r="B21" s="51">
        <v>-116.83174999999999</v>
      </c>
      <c r="C21" s="51">
        <v>-210.55407227615927</v>
      </c>
      <c r="D21" s="51">
        <v>-227.21051265100348</v>
      </c>
      <c r="G21" s="52"/>
      <c r="H21" s="52"/>
      <c r="I21" s="52"/>
      <c r="L21" s="53"/>
      <c r="M21" s="53"/>
      <c r="N21" s="53"/>
    </row>
    <row r="22" spans="1:14" x14ac:dyDescent="0.3">
      <c r="A22" s="7" t="s">
        <v>84</v>
      </c>
      <c r="B22" s="55">
        <v>216.97325000000001</v>
      </c>
      <c r="C22" s="55">
        <v>391.02899137001009</v>
      </c>
      <c r="D22" s="55">
        <v>421.96238063757789</v>
      </c>
      <c r="G22" s="56"/>
      <c r="H22" s="56"/>
      <c r="I22" s="56"/>
      <c r="L22" s="53"/>
      <c r="M22" s="53"/>
      <c r="N22" s="53"/>
    </row>
    <row r="23" spans="1:14" x14ac:dyDescent="0.3">
      <c r="C23" s="2"/>
      <c r="D23" s="2"/>
      <c r="G23" s="52"/>
      <c r="H23" s="52"/>
      <c r="I23" s="52"/>
      <c r="L23" s="53"/>
      <c r="M23" s="53"/>
      <c r="N23" s="53"/>
    </row>
    <row r="24" spans="1:14" x14ac:dyDescent="0.3">
      <c r="C24" s="2"/>
      <c r="D24" s="2"/>
      <c r="G24" s="52"/>
      <c r="H24" s="52"/>
      <c r="I24" s="52"/>
      <c r="L24" s="53"/>
      <c r="M24" s="53"/>
      <c r="N24" s="53"/>
    </row>
    <row r="25" spans="1:14" x14ac:dyDescent="0.3">
      <c r="A25" s="4" t="s">
        <v>371</v>
      </c>
      <c r="B25" s="2"/>
      <c r="C25" s="2"/>
      <c r="D25" s="2"/>
      <c r="G25" s="52"/>
      <c r="H25" s="52"/>
      <c r="I25" s="52"/>
      <c r="L25" s="53"/>
      <c r="M25" s="53"/>
      <c r="N25" s="53"/>
    </row>
    <row r="26" spans="1:14" x14ac:dyDescent="0.3">
      <c r="A26" s="9"/>
      <c r="B26" s="49">
        <v>2022</v>
      </c>
      <c r="C26" s="49">
        <v>2021</v>
      </c>
      <c r="D26" s="49">
        <v>2020</v>
      </c>
      <c r="G26" s="50"/>
      <c r="H26" s="50"/>
      <c r="I26" s="50"/>
      <c r="L26" s="53"/>
      <c r="M26" s="53"/>
      <c r="N26" s="53"/>
    </row>
    <row r="27" spans="1:14" x14ac:dyDescent="0.3">
      <c r="A27" s="9"/>
      <c r="B27" s="9"/>
      <c r="C27" s="9"/>
      <c r="D27" s="9"/>
      <c r="G27" s="52"/>
      <c r="H27" s="52"/>
      <c r="I27" s="52"/>
      <c r="L27" s="53"/>
      <c r="M27" s="53"/>
      <c r="N27" s="53"/>
    </row>
    <row r="28" spans="1:14" x14ac:dyDescent="0.3">
      <c r="A28" s="9" t="s">
        <v>372</v>
      </c>
      <c r="B28" s="51">
        <v>1179.3599999999999</v>
      </c>
      <c r="C28" s="51">
        <v>1160.6213592233007</v>
      </c>
      <c r="D28" s="51">
        <v>1142.5861975395392</v>
      </c>
      <c r="G28" s="52"/>
      <c r="H28" s="52"/>
      <c r="I28" s="52"/>
      <c r="L28" s="53"/>
      <c r="M28" s="53"/>
      <c r="N28" s="53"/>
    </row>
    <row r="29" spans="1:14" x14ac:dyDescent="0.3">
      <c r="A29" s="9" t="s">
        <v>206</v>
      </c>
      <c r="B29" s="51">
        <v>890.08920000000001</v>
      </c>
      <c r="C29" s="51">
        <v>875.94673139158579</v>
      </c>
      <c r="D29" s="51">
        <v>862.33519408747986</v>
      </c>
      <c r="G29" s="52"/>
      <c r="H29" s="52"/>
      <c r="I29" s="52"/>
      <c r="L29" s="53"/>
      <c r="M29" s="53"/>
      <c r="N29" s="53"/>
    </row>
    <row r="30" spans="1:14" x14ac:dyDescent="0.3">
      <c r="A30" s="9" t="s">
        <v>373</v>
      </c>
      <c r="B30" s="51">
        <v>1599.6707999999999</v>
      </c>
      <c r="C30" s="51">
        <v>1574.2539158576051</v>
      </c>
      <c r="D30" s="51">
        <v>1549.7912229404358</v>
      </c>
      <c r="G30" s="56"/>
      <c r="H30" s="56"/>
      <c r="I30" s="56"/>
      <c r="L30" s="53"/>
      <c r="M30" s="53"/>
      <c r="N30" s="53"/>
    </row>
    <row r="31" spans="1:14" x14ac:dyDescent="0.3">
      <c r="A31" s="7" t="s">
        <v>155</v>
      </c>
      <c r="B31" s="55">
        <v>3669.12</v>
      </c>
      <c r="C31" s="55">
        <v>3610.8220064724915</v>
      </c>
      <c r="D31" s="55">
        <v>3554.7126145674547</v>
      </c>
      <c r="G31" s="52"/>
      <c r="H31" s="52"/>
      <c r="I31" s="52"/>
      <c r="L31" s="53"/>
      <c r="M31" s="53"/>
      <c r="N31" s="53"/>
    </row>
    <row r="32" spans="1:14" x14ac:dyDescent="0.3">
      <c r="A32" s="9" t="s">
        <v>374</v>
      </c>
      <c r="B32" s="51">
        <v>2882.88</v>
      </c>
      <c r="C32" s="51">
        <v>2837.0744336569578</v>
      </c>
      <c r="D32" s="51">
        <v>2792.9884828744289</v>
      </c>
      <c r="G32" s="56"/>
      <c r="H32" s="56"/>
      <c r="I32" s="56"/>
      <c r="L32" s="53"/>
      <c r="M32" s="53"/>
      <c r="N32" s="53"/>
    </row>
    <row r="33" spans="1:14" x14ac:dyDescent="0.3">
      <c r="A33" s="7" t="s">
        <v>331</v>
      </c>
      <c r="B33" s="55">
        <v>6552</v>
      </c>
      <c r="C33" s="55">
        <v>6447.8964401294497</v>
      </c>
      <c r="D33" s="55">
        <v>6347.7010974418836</v>
      </c>
      <c r="G33" s="52"/>
      <c r="H33" s="52"/>
      <c r="I33" s="52"/>
      <c r="L33" s="53"/>
      <c r="M33" s="53"/>
      <c r="N33" s="53"/>
    </row>
    <row r="34" spans="1:14" x14ac:dyDescent="0.3">
      <c r="A34" s="9"/>
      <c r="B34" s="8"/>
      <c r="C34" s="8"/>
      <c r="D34" s="8"/>
      <c r="G34" s="52"/>
      <c r="H34" s="52"/>
      <c r="I34" s="52"/>
      <c r="L34" s="53"/>
      <c r="M34" s="53"/>
      <c r="N34" s="53"/>
    </row>
    <row r="35" spans="1:14" x14ac:dyDescent="0.3">
      <c r="A35" s="9" t="s">
        <v>162</v>
      </c>
      <c r="B35" s="51">
        <v>2532.25</v>
      </c>
      <c r="C35" s="51">
        <v>2458.4951456310673</v>
      </c>
      <c r="D35" s="51">
        <v>2386.8884909039493</v>
      </c>
      <c r="G35" s="52"/>
      <c r="H35" s="52"/>
      <c r="I35" s="52"/>
      <c r="L35" s="53"/>
      <c r="M35" s="53"/>
      <c r="N35" s="53"/>
    </row>
    <row r="36" spans="1:14" x14ac:dyDescent="0.3">
      <c r="A36" s="9" t="s">
        <v>167</v>
      </c>
      <c r="B36" s="51">
        <v>1365</v>
      </c>
      <c r="C36" s="51">
        <v>1400</v>
      </c>
      <c r="D36" s="51">
        <v>1435.897435897436</v>
      </c>
      <c r="G36" s="56"/>
      <c r="H36" s="56"/>
      <c r="I36" s="56"/>
      <c r="L36" s="53"/>
      <c r="M36" s="53"/>
      <c r="N36" s="53"/>
    </row>
    <row r="37" spans="1:14" x14ac:dyDescent="0.3">
      <c r="A37" s="7" t="s">
        <v>213</v>
      </c>
      <c r="B37" s="55">
        <v>3897.25</v>
      </c>
      <c r="C37" s="55">
        <v>3858.4951456310673</v>
      </c>
      <c r="D37" s="55">
        <v>3822.7859268013854</v>
      </c>
      <c r="G37" s="52"/>
      <c r="H37" s="52"/>
      <c r="I37" s="52"/>
      <c r="L37" s="53"/>
      <c r="M37" s="53"/>
      <c r="N37" s="53"/>
    </row>
    <row r="38" spans="1:14" x14ac:dyDescent="0.3">
      <c r="A38" s="9"/>
      <c r="B38" s="8"/>
      <c r="C38" s="8"/>
      <c r="D38" s="8"/>
      <c r="G38" s="52"/>
      <c r="H38" s="52"/>
      <c r="I38" s="52"/>
      <c r="L38" s="53"/>
      <c r="M38" s="53"/>
      <c r="N38" s="53"/>
    </row>
    <row r="39" spans="1:14" x14ac:dyDescent="0.3">
      <c r="A39" s="9" t="s">
        <v>172</v>
      </c>
      <c r="B39" s="51">
        <v>1000.3098</v>
      </c>
      <c r="C39" s="51">
        <v>975.68640776699044</v>
      </c>
      <c r="D39" s="51">
        <v>951.3880362973398</v>
      </c>
      <c r="G39" s="52"/>
      <c r="H39" s="52"/>
      <c r="I39" s="52"/>
      <c r="L39" s="53"/>
      <c r="M39" s="53"/>
      <c r="N39" s="53"/>
    </row>
    <row r="40" spans="1:14" x14ac:dyDescent="0.3">
      <c r="A40" s="9" t="s">
        <v>171</v>
      </c>
      <c r="B40" s="51">
        <v>1654.4402</v>
      </c>
      <c r="C40" s="51">
        <v>1613.7148867313917</v>
      </c>
      <c r="D40" s="51">
        <v>1573.5271343431584</v>
      </c>
      <c r="G40" s="56"/>
      <c r="H40" s="56"/>
      <c r="I40" s="56"/>
      <c r="L40" s="53"/>
      <c r="M40" s="53"/>
      <c r="N40" s="53"/>
    </row>
    <row r="41" spans="1:14" x14ac:dyDescent="0.3">
      <c r="A41" s="7" t="s">
        <v>375</v>
      </c>
      <c r="B41" s="55">
        <v>2654.75</v>
      </c>
      <c r="C41" s="55">
        <v>2589.401294498382</v>
      </c>
      <c r="D41" s="55">
        <v>2524.9151706404982</v>
      </c>
    </row>
    <row r="42" spans="1:14" x14ac:dyDescent="0.3">
      <c r="B42" s="2"/>
      <c r="C42" s="2"/>
      <c r="D42" s="2"/>
    </row>
    <row r="43" spans="1:14" x14ac:dyDescent="0.3">
      <c r="C43" s="2"/>
      <c r="D43" s="2"/>
    </row>
    <row r="44" spans="1:14" x14ac:dyDescent="0.3">
      <c r="C44" s="2"/>
      <c r="D44" s="2"/>
    </row>
    <row r="45" spans="1:14" x14ac:dyDescent="0.3">
      <c r="C45" s="2"/>
      <c r="D45" s="2"/>
    </row>
    <row r="46" spans="1:14" x14ac:dyDescent="0.3">
      <c r="C46" s="2"/>
      <c r="D46" s="2"/>
    </row>
    <row r="47" spans="1:14" x14ac:dyDescent="0.3">
      <c r="C47" s="2"/>
      <c r="D47" s="2"/>
    </row>
    <row r="48" spans="1:14" x14ac:dyDescent="0.3">
      <c r="C48" s="2"/>
      <c r="D48" s="2"/>
    </row>
    <row r="49" spans="3:4" x14ac:dyDescent="0.3">
      <c r="C49" s="2"/>
      <c r="D49" s="2"/>
    </row>
    <row r="50" spans="3:4" x14ac:dyDescent="0.3">
      <c r="C50" s="2"/>
      <c r="D50" s="2"/>
    </row>
  </sheetData>
  <mergeCells count="1">
    <mergeCell ref="A1:D1"/>
  </mergeCells>
  <hyperlinks>
    <hyperlink ref="N1" location="'Navigation &amp; Instructions'!A1" display="Navigation" xr:uid="{00000000-0004-0000-17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Q975"/>
  <sheetViews>
    <sheetView showGridLines="0" zoomScaleNormal="100" workbookViewId="0"/>
  </sheetViews>
  <sheetFormatPr defaultColWidth="8.88671875" defaultRowHeight="14.4" x14ac:dyDescent="0.3"/>
  <cols>
    <col min="1" max="1" width="4.33203125" style="195" customWidth="1"/>
    <col min="2" max="2" width="21.33203125" style="194" customWidth="1"/>
    <col min="3" max="3" width="16.33203125" style="194" customWidth="1"/>
    <col min="4" max="4" width="9.6640625" style="194" customWidth="1"/>
    <col min="5" max="12" width="9.6640625" style="195" customWidth="1"/>
    <col min="13" max="13" width="12" style="195" customWidth="1"/>
    <col min="14" max="14" width="38.5546875" style="195" bestFit="1" customWidth="1"/>
    <col min="15" max="17" width="15.33203125" style="195" customWidth="1"/>
    <col min="18" max="16384" width="8.88671875" style="195"/>
  </cols>
  <sheetData>
    <row r="1" spans="2:17" ht="15.6" x14ac:dyDescent="0.3">
      <c r="B1" s="193" t="s">
        <v>410</v>
      </c>
      <c r="N1" s="180" t="s">
        <v>403</v>
      </c>
    </row>
    <row r="2" spans="2:17" ht="13.5" customHeight="1" x14ac:dyDescent="0.3">
      <c r="N2" s="180" t="str">
        <f>HYPERLINK("#'BJA Sect 2.7 Exh A'!A1","BJA Exh 2.7A Statement of Operations")</f>
        <v>BJA Exh 2.7A Statement of Operations</v>
      </c>
    </row>
    <row r="3" spans="2:17" ht="13.5" customHeight="1" x14ac:dyDescent="0.3">
      <c r="B3" s="183" t="s">
        <v>411</v>
      </c>
      <c r="N3" s="180" t="str">
        <f>HYPERLINK("#'BJA Sect 2.7 Exh B'!A1","BJA Exh 2.7B Statement of Financial Position")</f>
        <v>BJA Exh 2.7B Statement of Financial Position</v>
      </c>
    </row>
    <row r="4" spans="2:17" ht="13.5" customHeight="1" x14ac:dyDescent="0.3">
      <c r="B4" s="183" t="s">
        <v>412</v>
      </c>
      <c r="N4" s="180" t="str">
        <f>HYPERLINK("#'BJA Sect 2.7 Exh C'!A1","BJA Exh 2.7C Statement of Cash Flows")</f>
        <v>BJA Exh 2.7C Statement of Cash Flows</v>
      </c>
    </row>
    <row r="5" spans="2:17" ht="13.5" customHeight="1" x14ac:dyDescent="0.3">
      <c r="B5" s="183"/>
    </row>
    <row r="6" spans="2:17" ht="13.5" customHeight="1" x14ac:dyDescent="0.3">
      <c r="B6" s="183" t="s">
        <v>413</v>
      </c>
    </row>
    <row r="7" spans="2:17" ht="13.5" customHeight="1" x14ac:dyDescent="0.3">
      <c r="B7" s="183"/>
    </row>
    <row r="8" spans="2:17" ht="16.95" customHeight="1" x14ac:dyDescent="0.3">
      <c r="B8" s="196" t="s">
        <v>414</v>
      </c>
      <c r="O8" s="194"/>
      <c r="P8" s="197"/>
      <c r="Q8" s="197"/>
    </row>
    <row r="9" spans="2:17" ht="16.95" customHeight="1" x14ac:dyDescent="0.3">
      <c r="B9" s="198"/>
      <c r="O9" s="194"/>
      <c r="P9" s="197"/>
      <c r="Q9" s="197"/>
    </row>
    <row r="10" spans="2:17" ht="16.95" customHeight="1" x14ac:dyDescent="0.3">
      <c r="B10" s="199" t="s">
        <v>415</v>
      </c>
      <c r="C10" s="200"/>
      <c r="D10" s="195"/>
      <c r="O10" s="194"/>
      <c r="P10" s="197"/>
      <c r="Q10" s="197"/>
    </row>
    <row r="11" spans="2:17" ht="16.95" customHeight="1" x14ac:dyDescent="0.3">
      <c r="B11" s="201"/>
      <c r="C11" s="202">
        <v>2022</v>
      </c>
      <c r="D11" s="203">
        <v>2021</v>
      </c>
      <c r="E11" s="202">
        <v>2020</v>
      </c>
      <c r="O11" s="194"/>
      <c r="P11" s="197"/>
      <c r="Q11" s="197"/>
    </row>
    <row r="12" spans="2:17" ht="16.95" customHeight="1" x14ac:dyDescent="0.3">
      <c r="B12" s="201" t="s">
        <v>416</v>
      </c>
      <c r="C12" s="202"/>
      <c r="D12" s="204"/>
      <c r="E12" s="204"/>
      <c r="O12" s="194"/>
      <c r="P12" s="197"/>
      <c r="Q12" s="197"/>
    </row>
    <row r="13" spans="2:17" ht="16.95" customHeight="1" x14ac:dyDescent="0.3">
      <c r="B13" s="198"/>
      <c r="O13" s="194"/>
      <c r="P13" s="197"/>
      <c r="Q13" s="197"/>
    </row>
    <row r="14" spans="2:17" ht="16.5" customHeight="1" x14ac:dyDescent="0.3">
      <c r="B14" s="198"/>
      <c r="O14" s="194"/>
      <c r="P14" s="197"/>
      <c r="Q14" s="197"/>
    </row>
    <row r="15" spans="2:17" x14ac:dyDescent="0.3">
      <c r="B15" s="199" t="s">
        <v>417</v>
      </c>
      <c r="C15" s="200"/>
      <c r="D15" s="195"/>
      <c r="O15" s="194"/>
      <c r="P15" s="197"/>
      <c r="Q15" s="197"/>
    </row>
    <row r="16" spans="2:17" x14ac:dyDescent="0.3">
      <c r="B16" s="205"/>
      <c r="C16" s="206"/>
      <c r="D16" s="207"/>
      <c r="E16" s="208"/>
      <c r="F16" s="208"/>
      <c r="G16" s="208"/>
      <c r="H16" s="208"/>
      <c r="I16" s="208"/>
      <c r="J16" s="208"/>
      <c r="K16" s="208"/>
      <c r="L16" s="208"/>
      <c r="M16" s="209"/>
      <c r="O16" s="194"/>
      <c r="P16" s="197"/>
      <c r="Q16" s="197"/>
    </row>
    <row r="17" spans="2:17" x14ac:dyDescent="0.3">
      <c r="B17" s="210"/>
      <c r="C17" s="211"/>
      <c r="D17" s="212"/>
      <c r="E17" s="212"/>
      <c r="F17" s="212"/>
      <c r="G17" s="212"/>
      <c r="H17" s="212"/>
      <c r="I17" s="212"/>
      <c r="J17" s="212"/>
      <c r="K17" s="212"/>
      <c r="L17" s="212"/>
      <c r="M17" s="213"/>
      <c r="O17" s="194"/>
      <c r="P17" s="197"/>
      <c r="Q17" s="197"/>
    </row>
    <row r="18" spans="2:17" x14ac:dyDescent="0.3">
      <c r="B18" s="210"/>
      <c r="C18" s="211"/>
      <c r="D18" s="212"/>
      <c r="E18" s="212"/>
      <c r="F18" s="212"/>
      <c r="G18" s="212"/>
      <c r="H18" s="212"/>
      <c r="I18" s="212"/>
      <c r="J18" s="212"/>
      <c r="K18" s="212"/>
      <c r="L18" s="212"/>
      <c r="M18" s="213"/>
      <c r="O18" s="194"/>
      <c r="P18" s="197"/>
      <c r="Q18" s="197"/>
    </row>
    <row r="19" spans="2:17" x14ac:dyDescent="0.3">
      <c r="B19" s="210"/>
      <c r="C19" s="211"/>
      <c r="D19" s="212"/>
      <c r="E19" s="212"/>
      <c r="F19" s="212"/>
      <c r="G19" s="212"/>
      <c r="H19" s="212"/>
      <c r="I19" s="212"/>
      <c r="J19" s="212"/>
      <c r="K19" s="212"/>
      <c r="L19" s="212"/>
      <c r="M19" s="213"/>
      <c r="O19" s="194"/>
      <c r="P19" s="197"/>
      <c r="Q19" s="197"/>
    </row>
    <row r="20" spans="2:17" x14ac:dyDescent="0.3">
      <c r="B20" s="210"/>
      <c r="C20" s="211"/>
      <c r="D20" s="212"/>
      <c r="E20" s="212"/>
      <c r="F20" s="212"/>
      <c r="G20" s="212"/>
      <c r="H20" s="212"/>
      <c r="I20" s="212"/>
      <c r="J20" s="212"/>
      <c r="K20" s="212"/>
      <c r="L20" s="212"/>
      <c r="M20" s="213"/>
      <c r="O20" s="194"/>
      <c r="P20" s="197"/>
      <c r="Q20" s="197"/>
    </row>
    <row r="21" spans="2:17" x14ac:dyDescent="0.3">
      <c r="B21" s="210"/>
      <c r="C21" s="211"/>
      <c r="D21" s="212"/>
      <c r="E21" s="212"/>
      <c r="F21" s="212"/>
      <c r="G21" s="212"/>
      <c r="H21" s="212"/>
      <c r="I21" s="212"/>
      <c r="J21" s="212"/>
      <c r="K21" s="212"/>
      <c r="L21" s="212"/>
      <c r="M21" s="213"/>
      <c r="O21" s="194"/>
      <c r="P21" s="197"/>
      <c r="Q21" s="197"/>
    </row>
    <row r="22" spans="2:17" x14ac:dyDescent="0.3">
      <c r="B22" s="210"/>
      <c r="C22" s="211"/>
      <c r="D22" s="212"/>
      <c r="E22" s="212"/>
      <c r="F22" s="212"/>
      <c r="G22" s="212"/>
      <c r="H22" s="212"/>
      <c r="I22" s="212"/>
      <c r="J22" s="212"/>
      <c r="K22" s="212"/>
      <c r="L22" s="212"/>
      <c r="M22" s="213"/>
      <c r="O22" s="194"/>
      <c r="P22" s="197"/>
      <c r="Q22" s="197"/>
    </row>
    <row r="23" spans="2:17" x14ac:dyDescent="0.3">
      <c r="B23" s="210"/>
      <c r="C23" s="211"/>
      <c r="D23" s="212"/>
      <c r="E23" s="212"/>
      <c r="F23" s="212"/>
      <c r="G23" s="212"/>
      <c r="H23" s="212"/>
      <c r="I23" s="212"/>
      <c r="J23" s="212"/>
      <c r="K23" s="212"/>
      <c r="L23" s="212"/>
      <c r="M23" s="213"/>
      <c r="O23" s="194"/>
      <c r="P23" s="197"/>
      <c r="Q23" s="197"/>
    </row>
    <row r="24" spans="2:17" x14ac:dyDescent="0.3">
      <c r="B24" s="210"/>
      <c r="C24" s="211"/>
      <c r="D24" s="212"/>
      <c r="E24" s="212"/>
      <c r="F24" s="212"/>
      <c r="G24" s="212"/>
      <c r="H24" s="212"/>
      <c r="I24" s="212"/>
      <c r="J24" s="212"/>
      <c r="K24" s="212"/>
      <c r="L24" s="212"/>
      <c r="M24" s="213"/>
      <c r="O24" s="194"/>
      <c r="P24" s="197"/>
      <c r="Q24" s="197"/>
    </row>
    <row r="25" spans="2:17" x14ac:dyDescent="0.3">
      <c r="B25" s="210"/>
      <c r="C25" s="211"/>
      <c r="D25" s="212"/>
      <c r="E25" s="212"/>
      <c r="F25" s="212"/>
      <c r="G25" s="212"/>
      <c r="H25" s="212"/>
      <c r="I25" s="212"/>
      <c r="J25" s="212"/>
      <c r="K25" s="212"/>
      <c r="L25" s="212"/>
      <c r="M25" s="213"/>
      <c r="O25" s="194"/>
      <c r="P25" s="197"/>
      <c r="Q25" s="197"/>
    </row>
    <row r="26" spans="2:17" x14ac:dyDescent="0.3">
      <c r="B26" s="210"/>
      <c r="C26" s="211"/>
      <c r="D26" s="212"/>
      <c r="E26" s="212"/>
      <c r="F26" s="212"/>
      <c r="G26" s="212"/>
      <c r="H26" s="212"/>
      <c r="I26" s="212"/>
      <c r="J26" s="212"/>
      <c r="K26" s="212"/>
      <c r="L26" s="212"/>
      <c r="M26" s="213"/>
      <c r="O26" s="194"/>
      <c r="P26" s="197"/>
      <c r="Q26" s="197"/>
    </row>
    <row r="27" spans="2:17" x14ac:dyDescent="0.3">
      <c r="B27" s="210"/>
      <c r="C27" s="211"/>
      <c r="D27" s="212"/>
      <c r="E27" s="212"/>
      <c r="F27" s="212"/>
      <c r="G27" s="212"/>
      <c r="H27" s="212"/>
      <c r="I27" s="212"/>
      <c r="J27" s="212"/>
      <c r="K27" s="212"/>
      <c r="L27" s="212"/>
      <c r="M27" s="213"/>
      <c r="O27" s="194"/>
      <c r="P27" s="197"/>
      <c r="Q27" s="197"/>
    </row>
    <row r="28" spans="2:17" x14ac:dyDescent="0.3">
      <c r="B28" s="210"/>
      <c r="C28" s="211"/>
      <c r="D28" s="212"/>
      <c r="E28" s="212"/>
      <c r="F28" s="212"/>
      <c r="G28" s="212"/>
      <c r="H28" s="212"/>
      <c r="I28" s="212"/>
      <c r="J28" s="212"/>
      <c r="K28" s="212"/>
      <c r="L28" s="212"/>
      <c r="M28" s="213"/>
      <c r="O28" s="194"/>
      <c r="P28" s="197"/>
      <c r="Q28" s="197"/>
    </row>
    <row r="29" spans="2:17" x14ac:dyDescent="0.3">
      <c r="B29" s="210"/>
      <c r="C29" s="211"/>
      <c r="D29" s="212"/>
      <c r="E29" s="212"/>
      <c r="F29" s="212"/>
      <c r="G29" s="212"/>
      <c r="H29" s="212"/>
      <c r="I29" s="212"/>
      <c r="J29" s="212"/>
      <c r="K29" s="212"/>
      <c r="L29" s="212"/>
      <c r="M29" s="213"/>
      <c r="O29" s="194"/>
      <c r="P29" s="197"/>
      <c r="Q29" s="197"/>
    </row>
    <row r="30" spans="2:17" x14ac:dyDescent="0.3">
      <c r="B30" s="210"/>
      <c r="C30" s="211"/>
      <c r="D30" s="212"/>
      <c r="E30" s="212"/>
      <c r="F30" s="212"/>
      <c r="G30" s="212"/>
      <c r="H30" s="212"/>
      <c r="I30" s="212"/>
      <c r="J30" s="212"/>
      <c r="K30" s="212"/>
      <c r="L30" s="212"/>
      <c r="M30" s="213"/>
      <c r="O30" s="194"/>
      <c r="P30" s="197"/>
      <c r="Q30" s="197"/>
    </row>
    <row r="31" spans="2:17" x14ac:dyDescent="0.3">
      <c r="B31" s="210"/>
      <c r="C31" s="211"/>
      <c r="D31" s="212"/>
      <c r="E31" s="212"/>
      <c r="F31" s="212"/>
      <c r="G31" s="212"/>
      <c r="H31" s="212"/>
      <c r="I31" s="212"/>
      <c r="J31" s="212"/>
      <c r="K31" s="212"/>
      <c r="L31" s="212"/>
      <c r="M31" s="213"/>
      <c r="O31" s="194"/>
      <c r="P31" s="197"/>
      <c r="Q31" s="197"/>
    </row>
    <row r="32" spans="2:17" x14ac:dyDescent="0.3">
      <c r="B32" s="210"/>
      <c r="C32" s="211"/>
      <c r="D32" s="212"/>
      <c r="E32" s="212"/>
      <c r="F32" s="212"/>
      <c r="G32" s="212"/>
      <c r="H32" s="212"/>
      <c r="I32" s="212"/>
      <c r="J32" s="212"/>
      <c r="K32" s="212"/>
      <c r="L32" s="212"/>
      <c r="M32" s="213"/>
      <c r="O32" s="194"/>
      <c r="P32" s="197"/>
      <c r="Q32" s="197"/>
    </row>
    <row r="33" spans="2:17" x14ac:dyDescent="0.3">
      <c r="B33" s="210"/>
      <c r="C33" s="211"/>
      <c r="D33" s="212"/>
      <c r="E33" s="212"/>
      <c r="F33" s="212"/>
      <c r="G33" s="212"/>
      <c r="H33" s="212"/>
      <c r="I33" s="212"/>
      <c r="J33" s="212"/>
      <c r="K33" s="212"/>
      <c r="L33" s="212"/>
      <c r="M33" s="213"/>
      <c r="O33" s="194"/>
      <c r="P33" s="197"/>
      <c r="Q33" s="197"/>
    </row>
    <row r="34" spans="2:17" x14ac:dyDescent="0.3">
      <c r="B34" s="210"/>
      <c r="C34" s="211"/>
      <c r="D34" s="212"/>
      <c r="E34" s="212"/>
      <c r="F34" s="212"/>
      <c r="G34" s="212"/>
      <c r="H34" s="212"/>
      <c r="I34" s="212"/>
      <c r="J34" s="212"/>
      <c r="K34" s="212"/>
      <c r="L34" s="212"/>
      <c r="M34" s="213"/>
      <c r="O34" s="194"/>
      <c r="P34" s="197"/>
      <c r="Q34" s="197"/>
    </row>
    <row r="35" spans="2:17" x14ac:dyDescent="0.3">
      <c r="B35" s="210"/>
      <c r="C35" s="211"/>
      <c r="D35" s="212"/>
      <c r="E35" s="212"/>
      <c r="F35" s="212"/>
      <c r="G35" s="212"/>
      <c r="H35" s="212"/>
      <c r="I35" s="212"/>
      <c r="J35" s="212"/>
      <c r="K35" s="212"/>
      <c r="L35" s="212"/>
      <c r="M35" s="213"/>
      <c r="O35" s="194"/>
      <c r="P35" s="197"/>
      <c r="Q35" s="197"/>
    </row>
    <row r="36" spans="2:17" x14ac:dyDescent="0.3">
      <c r="B36" s="210"/>
      <c r="C36" s="211"/>
      <c r="D36" s="212"/>
      <c r="E36" s="212"/>
      <c r="F36" s="212"/>
      <c r="G36" s="212"/>
      <c r="H36" s="212"/>
      <c r="I36" s="212"/>
      <c r="J36" s="212"/>
      <c r="K36" s="212"/>
      <c r="L36" s="212"/>
      <c r="M36" s="213"/>
      <c r="O36" s="194"/>
      <c r="P36" s="197"/>
      <c r="Q36" s="197"/>
    </row>
    <row r="37" spans="2:17" x14ac:dyDescent="0.3">
      <c r="B37" s="210"/>
      <c r="C37" s="211"/>
      <c r="D37" s="212"/>
      <c r="E37" s="212"/>
      <c r="F37" s="212"/>
      <c r="G37" s="212"/>
      <c r="H37" s="212"/>
      <c r="I37" s="212"/>
      <c r="J37" s="212"/>
      <c r="K37" s="212"/>
      <c r="L37" s="212"/>
      <c r="M37" s="213"/>
      <c r="O37" s="194"/>
      <c r="P37" s="197"/>
      <c r="Q37" s="197"/>
    </row>
    <row r="38" spans="2:17" x14ac:dyDescent="0.3">
      <c r="B38" s="210"/>
      <c r="C38" s="211"/>
      <c r="D38" s="212"/>
      <c r="E38" s="212"/>
      <c r="F38" s="212"/>
      <c r="G38" s="212"/>
      <c r="H38" s="212"/>
      <c r="I38" s="212"/>
      <c r="J38" s="212"/>
      <c r="K38" s="212"/>
      <c r="L38" s="212"/>
      <c r="M38" s="213"/>
      <c r="O38" s="194"/>
      <c r="P38" s="197"/>
      <c r="Q38" s="197"/>
    </row>
    <row r="39" spans="2:17" x14ac:dyDescent="0.3">
      <c r="B39" s="210"/>
      <c r="C39" s="211"/>
      <c r="D39" s="212"/>
      <c r="E39" s="212"/>
      <c r="F39" s="212"/>
      <c r="G39" s="211"/>
      <c r="H39" s="212"/>
      <c r="I39" s="212"/>
      <c r="J39" s="212"/>
      <c r="K39" s="212"/>
      <c r="L39" s="212"/>
      <c r="M39" s="213"/>
      <c r="O39" s="194"/>
      <c r="P39" s="197"/>
      <c r="Q39" s="197"/>
    </row>
    <row r="40" spans="2:17" x14ac:dyDescent="0.3">
      <c r="B40" s="210"/>
      <c r="C40" s="211"/>
      <c r="D40" s="212"/>
      <c r="E40" s="212"/>
      <c r="F40" s="212"/>
      <c r="G40" s="212"/>
      <c r="H40" s="212"/>
      <c r="I40" s="212"/>
      <c r="J40" s="212"/>
      <c r="K40" s="212"/>
      <c r="L40" s="212"/>
      <c r="M40" s="213"/>
      <c r="O40" s="194"/>
      <c r="P40" s="197"/>
      <c r="Q40" s="197"/>
    </row>
    <row r="41" spans="2:17" x14ac:dyDescent="0.3">
      <c r="B41" s="210"/>
      <c r="C41" s="211"/>
      <c r="D41" s="212"/>
      <c r="E41" s="212"/>
      <c r="F41" s="212"/>
      <c r="G41" s="212"/>
      <c r="H41" s="212"/>
      <c r="I41" s="212"/>
      <c r="J41" s="212"/>
      <c r="K41" s="212"/>
      <c r="L41" s="212"/>
      <c r="M41" s="213"/>
      <c r="O41" s="194"/>
      <c r="P41" s="197"/>
      <c r="Q41" s="197"/>
    </row>
    <row r="42" spans="2:17" x14ac:dyDescent="0.3">
      <c r="B42" s="210"/>
      <c r="C42" s="211"/>
      <c r="D42" s="212"/>
      <c r="E42" s="212"/>
      <c r="F42" s="212"/>
      <c r="G42" s="212"/>
      <c r="H42" s="212"/>
      <c r="I42" s="212"/>
      <c r="J42" s="212"/>
      <c r="K42" s="212"/>
      <c r="L42" s="212"/>
      <c r="M42" s="213"/>
      <c r="O42" s="194"/>
      <c r="P42" s="197"/>
      <c r="Q42" s="197"/>
    </row>
    <row r="43" spans="2:17" x14ac:dyDescent="0.3">
      <c r="B43" s="210"/>
      <c r="C43" s="211"/>
      <c r="D43" s="212"/>
      <c r="E43" s="212"/>
      <c r="F43" s="212"/>
      <c r="G43" s="212"/>
      <c r="H43" s="212"/>
      <c r="I43" s="212"/>
      <c r="J43" s="212"/>
      <c r="K43" s="212"/>
      <c r="L43" s="212"/>
      <c r="M43" s="213"/>
      <c r="O43" s="194"/>
      <c r="P43" s="197"/>
      <c r="Q43" s="197"/>
    </row>
    <row r="44" spans="2:17" x14ac:dyDescent="0.3">
      <c r="B44" s="210"/>
      <c r="C44" s="211"/>
      <c r="D44" s="212"/>
      <c r="E44" s="212"/>
      <c r="F44" s="212"/>
      <c r="G44" s="212"/>
      <c r="H44" s="212"/>
      <c r="I44" s="212"/>
      <c r="J44" s="212"/>
      <c r="K44" s="212"/>
      <c r="L44" s="212"/>
      <c r="M44" s="213"/>
      <c r="O44" s="194"/>
      <c r="P44" s="197"/>
      <c r="Q44" s="197"/>
    </row>
    <row r="45" spans="2:17" x14ac:dyDescent="0.3">
      <c r="B45" s="210"/>
      <c r="C45" s="211"/>
      <c r="D45" s="212"/>
      <c r="E45" s="212"/>
      <c r="F45" s="212"/>
      <c r="G45" s="212"/>
      <c r="H45" s="212"/>
      <c r="I45" s="212"/>
      <c r="J45" s="212"/>
      <c r="K45" s="212"/>
      <c r="L45" s="212"/>
      <c r="M45" s="213"/>
      <c r="O45" s="194"/>
      <c r="P45" s="197"/>
      <c r="Q45" s="197"/>
    </row>
    <row r="46" spans="2:17" x14ac:dyDescent="0.3">
      <c r="B46" s="214"/>
      <c r="C46" s="215"/>
      <c r="D46" s="216"/>
      <c r="E46" s="216"/>
      <c r="F46" s="216"/>
      <c r="G46" s="216"/>
      <c r="H46" s="216"/>
      <c r="I46" s="216"/>
      <c r="J46" s="216"/>
      <c r="K46" s="216"/>
      <c r="L46" s="216"/>
      <c r="M46" s="217"/>
      <c r="O46" s="194"/>
      <c r="P46" s="197"/>
      <c r="Q46" s="197"/>
    </row>
    <row r="47" spans="2:17" x14ac:dyDescent="0.3">
      <c r="B47" s="195"/>
      <c r="C47" s="218"/>
      <c r="D47" s="195"/>
      <c r="O47" s="194"/>
      <c r="P47" s="197"/>
      <c r="Q47" s="197"/>
    </row>
    <row r="48" spans="2:17" x14ac:dyDescent="0.3">
      <c r="O48" s="194"/>
      <c r="P48" s="197"/>
      <c r="Q48" s="197"/>
    </row>
    <row r="49" spans="15:17" x14ac:dyDescent="0.3">
      <c r="O49" s="194"/>
      <c r="P49" s="197"/>
      <c r="Q49" s="197"/>
    </row>
    <row r="50" spans="15:17" x14ac:dyDescent="0.3">
      <c r="O50" s="194"/>
      <c r="P50" s="197"/>
      <c r="Q50" s="197"/>
    </row>
    <row r="51" spans="15:17" x14ac:dyDescent="0.3">
      <c r="O51" s="194"/>
      <c r="P51" s="197"/>
      <c r="Q51" s="197"/>
    </row>
    <row r="52" spans="15:17" x14ac:dyDescent="0.3">
      <c r="O52" s="194"/>
      <c r="P52" s="197"/>
      <c r="Q52" s="197"/>
    </row>
    <row r="53" spans="15:17" x14ac:dyDescent="0.3">
      <c r="O53" s="194"/>
      <c r="P53" s="197"/>
      <c r="Q53" s="197"/>
    </row>
    <row r="54" spans="15:17" x14ac:dyDescent="0.3">
      <c r="O54" s="194"/>
      <c r="P54" s="197"/>
      <c r="Q54" s="197"/>
    </row>
    <row r="55" spans="15:17" x14ac:dyDescent="0.3">
      <c r="O55" s="194"/>
      <c r="P55" s="197"/>
      <c r="Q55" s="197"/>
    </row>
    <row r="56" spans="15:17" x14ac:dyDescent="0.3">
      <c r="O56" s="194"/>
      <c r="P56" s="197"/>
      <c r="Q56" s="197"/>
    </row>
    <row r="57" spans="15:17" x14ac:dyDescent="0.3">
      <c r="O57" s="194"/>
      <c r="P57" s="197"/>
      <c r="Q57" s="197"/>
    </row>
    <row r="58" spans="15:17" x14ac:dyDescent="0.3">
      <c r="O58" s="194"/>
      <c r="P58" s="197"/>
      <c r="Q58" s="197"/>
    </row>
    <row r="59" spans="15:17" x14ac:dyDescent="0.3">
      <c r="O59" s="194"/>
      <c r="P59" s="197"/>
      <c r="Q59" s="197"/>
    </row>
    <row r="60" spans="15:17" x14ac:dyDescent="0.3">
      <c r="O60" s="194"/>
      <c r="P60" s="197"/>
      <c r="Q60" s="197"/>
    </row>
    <row r="61" spans="15:17" x14ac:dyDescent="0.3">
      <c r="O61" s="194"/>
      <c r="P61" s="197"/>
      <c r="Q61" s="197"/>
    </row>
    <row r="62" spans="15:17" x14ac:dyDescent="0.3">
      <c r="O62" s="194"/>
      <c r="P62" s="197"/>
      <c r="Q62" s="197"/>
    </row>
    <row r="63" spans="15:17" x14ac:dyDescent="0.3">
      <c r="O63" s="194"/>
      <c r="P63" s="197"/>
      <c r="Q63" s="197"/>
    </row>
    <row r="64" spans="15:17" x14ac:dyDescent="0.3">
      <c r="O64" s="194"/>
      <c r="P64" s="197"/>
      <c r="Q64" s="197"/>
    </row>
    <row r="65" spans="15:17" x14ac:dyDescent="0.3">
      <c r="O65" s="194"/>
      <c r="P65" s="197"/>
      <c r="Q65" s="197"/>
    </row>
    <row r="66" spans="15:17" x14ac:dyDescent="0.3">
      <c r="O66" s="194"/>
      <c r="P66" s="197"/>
      <c r="Q66" s="197"/>
    </row>
    <row r="67" spans="15:17" x14ac:dyDescent="0.3">
      <c r="O67" s="194"/>
      <c r="P67" s="197"/>
      <c r="Q67" s="197"/>
    </row>
    <row r="68" spans="15:17" x14ac:dyDescent="0.3">
      <c r="O68" s="194"/>
      <c r="P68" s="197"/>
      <c r="Q68" s="197"/>
    </row>
    <row r="69" spans="15:17" x14ac:dyDescent="0.3">
      <c r="O69" s="194"/>
      <c r="P69" s="197"/>
      <c r="Q69" s="197"/>
    </row>
    <row r="70" spans="15:17" x14ac:dyDescent="0.3">
      <c r="O70" s="194"/>
      <c r="P70" s="197"/>
      <c r="Q70" s="197"/>
    </row>
    <row r="71" spans="15:17" x14ac:dyDescent="0.3">
      <c r="O71" s="194"/>
      <c r="P71" s="197"/>
      <c r="Q71" s="197"/>
    </row>
    <row r="72" spans="15:17" x14ac:dyDescent="0.3">
      <c r="O72" s="194"/>
      <c r="P72" s="197"/>
      <c r="Q72" s="197"/>
    </row>
    <row r="73" spans="15:17" x14ac:dyDescent="0.3">
      <c r="O73" s="194"/>
      <c r="P73" s="197"/>
      <c r="Q73" s="197"/>
    </row>
    <row r="74" spans="15:17" x14ac:dyDescent="0.3">
      <c r="O74" s="194"/>
      <c r="P74" s="197"/>
      <c r="Q74" s="197"/>
    </row>
    <row r="75" spans="15:17" x14ac:dyDescent="0.3">
      <c r="O75" s="194"/>
      <c r="P75" s="197"/>
      <c r="Q75" s="197"/>
    </row>
    <row r="76" spans="15:17" x14ac:dyDescent="0.3">
      <c r="O76" s="194"/>
      <c r="P76" s="197"/>
      <c r="Q76" s="197"/>
    </row>
    <row r="77" spans="15:17" x14ac:dyDescent="0.3">
      <c r="O77" s="194"/>
      <c r="P77" s="197"/>
      <c r="Q77" s="197"/>
    </row>
    <row r="78" spans="15:17" x14ac:dyDescent="0.3">
      <c r="O78" s="194"/>
      <c r="P78" s="197"/>
      <c r="Q78" s="197"/>
    </row>
    <row r="79" spans="15:17" x14ac:dyDescent="0.3">
      <c r="O79" s="194"/>
      <c r="P79" s="197"/>
      <c r="Q79" s="197"/>
    </row>
    <row r="80" spans="15:17" x14ac:dyDescent="0.3">
      <c r="O80" s="194"/>
      <c r="P80" s="197"/>
      <c r="Q80" s="197"/>
    </row>
    <row r="81" spans="15:17" x14ac:dyDescent="0.3">
      <c r="O81" s="194"/>
      <c r="P81" s="197"/>
      <c r="Q81" s="197"/>
    </row>
    <row r="82" spans="15:17" x14ac:dyDescent="0.3">
      <c r="O82" s="194"/>
      <c r="P82" s="197"/>
      <c r="Q82" s="197"/>
    </row>
    <row r="83" spans="15:17" x14ac:dyDescent="0.3">
      <c r="O83" s="194"/>
      <c r="P83" s="197"/>
      <c r="Q83" s="197"/>
    </row>
    <row r="84" spans="15:17" x14ac:dyDescent="0.3">
      <c r="O84" s="194"/>
      <c r="P84" s="197"/>
      <c r="Q84" s="197"/>
    </row>
    <row r="85" spans="15:17" x14ac:dyDescent="0.3">
      <c r="O85" s="194"/>
      <c r="P85" s="197"/>
      <c r="Q85" s="197"/>
    </row>
    <row r="86" spans="15:17" x14ac:dyDescent="0.3">
      <c r="O86" s="194"/>
      <c r="P86" s="197"/>
      <c r="Q86" s="197"/>
    </row>
    <row r="87" spans="15:17" x14ac:dyDescent="0.3">
      <c r="O87" s="194"/>
      <c r="P87" s="197"/>
      <c r="Q87" s="197"/>
    </row>
    <row r="88" spans="15:17" x14ac:dyDescent="0.3">
      <c r="O88" s="194"/>
      <c r="P88" s="197"/>
      <c r="Q88" s="197"/>
    </row>
    <row r="89" spans="15:17" x14ac:dyDescent="0.3">
      <c r="O89" s="194"/>
      <c r="P89" s="197"/>
      <c r="Q89" s="197"/>
    </row>
    <row r="90" spans="15:17" x14ac:dyDescent="0.3">
      <c r="O90" s="194"/>
      <c r="P90" s="197"/>
      <c r="Q90" s="197"/>
    </row>
    <row r="91" spans="15:17" x14ac:dyDescent="0.3">
      <c r="O91" s="194"/>
      <c r="P91" s="197"/>
      <c r="Q91" s="197"/>
    </row>
    <row r="92" spans="15:17" x14ac:dyDescent="0.3">
      <c r="O92" s="194"/>
      <c r="P92" s="197"/>
      <c r="Q92" s="197"/>
    </row>
    <row r="93" spans="15:17" x14ac:dyDescent="0.3">
      <c r="O93" s="194"/>
      <c r="P93" s="197"/>
      <c r="Q93" s="197"/>
    </row>
    <row r="94" spans="15:17" x14ac:dyDescent="0.3">
      <c r="O94" s="194"/>
      <c r="P94" s="197"/>
      <c r="Q94" s="197"/>
    </row>
    <row r="95" spans="15:17" x14ac:dyDescent="0.3">
      <c r="O95" s="194"/>
      <c r="P95" s="197"/>
      <c r="Q95" s="197"/>
    </row>
    <row r="96" spans="15:17" x14ac:dyDescent="0.3">
      <c r="O96" s="194"/>
      <c r="P96" s="197"/>
      <c r="Q96" s="197"/>
    </row>
    <row r="97" spans="15:17" x14ac:dyDescent="0.3">
      <c r="O97" s="194"/>
      <c r="P97" s="197"/>
      <c r="Q97" s="197"/>
    </row>
    <row r="98" spans="15:17" x14ac:dyDescent="0.3">
      <c r="O98" s="194"/>
      <c r="P98" s="197"/>
      <c r="Q98" s="197"/>
    </row>
    <row r="99" spans="15:17" x14ac:dyDescent="0.3">
      <c r="O99" s="194"/>
      <c r="P99" s="197"/>
      <c r="Q99" s="197"/>
    </row>
    <row r="100" spans="15:17" x14ac:dyDescent="0.3">
      <c r="O100" s="194"/>
      <c r="P100" s="197"/>
      <c r="Q100" s="197"/>
    </row>
    <row r="101" spans="15:17" x14ac:dyDescent="0.3">
      <c r="O101" s="194"/>
      <c r="P101" s="197"/>
      <c r="Q101" s="197"/>
    </row>
    <row r="102" spans="15:17" x14ac:dyDescent="0.3">
      <c r="O102" s="194"/>
      <c r="P102" s="197"/>
      <c r="Q102" s="197"/>
    </row>
    <row r="103" spans="15:17" x14ac:dyDescent="0.3">
      <c r="O103" s="194"/>
      <c r="P103" s="197"/>
      <c r="Q103" s="197"/>
    </row>
    <row r="104" spans="15:17" x14ac:dyDescent="0.3">
      <c r="O104" s="194"/>
      <c r="P104" s="197"/>
      <c r="Q104" s="197"/>
    </row>
    <row r="105" spans="15:17" x14ac:dyDescent="0.3">
      <c r="O105" s="194"/>
      <c r="P105" s="197"/>
      <c r="Q105" s="197"/>
    </row>
    <row r="106" spans="15:17" x14ac:dyDescent="0.3">
      <c r="O106" s="194"/>
      <c r="P106" s="197"/>
      <c r="Q106" s="197"/>
    </row>
    <row r="107" spans="15:17" x14ac:dyDescent="0.3">
      <c r="O107" s="194"/>
      <c r="P107" s="197"/>
      <c r="Q107" s="197"/>
    </row>
    <row r="108" spans="15:17" x14ac:dyDescent="0.3">
      <c r="O108" s="194"/>
      <c r="P108" s="197"/>
      <c r="Q108" s="197"/>
    </row>
    <row r="109" spans="15:17" x14ac:dyDescent="0.3">
      <c r="O109" s="194"/>
      <c r="P109" s="197"/>
      <c r="Q109" s="197"/>
    </row>
    <row r="110" spans="15:17" x14ac:dyDescent="0.3">
      <c r="O110" s="194"/>
      <c r="P110" s="197"/>
      <c r="Q110" s="197"/>
    </row>
    <row r="111" spans="15:17" x14ac:dyDescent="0.3">
      <c r="O111" s="194"/>
      <c r="P111" s="197"/>
      <c r="Q111" s="197"/>
    </row>
    <row r="112" spans="15:17" x14ac:dyDescent="0.3">
      <c r="O112" s="194"/>
      <c r="P112" s="197"/>
      <c r="Q112" s="197"/>
    </row>
    <row r="113" spans="15:17" x14ac:dyDescent="0.3">
      <c r="O113" s="194"/>
      <c r="P113" s="197"/>
      <c r="Q113" s="197"/>
    </row>
    <row r="114" spans="15:17" x14ac:dyDescent="0.3">
      <c r="O114" s="194"/>
      <c r="P114" s="197"/>
      <c r="Q114" s="197"/>
    </row>
    <row r="115" spans="15:17" x14ac:dyDescent="0.3">
      <c r="O115" s="194"/>
      <c r="P115" s="197"/>
      <c r="Q115" s="197"/>
    </row>
    <row r="116" spans="15:17" x14ac:dyDescent="0.3">
      <c r="O116" s="194"/>
      <c r="P116" s="197"/>
      <c r="Q116" s="197"/>
    </row>
    <row r="117" spans="15:17" x14ac:dyDescent="0.3">
      <c r="O117" s="194"/>
      <c r="P117" s="197"/>
      <c r="Q117" s="197"/>
    </row>
    <row r="118" spans="15:17" x14ac:dyDescent="0.3">
      <c r="O118" s="194"/>
      <c r="P118" s="197"/>
      <c r="Q118" s="197"/>
    </row>
    <row r="119" spans="15:17" x14ac:dyDescent="0.3">
      <c r="O119" s="194"/>
      <c r="P119" s="197"/>
      <c r="Q119" s="197"/>
    </row>
    <row r="120" spans="15:17" x14ac:dyDescent="0.3">
      <c r="O120" s="194"/>
      <c r="P120" s="197"/>
      <c r="Q120" s="197"/>
    </row>
    <row r="121" spans="15:17" x14ac:dyDescent="0.3">
      <c r="O121" s="194"/>
      <c r="P121" s="197"/>
      <c r="Q121" s="197"/>
    </row>
    <row r="122" spans="15:17" x14ac:dyDescent="0.3">
      <c r="O122" s="194"/>
      <c r="P122" s="197"/>
      <c r="Q122" s="197"/>
    </row>
    <row r="123" spans="15:17" x14ac:dyDescent="0.3">
      <c r="O123" s="194"/>
      <c r="P123" s="197"/>
      <c r="Q123" s="197"/>
    </row>
    <row r="124" spans="15:17" x14ac:dyDescent="0.3">
      <c r="O124" s="194"/>
      <c r="P124" s="197"/>
      <c r="Q124" s="197"/>
    </row>
    <row r="125" spans="15:17" x14ac:dyDescent="0.3">
      <c r="O125" s="194"/>
      <c r="P125" s="197"/>
      <c r="Q125" s="197"/>
    </row>
    <row r="126" spans="15:17" x14ac:dyDescent="0.3">
      <c r="O126" s="194"/>
      <c r="P126" s="197"/>
      <c r="Q126" s="197"/>
    </row>
    <row r="127" spans="15:17" x14ac:dyDescent="0.3">
      <c r="O127" s="194"/>
      <c r="P127" s="197"/>
      <c r="Q127" s="197"/>
    </row>
    <row r="128" spans="15:17" x14ac:dyDescent="0.3">
      <c r="O128" s="194"/>
      <c r="P128" s="197"/>
      <c r="Q128" s="197"/>
    </row>
    <row r="129" spans="15:17" x14ac:dyDescent="0.3">
      <c r="O129" s="194"/>
      <c r="P129" s="197"/>
      <c r="Q129" s="197"/>
    </row>
    <row r="130" spans="15:17" x14ac:dyDescent="0.3">
      <c r="O130" s="194"/>
      <c r="P130" s="197"/>
      <c r="Q130" s="197"/>
    </row>
    <row r="131" spans="15:17" x14ac:dyDescent="0.3">
      <c r="O131" s="194"/>
      <c r="P131" s="197"/>
      <c r="Q131" s="197"/>
    </row>
    <row r="132" spans="15:17" x14ac:dyDescent="0.3">
      <c r="O132" s="194"/>
      <c r="P132" s="197"/>
      <c r="Q132" s="197"/>
    </row>
    <row r="133" spans="15:17" x14ac:dyDescent="0.3">
      <c r="O133" s="194"/>
      <c r="P133" s="197"/>
      <c r="Q133" s="197"/>
    </row>
    <row r="134" spans="15:17" x14ac:dyDescent="0.3">
      <c r="O134" s="194"/>
      <c r="P134" s="197"/>
      <c r="Q134" s="197"/>
    </row>
    <row r="135" spans="15:17" x14ac:dyDescent="0.3">
      <c r="O135" s="194"/>
      <c r="P135" s="197"/>
      <c r="Q135" s="197"/>
    </row>
    <row r="136" spans="15:17" x14ac:dyDescent="0.3">
      <c r="O136" s="194"/>
      <c r="P136" s="197"/>
      <c r="Q136" s="197"/>
    </row>
    <row r="137" spans="15:17" x14ac:dyDescent="0.3">
      <c r="O137" s="194"/>
      <c r="P137" s="197"/>
      <c r="Q137" s="197"/>
    </row>
    <row r="138" spans="15:17" x14ac:dyDescent="0.3">
      <c r="O138" s="194"/>
      <c r="P138" s="197"/>
      <c r="Q138" s="197"/>
    </row>
    <row r="139" spans="15:17" x14ac:dyDescent="0.3">
      <c r="O139" s="194"/>
      <c r="P139" s="197"/>
      <c r="Q139" s="197"/>
    </row>
    <row r="140" spans="15:17" x14ac:dyDescent="0.3">
      <c r="O140" s="194"/>
      <c r="P140" s="197"/>
      <c r="Q140" s="197"/>
    </row>
    <row r="141" spans="15:17" x14ac:dyDescent="0.3">
      <c r="O141" s="194"/>
      <c r="P141" s="197"/>
      <c r="Q141" s="197"/>
    </row>
    <row r="142" spans="15:17" x14ac:dyDescent="0.3">
      <c r="O142" s="194"/>
      <c r="P142" s="197"/>
      <c r="Q142" s="197"/>
    </row>
    <row r="143" spans="15:17" x14ac:dyDescent="0.3">
      <c r="O143" s="194"/>
      <c r="P143" s="197"/>
      <c r="Q143" s="197"/>
    </row>
    <row r="144" spans="15:17" x14ac:dyDescent="0.3">
      <c r="O144" s="194"/>
      <c r="P144" s="197"/>
      <c r="Q144" s="197"/>
    </row>
    <row r="145" spans="15:17" x14ac:dyDescent="0.3">
      <c r="O145" s="194"/>
      <c r="P145" s="197"/>
      <c r="Q145" s="197"/>
    </row>
    <row r="146" spans="15:17" x14ac:dyDescent="0.3">
      <c r="O146" s="194"/>
      <c r="P146" s="197"/>
      <c r="Q146" s="197"/>
    </row>
    <row r="147" spans="15:17" x14ac:dyDescent="0.3">
      <c r="O147" s="194"/>
      <c r="P147" s="197"/>
      <c r="Q147" s="197"/>
    </row>
    <row r="148" spans="15:17" x14ac:dyDescent="0.3">
      <c r="O148" s="194"/>
      <c r="P148" s="197"/>
      <c r="Q148" s="197"/>
    </row>
    <row r="149" spans="15:17" x14ac:dyDescent="0.3">
      <c r="O149" s="194"/>
      <c r="P149" s="197"/>
      <c r="Q149" s="197"/>
    </row>
    <row r="150" spans="15:17" x14ac:dyDescent="0.3">
      <c r="O150" s="194"/>
      <c r="P150" s="197"/>
      <c r="Q150" s="197"/>
    </row>
    <row r="151" spans="15:17" x14ac:dyDescent="0.3">
      <c r="O151" s="194"/>
      <c r="P151" s="197"/>
      <c r="Q151" s="197"/>
    </row>
    <row r="152" spans="15:17" x14ac:dyDescent="0.3">
      <c r="O152" s="194"/>
      <c r="P152" s="197"/>
      <c r="Q152" s="197"/>
    </row>
    <row r="153" spans="15:17" x14ac:dyDescent="0.3">
      <c r="O153" s="194"/>
      <c r="P153" s="197"/>
      <c r="Q153" s="197"/>
    </row>
    <row r="154" spans="15:17" x14ac:dyDescent="0.3">
      <c r="O154" s="194"/>
      <c r="P154" s="197"/>
      <c r="Q154" s="197"/>
    </row>
    <row r="155" spans="15:17" x14ac:dyDescent="0.3">
      <c r="O155" s="194"/>
      <c r="P155" s="197"/>
      <c r="Q155" s="197"/>
    </row>
    <row r="156" spans="15:17" x14ac:dyDescent="0.3">
      <c r="O156" s="194"/>
      <c r="P156" s="197"/>
      <c r="Q156" s="197"/>
    </row>
    <row r="157" spans="15:17" x14ac:dyDescent="0.3">
      <c r="O157" s="194"/>
      <c r="P157" s="197"/>
      <c r="Q157" s="197"/>
    </row>
    <row r="158" spans="15:17" x14ac:dyDescent="0.3">
      <c r="O158" s="194"/>
      <c r="P158" s="197"/>
      <c r="Q158" s="197"/>
    </row>
    <row r="159" spans="15:17" x14ac:dyDescent="0.3">
      <c r="O159" s="194"/>
      <c r="P159" s="197"/>
      <c r="Q159" s="197"/>
    </row>
    <row r="160" spans="15:17" x14ac:dyDescent="0.3">
      <c r="O160" s="194"/>
      <c r="P160" s="197"/>
      <c r="Q160" s="197"/>
    </row>
    <row r="161" spans="15:17" x14ac:dyDescent="0.3">
      <c r="O161" s="194"/>
      <c r="P161" s="197"/>
      <c r="Q161" s="197"/>
    </row>
    <row r="162" spans="15:17" x14ac:dyDescent="0.3">
      <c r="O162" s="194"/>
      <c r="P162" s="197"/>
      <c r="Q162" s="197"/>
    </row>
    <row r="163" spans="15:17" x14ac:dyDescent="0.3">
      <c r="O163" s="194"/>
      <c r="P163" s="197"/>
      <c r="Q163" s="197"/>
    </row>
    <row r="164" spans="15:17" x14ac:dyDescent="0.3">
      <c r="O164" s="194"/>
      <c r="P164" s="197"/>
      <c r="Q164" s="197"/>
    </row>
    <row r="165" spans="15:17" x14ac:dyDescent="0.3">
      <c r="O165" s="194"/>
      <c r="P165" s="197"/>
      <c r="Q165" s="197"/>
    </row>
    <row r="166" spans="15:17" x14ac:dyDescent="0.3">
      <c r="O166" s="194"/>
      <c r="P166" s="197"/>
      <c r="Q166" s="197"/>
    </row>
    <row r="167" spans="15:17" x14ac:dyDescent="0.3">
      <c r="O167" s="194"/>
      <c r="P167" s="197"/>
      <c r="Q167" s="197"/>
    </row>
    <row r="168" spans="15:17" x14ac:dyDescent="0.3">
      <c r="O168" s="194"/>
      <c r="P168" s="197"/>
      <c r="Q168" s="197"/>
    </row>
    <row r="169" spans="15:17" x14ac:dyDescent="0.3">
      <c r="O169" s="194"/>
      <c r="P169" s="197"/>
      <c r="Q169" s="197"/>
    </row>
    <row r="170" spans="15:17" x14ac:dyDescent="0.3">
      <c r="O170" s="194"/>
      <c r="P170" s="197"/>
      <c r="Q170" s="197"/>
    </row>
    <row r="171" spans="15:17" x14ac:dyDescent="0.3">
      <c r="O171" s="194"/>
      <c r="P171" s="197"/>
      <c r="Q171" s="197"/>
    </row>
    <row r="172" spans="15:17" x14ac:dyDescent="0.3">
      <c r="O172" s="194"/>
      <c r="P172" s="197"/>
      <c r="Q172" s="197"/>
    </row>
    <row r="173" spans="15:17" x14ac:dyDescent="0.3">
      <c r="O173" s="194"/>
      <c r="P173" s="197"/>
      <c r="Q173" s="197"/>
    </row>
    <row r="174" spans="15:17" x14ac:dyDescent="0.3">
      <c r="O174" s="194"/>
      <c r="P174" s="197"/>
      <c r="Q174" s="197"/>
    </row>
    <row r="175" spans="15:17" x14ac:dyDescent="0.3">
      <c r="O175" s="194"/>
      <c r="P175" s="197"/>
      <c r="Q175" s="197"/>
    </row>
    <row r="176" spans="15:17" x14ac:dyDescent="0.3">
      <c r="O176" s="194"/>
      <c r="P176" s="197"/>
      <c r="Q176" s="197"/>
    </row>
    <row r="177" spans="15:17" x14ac:dyDescent="0.3">
      <c r="O177" s="194"/>
      <c r="P177" s="197"/>
      <c r="Q177" s="197"/>
    </row>
    <row r="178" spans="15:17" x14ac:dyDescent="0.3">
      <c r="O178" s="194"/>
      <c r="P178" s="197"/>
      <c r="Q178" s="197"/>
    </row>
    <row r="179" spans="15:17" x14ac:dyDescent="0.3">
      <c r="O179" s="194"/>
      <c r="P179" s="197"/>
      <c r="Q179" s="197"/>
    </row>
    <row r="180" spans="15:17" x14ac:dyDescent="0.3">
      <c r="O180" s="194"/>
      <c r="P180" s="197"/>
      <c r="Q180" s="197"/>
    </row>
    <row r="181" spans="15:17" x14ac:dyDescent="0.3">
      <c r="O181" s="194"/>
      <c r="P181" s="197"/>
      <c r="Q181" s="197"/>
    </row>
    <row r="182" spans="15:17" x14ac:dyDescent="0.3">
      <c r="O182" s="194"/>
      <c r="P182" s="197"/>
      <c r="Q182" s="197"/>
    </row>
    <row r="183" spans="15:17" x14ac:dyDescent="0.3">
      <c r="O183" s="194"/>
      <c r="P183" s="197"/>
      <c r="Q183" s="197"/>
    </row>
    <row r="184" spans="15:17" x14ac:dyDescent="0.3">
      <c r="O184" s="194"/>
      <c r="P184" s="197"/>
      <c r="Q184" s="197"/>
    </row>
    <row r="185" spans="15:17" x14ac:dyDescent="0.3">
      <c r="O185" s="194"/>
      <c r="P185" s="197"/>
      <c r="Q185" s="197"/>
    </row>
    <row r="186" spans="15:17" x14ac:dyDescent="0.3">
      <c r="O186" s="194"/>
      <c r="P186" s="197"/>
      <c r="Q186" s="197"/>
    </row>
    <row r="187" spans="15:17" x14ac:dyDescent="0.3">
      <c r="O187" s="194"/>
      <c r="P187" s="197"/>
      <c r="Q187" s="197"/>
    </row>
    <row r="188" spans="15:17" x14ac:dyDescent="0.3">
      <c r="O188" s="194"/>
      <c r="P188" s="197"/>
      <c r="Q188" s="197"/>
    </row>
    <row r="189" spans="15:17" x14ac:dyDescent="0.3">
      <c r="O189" s="194"/>
      <c r="P189" s="197"/>
      <c r="Q189" s="197"/>
    </row>
    <row r="190" spans="15:17" x14ac:dyDescent="0.3">
      <c r="O190" s="194"/>
      <c r="P190" s="197"/>
      <c r="Q190" s="197"/>
    </row>
    <row r="191" spans="15:17" x14ac:dyDescent="0.3">
      <c r="O191" s="194"/>
      <c r="P191" s="197"/>
      <c r="Q191" s="197"/>
    </row>
    <row r="192" spans="15:17" x14ac:dyDescent="0.3">
      <c r="O192" s="194"/>
      <c r="P192" s="197"/>
      <c r="Q192" s="197"/>
    </row>
    <row r="193" spans="15:17" x14ac:dyDescent="0.3">
      <c r="O193" s="194"/>
      <c r="P193" s="197"/>
      <c r="Q193" s="197"/>
    </row>
    <row r="194" spans="15:17" x14ac:dyDescent="0.3">
      <c r="O194" s="194"/>
      <c r="P194" s="197"/>
      <c r="Q194" s="197"/>
    </row>
    <row r="195" spans="15:17" x14ac:dyDescent="0.3">
      <c r="O195" s="194"/>
      <c r="P195" s="197"/>
      <c r="Q195" s="197"/>
    </row>
    <row r="196" spans="15:17" x14ac:dyDescent="0.3">
      <c r="O196" s="194"/>
      <c r="P196" s="197"/>
      <c r="Q196" s="197"/>
    </row>
    <row r="197" spans="15:17" x14ac:dyDescent="0.3">
      <c r="O197" s="194"/>
      <c r="P197" s="197"/>
      <c r="Q197" s="197"/>
    </row>
    <row r="198" spans="15:17" x14ac:dyDescent="0.3">
      <c r="O198" s="194"/>
      <c r="P198" s="197"/>
      <c r="Q198" s="197"/>
    </row>
    <row r="199" spans="15:17" x14ac:dyDescent="0.3">
      <c r="O199" s="194"/>
      <c r="P199" s="197"/>
      <c r="Q199" s="197"/>
    </row>
    <row r="200" spans="15:17" x14ac:dyDescent="0.3">
      <c r="O200" s="194"/>
      <c r="P200" s="197"/>
      <c r="Q200" s="197"/>
    </row>
    <row r="201" spans="15:17" x14ac:dyDescent="0.3">
      <c r="O201" s="194"/>
      <c r="P201" s="197"/>
      <c r="Q201" s="197"/>
    </row>
    <row r="202" spans="15:17" x14ac:dyDescent="0.3">
      <c r="O202" s="194"/>
      <c r="P202" s="197"/>
      <c r="Q202" s="197"/>
    </row>
    <row r="203" spans="15:17" x14ac:dyDescent="0.3">
      <c r="O203" s="194"/>
      <c r="P203" s="197"/>
      <c r="Q203" s="197"/>
    </row>
    <row r="204" spans="15:17" x14ac:dyDescent="0.3">
      <c r="O204" s="194"/>
      <c r="P204" s="197"/>
      <c r="Q204" s="197"/>
    </row>
    <row r="205" spans="15:17" x14ac:dyDescent="0.3">
      <c r="O205" s="194"/>
      <c r="P205" s="197"/>
      <c r="Q205" s="197"/>
    </row>
    <row r="206" spans="15:17" x14ac:dyDescent="0.3">
      <c r="O206" s="194"/>
      <c r="P206" s="197"/>
      <c r="Q206" s="197"/>
    </row>
    <row r="207" spans="15:17" x14ac:dyDescent="0.3">
      <c r="O207" s="194"/>
      <c r="P207" s="197"/>
      <c r="Q207" s="197"/>
    </row>
    <row r="208" spans="15:17" x14ac:dyDescent="0.3">
      <c r="O208" s="194"/>
      <c r="P208" s="197"/>
      <c r="Q208" s="197"/>
    </row>
    <row r="209" spans="15:17" x14ac:dyDescent="0.3">
      <c r="O209" s="194"/>
      <c r="P209" s="197"/>
      <c r="Q209" s="197"/>
    </row>
    <row r="210" spans="15:17" x14ac:dyDescent="0.3">
      <c r="O210" s="194"/>
      <c r="P210" s="197"/>
      <c r="Q210" s="197"/>
    </row>
    <row r="211" spans="15:17" x14ac:dyDescent="0.3">
      <c r="O211" s="194"/>
      <c r="P211" s="197"/>
      <c r="Q211" s="197"/>
    </row>
    <row r="212" spans="15:17" x14ac:dyDescent="0.3">
      <c r="O212" s="194"/>
      <c r="P212" s="197"/>
      <c r="Q212" s="197"/>
    </row>
    <row r="213" spans="15:17" x14ac:dyDescent="0.3">
      <c r="O213" s="194"/>
      <c r="P213" s="197"/>
      <c r="Q213" s="197"/>
    </row>
    <row r="214" spans="15:17" x14ac:dyDescent="0.3">
      <c r="O214" s="194"/>
      <c r="P214" s="197"/>
      <c r="Q214" s="197"/>
    </row>
    <row r="215" spans="15:17" x14ac:dyDescent="0.3">
      <c r="O215" s="194"/>
      <c r="P215" s="197"/>
      <c r="Q215" s="197"/>
    </row>
    <row r="216" spans="15:17" x14ac:dyDescent="0.3">
      <c r="O216" s="194"/>
      <c r="P216" s="197"/>
      <c r="Q216" s="197"/>
    </row>
    <row r="217" spans="15:17" x14ac:dyDescent="0.3">
      <c r="O217" s="194"/>
      <c r="P217" s="197"/>
      <c r="Q217" s="197"/>
    </row>
    <row r="218" spans="15:17" x14ac:dyDescent="0.3">
      <c r="O218" s="194"/>
      <c r="P218" s="197"/>
      <c r="Q218" s="197"/>
    </row>
    <row r="219" spans="15:17" x14ac:dyDescent="0.3">
      <c r="O219" s="194"/>
      <c r="P219" s="197"/>
      <c r="Q219" s="197"/>
    </row>
    <row r="220" spans="15:17" x14ac:dyDescent="0.3">
      <c r="O220" s="194"/>
      <c r="P220" s="197"/>
      <c r="Q220" s="197"/>
    </row>
    <row r="221" spans="15:17" x14ac:dyDescent="0.3">
      <c r="O221" s="194"/>
      <c r="P221" s="197"/>
      <c r="Q221" s="197"/>
    </row>
    <row r="222" spans="15:17" x14ac:dyDescent="0.3">
      <c r="O222" s="194"/>
      <c r="P222" s="197"/>
      <c r="Q222" s="197"/>
    </row>
    <row r="223" spans="15:17" x14ac:dyDescent="0.3">
      <c r="O223" s="194"/>
      <c r="P223" s="197"/>
      <c r="Q223" s="197"/>
    </row>
    <row r="224" spans="15:17" x14ac:dyDescent="0.3">
      <c r="O224" s="194"/>
      <c r="P224" s="197"/>
      <c r="Q224" s="197"/>
    </row>
    <row r="225" spans="15:17" x14ac:dyDescent="0.3">
      <c r="O225" s="194"/>
      <c r="P225" s="197"/>
      <c r="Q225" s="197"/>
    </row>
    <row r="226" spans="15:17" x14ac:dyDescent="0.3">
      <c r="O226" s="194"/>
      <c r="P226" s="197"/>
      <c r="Q226" s="197"/>
    </row>
    <row r="227" spans="15:17" x14ac:dyDescent="0.3">
      <c r="O227" s="194"/>
      <c r="P227" s="197"/>
      <c r="Q227" s="197"/>
    </row>
    <row r="228" spans="15:17" x14ac:dyDescent="0.3">
      <c r="O228" s="194"/>
      <c r="P228" s="197"/>
      <c r="Q228" s="197"/>
    </row>
    <row r="229" spans="15:17" x14ac:dyDescent="0.3">
      <c r="O229" s="194"/>
      <c r="P229" s="197"/>
      <c r="Q229" s="197"/>
    </row>
    <row r="230" spans="15:17" x14ac:dyDescent="0.3">
      <c r="O230" s="194"/>
      <c r="P230" s="197"/>
      <c r="Q230" s="197"/>
    </row>
    <row r="231" spans="15:17" x14ac:dyDescent="0.3">
      <c r="O231" s="194"/>
      <c r="P231" s="197"/>
      <c r="Q231" s="197"/>
    </row>
    <row r="232" spans="15:17" x14ac:dyDescent="0.3">
      <c r="O232" s="194"/>
      <c r="P232" s="197"/>
      <c r="Q232" s="197"/>
    </row>
    <row r="233" spans="15:17" x14ac:dyDescent="0.3">
      <c r="O233" s="194"/>
      <c r="P233" s="197"/>
      <c r="Q233" s="197"/>
    </row>
    <row r="234" spans="15:17" x14ac:dyDescent="0.3">
      <c r="O234" s="194"/>
      <c r="P234" s="197"/>
      <c r="Q234" s="197"/>
    </row>
    <row r="235" spans="15:17" x14ac:dyDescent="0.3">
      <c r="O235" s="194"/>
      <c r="P235" s="197"/>
      <c r="Q235" s="197"/>
    </row>
    <row r="236" spans="15:17" x14ac:dyDescent="0.3">
      <c r="O236" s="194"/>
      <c r="P236" s="197"/>
      <c r="Q236" s="197"/>
    </row>
    <row r="237" spans="15:17" x14ac:dyDescent="0.3">
      <c r="O237" s="194"/>
      <c r="P237" s="197"/>
      <c r="Q237" s="197"/>
    </row>
    <row r="238" spans="15:17" x14ac:dyDescent="0.3">
      <c r="O238" s="194"/>
      <c r="P238" s="197"/>
      <c r="Q238" s="197"/>
    </row>
    <row r="239" spans="15:17" x14ac:dyDescent="0.3">
      <c r="O239" s="194"/>
      <c r="P239" s="197"/>
      <c r="Q239" s="197"/>
    </row>
    <row r="240" spans="15:17" x14ac:dyDescent="0.3">
      <c r="O240" s="194"/>
      <c r="P240" s="197"/>
      <c r="Q240" s="197"/>
    </row>
    <row r="241" spans="15:17" x14ac:dyDescent="0.3">
      <c r="O241" s="194"/>
      <c r="P241" s="197"/>
      <c r="Q241" s="197"/>
    </row>
    <row r="242" spans="15:17" x14ac:dyDescent="0.3">
      <c r="O242" s="194"/>
      <c r="P242" s="197"/>
      <c r="Q242" s="197"/>
    </row>
    <row r="243" spans="15:17" x14ac:dyDescent="0.3">
      <c r="O243" s="194"/>
      <c r="P243" s="197"/>
      <c r="Q243" s="197"/>
    </row>
    <row r="244" spans="15:17" x14ac:dyDescent="0.3">
      <c r="O244" s="194"/>
      <c r="P244" s="197"/>
      <c r="Q244" s="197"/>
    </row>
    <row r="245" spans="15:17" x14ac:dyDescent="0.3">
      <c r="O245" s="194"/>
      <c r="P245" s="197"/>
      <c r="Q245" s="197"/>
    </row>
    <row r="246" spans="15:17" x14ac:dyDescent="0.3">
      <c r="O246" s="194"/>
      <c r="P246" s="197"/>
      <c r="Q246" s="197"/>
    </row>
    <row r="247" spans="15:17" x14ac:dyDescent="0.3">
      <c r="O247" s="194"/>
      <c r="P247" s="197"/>
      <c r="Q247" s="197"/>
    </row>
    <row r="248" spans="15:17" x14ac:dyDescent="0.3">
      <c r="O248" s="194"/>
      <c r="P248" s="197"/>
      <c r="Q248" s="197"/>
    </row>
    <row r="249" spans="15:17" x14ac:dyDescent="0.3">
      <c r="O249" s="194"/>
      <c r="P249" s="197"/>
      <c r="Q249" s="197"/>
    </row>
    <row r="250" spans="15:17" x14ac:dyDescent="0.3">
      <c r="O250" s="194"/>
      <c r="P250" s="197"/>
      <c r="Q250" s="197"/>
    </row>
    <row r="251" spans="15:17" x14ac:dyDescent="0.3">
      <c r="O251" s="194"/>
      <c r="P251" s="197"/>
      <c r="Q251" s="197"/>
    </row>
    <row r="252" spans="15:17" x14ac:dyDescent="0.3">
      <c r="O252" s="194"/>
      <c r="P252" s="197"/>
      <c r="Q252" s="197"/>
    </row>
    <row r="253" spans="15:17" x14ac:dyDescent="0.3">
      <c r="O253" s="194"/>
      <c r="P253" s="197"/>
      <c r="Q253" s="197"/>
    </row>
    <row r="254" spans="15:17" x14ac:dyDescent="0.3">
      <c r="O254" s="194"/>
      <c r="P254" s="197"/>
      <c r="Q254" s="197"/>
    </row>
    <row r="255" spans="15:17" x14ac:dyDescent="0.3">
      <c r="O255" s="194"/>
      <c r="P255" s="197"/>
      <c r="Q255" s="197"/>
    </row>
    <row r="256" spans="15:17" x14ac:dyDescent="0.3">
      <c r="O256" s="194"/>
      <c r="P256" s="197"/>
      <c r="Q256" s="197"/>
    </row>
    <row r="257" spans="15:17" x14ac:dyDescent="0.3">
      <c r="O257" s="194"/>
      <c r="P257" s="197"/>
      <c r="Q257" s="197"/>
    </row>
    <row r="258" spans="15:17" x14ac:dyDescent="0.3">
      <c r="O258" s="194"/>
      <c r="P258" s="197"/>
      <c r="Q258" s="197"/>
    </row>
    <row r="259" spans="15:17" x14ac:dyDescent="0.3">
      <c r="O259" s="194"/>
      <c r="P259" s="197"/>
      <c r="Q259" s="197"/>
    </row>
    <row r="260" spans="15:17" x14ac:dyDescent="0.3">
      <c r="O260" s="194"/>
      <c r="P260" s="197"/>
      <c r="Q260" s="197"/>
    </row>
    <row r="261" spans="15:17" x14ac:dyDescent="0.3">
      <c r="O261" s="194"/>
      <c r="P261" s="197"/>
      <c r="Q261" s="197"/>
    </row>
    <row r="262" spans="15:17" x14ac:dyDescent="0.3">
      <c r="O262" s="194"/>
      <c r="P262" s="197"/>
      <c r="Q262" s="197"/>
    </row>
    <row r="263" spans="15:17" x14ac:dyDescent="0.3">
      <c r="O263" s="194"/>
      <c r="P263" s="197"/>
      <c r="Q263" s="197"/>
    </row>
    <row r="264" spans="15:17" x14ac:dyDescent="0.3">
      <c r="O264" s="194"/>
      <c r="P264" s="197"/>
      <c r="Q264" s="197"/>
    </row>
    <row r="265" spans="15:17" x14ac:dyDescent="0.3">
      <c r="O265" s="194"/>
      <c r="P265" s="197"/>
      <c r="Q265" s="197"/>
    </row>
    <row r="266" spans="15:17" x14ac:dyDescent="0.3">
      <c r="O266" s="194"/>
      <c r="P266" s="197"/>
      <c r="Q266" s="197"/>
    </row>
    <row r="267" spans="15:17" x14ac:dyDescent="0.3">
      <c r="O267" s="194"/>
      <c r="P267" s="197"/>
      <c r="Q267" s="197"/>
    </row>
    <row r="268" spans="15:17" x14ac:dyDescent="0.3">
      <c r="O268" s="194"/>
      <c r="P268" s="197"/>
      <c r="Q268" s="197"/>
    </row>
    <row r="269" spans="15:17" x14ac:dyDescent="0.3">
      <c r="O269" s="194"/>
      <c r="P269" s="197"/>
      <c r="Q269" s="197"/>
    </row>
    <row r="270" spans="15:17" x14ac:dyDescent="0.3">
      <c r="O270" s="194"/>
      <c r="P270" s="197"/>
      <c r="Q270" s="197"/>
    </row>
    <row r="271" spans="15:17" x14ac:dyDescent="0.3">
      <c r="O271" s="194"/>
      <c r="P271" s="197"/>
      <c r="Q271" s="197"/>
    </row>
    <row r="272" spans="15:17" x14ac:dyDescent="0.3">
      <c r="O272" s="194"/>
      <c r="P272" s="197"/>
      <c r="Q272" s="197"/>
    </row>
    <row r="273" spans="15:17" x14ac:dyDescent="0.3">
      <c r="O273" s="194"/>
      <c r="P273" s="197"/>
      <c r="Q273" s="197"/>
    </row>
    <row r="274" spans="15:17" x14ac:dyDescent="0.3">
      <c r="O274" s="194"/>
      <c r="P274" s="197"/>
      <c r="Q274" s="197"/>
    </row>
    <row r="275" spans="15:17" x14ac:dyDescent="0.3">
      <c r="O275" s="194"/>
      <c r="P275" s="197"/>
      <c r="Q275" s="197"/>
    </row>
    <row r="276" spans="15:17" x14ac:dyDescent="0.3">
      <c r="O276" s="194"/>
      <c r="P276" s="197"/>
      <c r="Q276" s="197"/>
    </row>
    <row r="277" spans="15:17" x14ac:dyDescent="0.3">
      <c r="O277" s="194"/>
      <c r="P277" s="197"/>
      <c r="Q277" s="197"/>
    </row>
    <row r="278" spans="15:17" x14ac:dyDescent="0.3">
      <c r="O278" s="194"/>
      <c r="P278" s="197"/>
      <c r="Q278" s="197"/>
    </row>
    <row r="279" spans="15:17" x14ac:dyDescent="0.3">
      <c r="O279" s="194"/>
      <c r="P279" s="197"/>
      <c r="Q279" s="197"/>
    </row>
    <row r="280" spans="15:17" x14ac:dyDescent="0.3">
      <c r="O280" s="194"/>
      <c r="P280" s="197"/>
      <c r="Q280" s="197"/>
    </row>
    <row r="281" spans="15:17" x14ac:dyDescent="0.3">
      <c r="O281" s="194"/>
      <c r="P281" s="197"/>
      <c r="Q281" s="197"/>
    </row>
    <row r="282" spans="15:17" x14ac:dyDescent="0.3">
      <c r="O282" s="194"/>
      <c r="P282" s="197"/>
      <c r="Q282" s="197"/>
    </row>
    <row r="283" spans="15:17" x14ac:dyDescent="0.3">
      <c r="O283" s="194"/>
      <c r="P283" s="197"/>
      <c r="Q283" s="197"/>
    </row>
    <row r="284" spans="15:17" x14ac:dyDescent="0.3">
      <c r="O284" s="194"/>
      <c r="P284" s="197"/>
      <c r="Q284" s="197"/>
    </row>
    <row r="285" spans="15:17" x14ac:dyDescent="0.3">
      <c r="O285" s="194"/>
      <c r="P285" s="197"/>
      <c r="Q285" s="197"/>
    </row>
    <row r="286" spans="15:17" x14ac:dyDescent="0.3">
      <c r="O286" s="194"/>
      <c r="P286" s="197"/>
      <c r="Q286" s="197"/>
    </row>
    <row r="287" spans="15:17" x14ac:dyDescent="0.3">
      <c r="O287" s="194"/>
      <c r="P287" s="197"/>
      <c r="Q287" s="197"/>
    </row>
    <row r="288" spans="15:17" x14ac:dyDescent="0.3">
      <c r="O288" s="194"/>
      <c r="P288" s="197"/>
      <c r="Q288" s="197"/>
    </row>
    <row r="289" spans="15:17" x14ac:dyDescent="0.3">
      <c r="O289" s="194"/>
      <c r="P289" s="197"/>
      <c r="Q289" s="197"/>
    </row>
    <row r="290" spans="15:17" x14ac:dyDescent="0.3">
      <c r="O290" s="194"/>
      <c r="P290" s="197"/>
      <c r="Q290" s="197"/>
    </row>
    <row r="291" spans="15:17" x14ac:dyDescent="0.3">
      <c r="O291" s="194"/>
      <c r="P291" s="197"/>
      <c r="Q291" s="197"/>
    </row>
    <row r="292" spans="15:17" x14ac:dyDescent="0.3">
      <c r="O292" s="194"/>
      <c r="P292" s="197"/>
      <c r="Q292" s="197"/>
    </row>
    <row r="293" spans="15:17" x14ac:dyDescent="0.3">
      <c r="O293" s="194"/>
      <c r="P293" s="197"/>
      <c r="Q293" s="197"/>
    </row>
    <row r="294" spans="15:17" x14ac:dyDescent="0.3">
      <c r="O294" s="194"/>
      <c r="P294" s="197"/>
      <c r="Q294" s="197"/>
    </row>
    <row r="295" spans="15:17" x14ac:dyDescent="0.3">
      <c r="O295" s="194"/>
      <c r="P295" s="197"/>
      <c r="Q295" s="197"/>
    </row>
    <row r="296" spans="15:17" x14ac:dyDescent="0.3">
      <c r="O296" s="194"/>
      <c r="P296" s="197"/>
      <c r="Q296" s="197"/>
    </row>
    <row r="297" spans="15:17" x14ac:dyDescent="0.3">
      <c r="O297" s="194"/>
      <c r="P297" s="197"/>
      <c r="Q297" s="197"/>
    </row>
    <row r="298" spans="15:17" x14ac:dyDescent="0.3">
      <c r="O298" s="194"/>
      <c r="P298" s="197"/>
      <c r="Q298" s="197"/>
    </row>
    <row r="299" spans="15:17" x14ac:dyDescent="0.3">
      <c r="O299" s="194"/>
      <c r="P299" s="197"/>
      <c r="Q299" s="197"/>
    </row>
    <row r="300" spans="15:17" x14ac:dyDescent="0.3">
      <c r="O300" s="194"/>
      <c r="P300" s="197"/>
      <c r="Q300" s="197"/>
    </row>
    <row r="301" spans="15:17" x14ac:dyDescent="0.3">
      <c r="O301" s="194"/>
      <c r="P301" s="197"/>
      <c r="Q301" s="197"/>
    </row>
    <row r="302" spans="15:17" x14ac:dyDescent="0.3">
      <c r="O302" s="194"/>
      <c r="P302" s="197"/>
      <c r="Q302" s="197"/>
    </row>
    <row r="303" spans="15:17" x14ac:dyDescent="0.3">
      <c r="O303" s="194"/>
      <c r="P303" s="197"/>
      <c r="Q303" s="197"/>
    </row>
    <row r="304" spans="15:17" x14ac:dyDescent="0.3">
      <c r="O304" s="194"/>
      <c r="P304" s="197"/>
      <c r="Q304" s="197"/>
    </row>
    <row r="305" spans="15:17" x14ac:dyDescent="0.3">
      <c r="O305" s="194"/>
      <c r="P305" s="197"/>
      <c r="Q305" s="197"/>
    </row>
    <row r="306" spans="15:17" x14ac:dyDescent="0.3">
      <c r="O306" s="194"/>
      <c r="P306" s="197"/>
      <c r="Q306" s="197"/>
    </row>
    <row r="307" spans="15:17" x14ac:dyDescent="0.3">
      <c r="O307" s="194"/>
      <c r="P307" s="197"/>
      <c r="Q307" s="197"/>
    </row>
    <row r="308" spans="15:17" x14ac:dyDescent="0.3">
      <c r="O308" s="194"/>
      <c r="P308" s="197"/>
      <c r="Q308" s="197"/>
    </row>
    <row r="309" spans="15:17" x14ac:dyDescent="0.3">
      <c r="O309" s="194"/>
      <c r="P309" s="197"/>
      <c r="Q309" s="197"/>
    </row>
    <row r="310" spans="15:17" x14ac:dyDescent="0.3">
      <c r="O310" s="194"/>
      <c r="P310" s="197"/>
      <c r="Q310" s="197"/>
    </row>
    <row r="311" spans="15:17" x14ac:dyDescent="0.3">
      <c r="O311" s="194"/>
      <c r="P311" s="197"/>
      <c r="Q311" s="197"/>
    </row>
    <row r="312" spans="15:17" x14ac:dyDescent="0.3">
      <c r="O312" s="194"/>
      <c r="P312" s="197"/>
      <c r="Q312" s="197"/>
    </row>
    <row r="313" spans="15:17" x14ac:dyDescent="0.3">
      <c r="O313" s="194"/>
      <c r="P313" s="197"/>
      <c r="Q313" s="197"/>
    </row>
    <row r="314" spans="15:17" x14ac:dyDescent="0.3">
      <c r="O314" s="194"/>
      <c r="P314" s="197"/>
      <c r="Q314" s="197"/>
    </row>
    <row r="315" spans="15:17" x14ac:dyDescent="0.3">
      <c r="O315" s="194"/>
      <c r="P315" s="197"/>
      <c r="Q315" s="197"/>
    </row>
    <row r="316" spans="15:17" x14ac:dyDescent="0.3">
      <c r="O316" s="194"/>
      <c r="P316" s="197"/>
      <c r="Q316" s="197"/>
    </row>
    <row r="317" spans="15:17" x14ac:dyDescent="0.3">
      <c r="O317" s="194"/>
      <c r="P317" s="197"/>
      <c r="Q317" s="197"/>
    </row>
    <row r="318" spans="15:17" x14ac:dyDescent="0.3">
      <c r="O318" s="194"/>
      <c r="P318" s="197"/>
      <c r="Q318" s="197"/>
    </row>
    <row r="319" spans="15:17" x14ac:dyDescent="0.3">
      <c r="O319" s="194"/>
      <c r="P319" s="197"/>
      <c r="Q319" s="197"/>
    </row>
    <row r="320" spans="15:17" x14ac:dyDescent="0.3">
      <c r="O320" s="194"/>
      <c r="P320" s="197"/>
      <c r="Q320" s="197"/>
    </row>
    <row r="321" spans="15:17" x14ac:dyDescent="0.3">
      <c r="O321" s="194"/>
      <c r="P321" s="197"/>
      <c r="Q321" s="197"/>
    </row>
    <row r="322" spans="15:17" x14ac:dyDescent="0.3">
      <c r="O322" s="194"/>
      <c r="P322" s="197"/>
      <c r="Q322" s="197"/>
    </row>
    <row r="323" spans="15:17" x14ac:dyDescent="0.3">
      <c r="O323" s="194"/>
      <c r="P323" s="197"/>
      <c r="Q323" s="197"/>
    </row>
    <row r="324" spans="15:17" x14ac:dyDescent="0.3">
      <c r="O324" s="194"/>
      <c r="P324" s="197"/>
      <c r="Q324" s="197"/>
    </row>
    <row r="325" spans="15:17" x14ac:dyDescent="0.3">
      <c r="O325" s="194"/>
      <c r="P325" s="197"/>
      <c r="Q325" s="197"/>
    </row>
    <row r="326" spans="15:17" x14ac:dyDescent="0.3">
      <c r="O326" s="194"/>
      <c r="P326" s="197"/>
      <c r="Q326" s="197"/>
    </row>
    <row r="327" spans="15:17" x14ac:dyDescent="0.3">
      <c r="O327" s="194"/>
      <c r="P327" s="197"/>
      <c r="Q327" s="197"/>
    </row>
    <row r="328" spans="15:17" x14ac:dyDescent="0.3">
      <c r="O328" s="194"/>
      <c r="P328" s="197"/>
      <c r="Q328" s="197"/>
    </row>
    <row r="329" spans="15:17" x14ac:dyDescent="0.3">
      <c r="O329" s="194"/>
      <c r="P329" s="197"/>
      <c r="Q329" s="197"/>
    </row>
    <row r="330" spans="15:17" x14ac:dyDescent="0.3">
      <c r="O330" s="194"/>
      <c r="P330" s="197"/>
      <c r="Q330" s="197"/>
    </row>
    <row r="331" spans="15:17" x14ac:dyDescent="0.3">
      <c r="O331" s="194"/>
      <c r="P331" s="197"/>
      <c r="Q331" s="197"/>
    </row>
    <row r="332" spans="15:17" x14ac:dyDescent="0.3">
      <c r="O332" s="194"/>
      <c r="P332" s="197"/>
      <c r="Q332" s="197"/>
    </row>
    <row r="333" spans="15:17" x14ac:dyDescent="0.3">
      <c r="O333" s="194"/>
      <c r="P333" s="197"/>
      <c r="Q333" s="197"/>
    </row>
    <row r="334" spans="15:17" x14ac:dyDescent="0.3">
      <c r="O334" s="194"/>
      <c r="P334" s="197"/>
      <c r="Q334" s="197"/>
    </row>
    <row r="335" spans="15:17" x14ac:dyDescent="0.3">
      <c r="O335" s="194"/>
      <c r="P335" s="197"/>
      <c r="Q335" s="197"/>
    </row>
    <row r="336" spans="15:17" x14ac:dyDescent="0.3">
      <c r="O336" s="194"/>
      <c r="P336" s="197"/>
      <c r="Q336" s="197"/>
    </row>
    <row r="337" spans="15:17" x14ac:dyDescent="0.3">
      <c r="O337" s="194"/>
      <c r="P337" s="197"/>
      <c r="Q337" s="197"/>
    </row>
    <row r="338" spans="15:17" x14ac:dyDescent="0.3">
      <c r="O338" s="194"/>
      <c r="P338" s="197"/>
      <c r="Q338" s="197"/>
    </row>
    <row r="339" spans="15:17" x14ac:dyDescent="0.3">
      <c r="O339" s="194"/>
      <c r="P339" s="197"/>
      <c r="Q339" s="197"/>
    </row>
    <row r="340" spans="15:17" x14ac:dyDescent="0.3">
      <c r="O340" s="194"/>
      <c r="P340" s="197"/>
      <c r="Q340" s="197"/>
    </row>
    <row r="341" spans="15:17" x14ac:dyDescent="0.3">
      <c r="O341" s="194"/>
      <c r="P341" s="197"/>
      <c r="Q341" s="197"/>
    </row>
    <row r="342" spans="15:17" x14ac:dyDescent="0.3">
      <c r="O342" s="194"/>
      <c r="P342" s="197"/>
      <c r="Q342" s="197"/>
    </row>
    <row r="343" spans="15:17" x14ac:dyDescent="0.3">
      <c r="O343" s="194"/>
      <c r="P343" s="197"/>
      <c r="Q343" s="197"/>
    </row>
    <row r="344" spans="15:17" x14ac:dyDescent="0.3">
      <c r="O344" s="194"/>
      <c r="P344" s="197"/>
      <c r="Q344" s="197"/>
    </row>
    <row r="345" spans="15:17" x14ac:dyDescent="0.3">
      <c r="O345" s="194"/>
      <c r="P345" s="197"/>
      <c r="Q345" s="197"/>
    </row>
    <row r="346" spans="15:17" x14ac:dyDescent="0.3">
      <c r="O346" s="194"/>
      <c r="P346" s="197"/>
      <c r="Q346" s="197"/>
    </row>
    <row r="347" spans="15:17" x14ac:dyDescent="0.3">
      <c r="O347" s="194"/>
      <c r="P347" s="197"/>
      <c r="Q347" s="197"/>
    </row>
    <row r="348" spans="15:17" x14ac:dyDescent="0.3">
      <c r="O348" s="194"/>
      <c r="P348" s="197"/>
      <c r="Q348" s="197"/>
    </row>
    <row r="349" spans="15:17" x14ac:dyDescent="0.3">
      <c r="O349" s="194"/>
      <c r="P349" s="197"/>
      <c r="Q349" s="197"/>
    </row>
    <row r="350" spans="15:17" x14ac:dyDescent="0.3">
      <c r="O350" s="194"/>
      <c r="P350" s="197"/>
      <c r="Q350" s="197"/>
    </row>
    <row r="351" spans="15:17" x14ac:dyDescent="0.3">
      <c r="O351" s="194"/>
      <c r="P351" s="197"/>
      <c r="Q351" s="197"/>
    </row>
    <row r="352" spans="15:17" x14ac:dyDescent="0.3">
      <c r="O352" s="194"/>
      <c r="P352" s="197"/>
      <c r="Q352" s="197"/>
    </row>
    <row r="353" spans="15:17" x14ac:dyDescent="0.3">
      <c r="O353" s="194"/>
      <c r="P353" s="197"/>
      <c r="Q353" s="197"/>
    </row>
    <row r="354" spans="15:17" x14ac:dyDescent="0.3">
      <c r="O354" s="194"/>
      <c r="P354" s="197"/>
      <c r="Q354" s="197"/>
    </row>
    <row r="355" spans="15:17" x14ac:dyDescent="0.3">
      <c r="O355" s="194"/>
      <c r="P355" s="197"/>
      <c r="Q355" s="197"/>
    </row>
    <row r="356" spans="15:17" x14ac:dyDescent="0.3">
      <c r="O356" s="194"/>
      <c r="P356" s="197"/>
      <c r="Q356" s="197"/>
    </row>
    <row r="357" spans="15:17" x14ac:dyDescent="0.3">
      <c r="O357" s="194"/>
      <c r="P357" s="197"/>
      <c r="Q357" s="197"/>
    </row>
    <row r="358" spans="15:17" x14ac:dyDescent="0.3">
      <c r="O358" s="194"/>
      <c r="P358" s="197"/>
      <c r="Q358" s="197"/>
    </row>
    <row r="359" spans="15:17" x14ac:dyDescent="0.3">
      <c r="O359" s="194"/>
      <c r="P359" s="197"/>
      <c r="Q359" s="197"/>
    </row>
    <row r="360" spans="15:17" x14ac:dyDescent="0.3">
      <c r="O360" s="194"/>
      <c r="P360" s="197"/>
      <c r="Q360" s="197"/>
    </row>
    <row r="361" spans="15:17" x14ac:dyDescent="0.3">
      <c r="O361" s="194"/>
      <c r="P361" s="197"/>
      <c r="Q361" s="197"/>
    </row>
    <row r="362" spans="15:17" x14ac:dyDescent="0.3">
      <c r="O362" s="194"/>
      <c r="P362" s="197"/>
      <c r="Q362" s="197"/>
    </row>
    <row r="363" spans="15:17" x14ac:dyDescent="0.3">
      <c r="O363" s="194"/>
      <c r="P363" s="197"/>
      <c r="Q363" s="197"/>
    </row>
    <row r="364" spans="15:17" x14ac:dyDescent="0.3">
      <c r="O364" s="194"/>
      <c r="P364" s="197"/>
      <c r="Q364" s="197"/>
    </row>
    <row r="365" spans="15:17" x14ac:dyDescent="0.3">
      <c r="O365" s="194"/>
      <c r="P365" s="197"/>
      <c r="Q365" s="197"/>
    </row>
    <row r="366" spans="15:17" x14ac:dyDescent="0.3">
      <c r="O366" s="194"/>
      <c r="P366" s="197"/>
      <c r="Q366" s="197"/>
    </row>
    <row r="367" spans="15:17" x14ac:dyDescent="0.3">
      <c r="O367" s="194"/>
      <c r="P367" s="197"/>
      <c r="Q367" s="197"/>
    </row>
    <row r="368" spans="15:17" x14ac:dyDescent="0.3">
      <c r="O368" s="194"/>
      <c r="P368" s="197"/>
      <c r="Q368" s="197"/>
    </row>
    <row r="369" spans="15:17" x14ac:dyDescent="0.3">
      <c r="O369" s="194"/>
      <c r="P369" s="197"/>
      <c r="Q369" s="197"/>
    </row>
    <row r="370" spans="15:17" x14ac:dyDescent="0.3">
      <c r="O370" s="194"/>
      <c r="P370" s="197"/>
      <c r="Q370" s="197"/>
    </row>
    <row r="371" spans="15:17" x14ac:dyDescent="0.3">
      <c r="O371" s="194"/>
      <c r="P371" s="197"/>
      <c r="Q371" s="197"/>
    </row>
    <row r="372" spans="15:17" x14ac:dyDescent="0.3">
      <c r="O372" s="194"/>
      <c r="P372" s="197"/>
      <c r="Q372" s="197"/>
    </row>
    <row r="373" spans="15:17" x14ac:dyDescent="0.3">
      <c r="O373" s="194"/>
      <c r="P373" s="197"/>
      <c r="Q373" s="197"/>
    </row>
    <row r="374" spans="15:17" x14ac:dyDescent="0.3">
      <c r="O374" s="194"/>
      <c r="P374" s="197"/>
      <c r="Q374" s="197"/>
    </row>
    <row r="375" spans="15:17" x14ac:dyDescent="0.3">
      <c r="O375" s="194"/>
      <c r="P375" s="197"/>
      <c r="Q375" s="197"/>
    </row>
    <row r="376" spans="15:17" x14ac:dyDescent="0.3">
      <c r="O376" s="194"/>
      <c r="P376" s="197"/>
      <c r="Q376" s="197"/>
    </row>
    <row r="377" spans="15:17" x14ac:dyDescent="0.3">
      <c r="O377" s="194"/>
      <c r="P377" s="197"/>
      <c r="Q377" s="197"/>
    </row>
    <row r="378" spans="15:17" x14ac:dyDescent="0.3">
      <c r="O378" s="194"/>
      <c r="P378" s="197"/>
      <c r="Q378" s="197"/>
    </row>
    <row r="379" spans="15:17" x14ac:dyDescent="0.3">
      <c r="O379" s="194"/>
      <c r="P379" s="197"/>
      <c r="Q379" s="197"/>
    </row>
    <row r="380" spans="15:17" x14ac:dyDescent="0.3">
      <c r="O380" s="194"/>
      <c r="P380" s="197"/>
      <c r="Q380" s="197"/>
    </row>
    <row r="381" spans="15:17" x14ac:dyDescent="0.3">
      <c r="O381" s="194"/>
      <c r="P381" s="197"/>
      <c r="Q381" s="197"/>
    </row>
    <row r="382" spans="15:17" x14ac:dyDescent="0.3">
      <c r="O382" s="194"/>
      <c r="P382" s="197"/>
      <c r="Q382" s="197"/>
    </row>
    <row r="383" spans="15:17" x14ac:dyDescent="0.3">
      <c r="O383" s="194"/>
      <c r="P383" s="197"/>
      <c r="Q383" s="197"/>
    </row>
    <row r="384" spans="15:17" x14ac:dyDescent="0.3">
      <c r="O384" s="194"/>
      <c r="P384" s="197"/>
      <c r="Q384" s="197"/>
    </row>
    <row r="385" spans="15:17" x14ac:dyDescent="0.3">
      <c r="O385" s="194"/>
      <c r="P385" s="197"/>
      <c r="Q385" s="197"/>
    </row>
    <row r="386" spans="15:17" x14ac:dyDescent="0.3">
      <c r="O386" s="194"/>
      <c r="P386" s="197"/>
      <c r="Q386" s="197"/>
    </row>
    <row r="387" spans="15:17" x14ac:dyDescent="0.3">
      <c r="O387" s="194"/>
      <c r="P387" s="197"/>
      <c r="Q387" s="197"/>
    </row>
    <row r="388" spans="15:17" x14ac:dyDescent="0.3">
      <c r="O388" s="194"/>
      <c r="P388" s="197"/>
      <c r="Q388" s="197"/>
    </row>
    <row r="389" spans="15:17" x14ac:dyDescent="0.3">
      <c r="O389" s="194"/>
      <c r="P389" s="197"/>
      <c r="Q389" s="197"/>
    </row>
    <row r="390" spans="15:17" x14ac:dyDescent="0.3">
      <c r="O390" s="194"/>
      <c r="P390" s="197"/>
      <c r="Q390" s="197"/>
    </row>
    <row r="391" spans="15:17" x14ac:dyDescent="0.3">
      <c r="O391" s="194"/>
      <c r="P391" s="197"/>
      <c r="Q391" s="197"/>
    </row>
    <row r="392" spans="15:17" x14ac:dyDescent="0.3">
      <c r="O392" s="194"/>
      <c r="P392" s="197"/>
      <c r="Q392" s="197"/>
    </row>
    <row r="393" spans="15:17" x14ac:dyDescent="0.3">
      <c r="O393" s="194"/>
      <c r="P393" s="197"/>
      <c r="Q393" s="197"/>
    </row>
    <row r="394" spans="15:17" x14ac:dyDescent="0.3">
      <c r="O394" s="194"/>
      <c r="P394" s="197"/>
      <c r="Q394" s="197"/>
    </row>
    <row r="395" spans="15:17" x14ac:dyDescent="0.3">
      <c r="O395" s="194"/>
      <c r="P395" s="197"/>
      <c r="Q395" s="197"/>
    </row>
    <row r="396" spans="15:17" x14ac:dyDescent="0.3">
      <c r="O396" s="194"/>
      <c r="P396" s="197"/>
      <c r="Q396" s="197"/>
    </row>
    <row r="397" spans="15:17" x14ac:dyDescent="0.3">
      <c r="O397" s="194"/>
      <c r="P397" s="197"/>
      <c r="Q397" s="197"/>
    </row>
    <row r="398" spans="15:17" x14ac:dyDescent="0.3">
      <c r="O398" s="194"/>
      <c r="P398" s="197"/>
      <c r="Q398" s="197"/>
    </row>
    <row r="399" spans="15:17" x14ac:dyDescent="0.3">
      <c r="O399" s="194"/>
      <c r="P399" s="197"/>
      <c r="Q399" s="197"/>
    </row>
    <row r="400" spans="15:17" x14ac:dyDescent="0.3">
      <c r="O400" s="194"/>
      <c r="P400" s="197"/>
      <c r="Q400" s="197"/>
    </row>
    <row r="401" spans="15:17" x14ac:dyDescent="0.3">
      <c r="O401" s="194"/>
      <c r="P401" s="197"/>
      <c r="Q401" s="197"/>
    </row>
    <row r="402" spans="15:17" x14ac:dyDescent="0.3">
      <c r="O402" s="194"/>
      <c r="P402" s="197"/>
      <c r="Q402" s="197"/>
    </row>
    <row r="403" spans="15:17" x14ac:dyDescent="0.3">
      <c r="O403" s="194"/>
      <c r="P403" s="197"/>
      <c r="Q403" s="197"/>
    </row>
    <row r="404" spans="15:17" x14ac:dyDescent="0.3">
      <c r="O404" s="194"/>
      <c r="P404" s="197"/>
      <c r="Q404" s="197"/>
    </row>
    <row r="405" spans="15:17" x14ac:dyDescent="0.3">
      <c r="O405" s="194"/>
      <c r="P405" s="197"/>
      <c r="Q405" s="197"/>
    </row>
    <row r="406" spans="15:17" x14ac:dyDescent="0.3">
      <c r="O406" s="194"/>
      <c r="P406" s="197"/>
      <c r="Q406" s="197"/>
    </row>
    <row r="407" spans="15:17" x14ac:dyDescent="0.3">
      <c r="O407" s="194"/>
      <c r="P407" s="197"/>
      <c r="Q407" s="197"/>
    </row>
    <row r="408" spans="15:17" x14ac:dyDescent="0.3">
      <c r="O408" s="194"/>
      <c r="P408" s="197"/>
      <c r="Q408" s="197"/>
    </row>
    <row r="409" spans="15:17" x14ac:dyDescent="0.3">
      <c r="O409" s="194"/>
      <c r="P409" s="197"/>
      <c r="Q409" s="197"/>
    </row>
    <row r="410" spans="15:17" x14ac:dyDescent="0.3">
      <c r="O410" s="194"/>
      <c r="P410" s="197"/>
      <c r="Q410" s="197"/>
    </row>
    <row r="411" spans="15:17" x14ac:dyDescent="0.3">
      <c r="O411" s="194"/>
      <c r="P411" s="197"/>
      <c r="Q411" s="197"/>
    </row>
    <row r="412" spans="15:17" x14ac:dyDescent="0.3">
      <c r="O412" s="194"/>
      <c r="P412" s="197"/>
      <c r="Q412" s="197"/>
    </row>
    <row r="413" spans="15:17" x14ac:dyDescent="0.3">
      <c r="O413" s="194"/>
      <c r="P413" s="197"/>
      <c r="Q413" s="197"/>
    </row>
    <row r="414" spans="15:17" x14ac:dyDescent="0.3">
      <c r="O414" s="194"/>
      <c r="P414" s="197"/>
      <c r="Q414" s="197"/>
    </row>
    <row r="415" spans="15:17" x14ac:dyDescent="0.3">
      <c r="O415" s="194"/>
      <c r="P415" s="197"/>
      <c r="Q415" s="197"/>
    </row>
    <row r="416" spans="15:17" x14ac:dyDescent="0.3">
      <c r="O416" s="194"/>
      <c r="P416" s="197"/>
      <c r="Q416" s="197"/>
    </row>
    <row r="417" spans="15:17" x14ac:dyDescent="0.3">
      <c r="O417" s="194"/>
      <c r="P417" s="197"/>
      <c r="Q417" s="197"/>
    </row>
    <row r="418" spans="15:17" x14ac:dyDescent="0.3">
      <c r="O418" s="194"/>
      <c r="P418" s="197"/>
      <c r="Q418" s="197"/>
    </row>
    <row r="419" spans="15:17" x14ac:dyDescent="0.3">
      <c r="O419" s="194"/>
      <c r="P419" s="197"/>
      <c r="Q419" s="197"/>
    </row>
    <row r="420" spans="15:17" x14ac:dyDescent="0.3">
      <c r="O420" s="194"/>
      <c r="P420" s="197"/>
      <c r="Q420" s="197"/>
    </row>
    <row r="421" spans="15:17" x14ac:dyDescent="0.3">
      <c r="O421" s="194"/>
      <c r="P421" s="197"/>
      <c r="Q421" s="197"/>
    </row>
    <row r="422" spans="15:17" x14ac:dyDescent="0.3">
      <c r="O422" s="194"/>
      <c r="P422" s="197"/>
      <c r="Q422" s="197"/>
    </row>
    <row r="423" spans="15:17" x14ac:dyDescent="0.3">
      <c r="O423" s="194"/>
      <c r="P423" s="197"/>
      <c r="Q423" s="197"/>
    </row>
    <row r="424" spans="15:17" x14ac:dyDescent="0.3">
      <c r="O424" s="194"/>
      <c r="P424" s="197"/>
      <c r="Q424" s="197"/>
    </row>
    <row r="425" spans="15:17" x14ac:dyDescent="0.3">
      <c r="O425" s="194"/>
      <c r="P425" s="197"/>
      <c r="Q425" s="197"/>
    </row>
    <row r="426" spans="15:17" x14ac:dyDescent="0.3">
      <c r="O426" s="194"/>
      <c r="P426" s="197"/>
      <c r="Q426" s="197"/>
    </row>
    <row r="427" spans="15:17" x14ac:dyDescent="0.3">
      <c r="O427" s="194"/>
      <c r="P427" s="197"/>
      <c r="Q427" s="197"/>
    </row>
    <row r="428" spans="15:17" x14ac:dyDescent="0.3">
      <c r="O428" s="194"/>
      <c r="P428" s="197"/>
      <c r="Q428" s="197"/>
    </row>
    <row r="429" spans="15:17" x14ac:dyDescent="0.3">
      <c r="O429" s="194"/>
      <c r="P429" s="197"/>
      <c r="Q429" s="197"/>
    </row>
    <row r="430" spans="15:17" x14ac:dyDescent="0.3">
      <c r="O430" s="194"/>
      <c r="P430" s="197"/>
      <c r="Q430" s="197"/>
    </row>
    <row r="431" spans="15:17" x14ac:dyDescent="0.3">
      <c r="O431" s="194"/>
      <c r="P431" s="197"/>
      <c r="Q431" s="197"/>
    </row>
    <row r="432" spans="15:17" x14ac:dyDescent="0.3">
      <c r="O432" s="194"/>
      <c r="P432" s="197"/>
      <c r="Q432" s="197"/>
    </row>
    <row r="433" spans="15:17" x14ac:dyDescent="0.3">
      <c r="O433" s="194"/>
      <c r="P433" s="197"/>
      <c r="Q433" s="197"/>
    </row>
    <row r="434" spans="15:17" x14ac:dyDescent="0.3">
      <c r="O434" s="194"/>
      <c r="P434" s="197"/>
      <c r="Q434" s="197"/>
    </row>
    <row r="435" spans="15:17" x14ac:dyDescent="0.3">
      <c r="O435" s="194"/>
      <c r="P435" s="197"/>
      <c r="Q435" s="197"/>
    </row>
    <row r="436" spans="15:17" x14ac:dyDescent="0.3">
      <c r="O436" s="194"/>
      <c r="P436" s="197"/>
      <c r="Q436" s="197"/>
    </row>
    <row r="437" spans="15:17" x14ac:dyDescent="0.3">
      <c r="O437" s="194"/>
      <c r="P437" s="197"/>
      <c r="Q437" s="197"/>
    </row>
    <row r="438" spans="15:17" x14ac:dyDescent="0.3">
      <c r="O438" s="194"/>
      <c r="P438" s="197"/>
      <c r="Q438" s="197"/>
    </row>
    <row r="439" spans="15:17" x14ac:dyDescent="0.3">
      <c r="O439" s="194"/>
      <c r="P439" s="197"/>
      <c r="Q439" s="197"/>
    </row>
    <row r="440" spans="15:17" x14ac:dyDescent="0.3">
      <c r="O440" s="194"/>
      <c r="P440" s="197"/>
      <c r="Q440" s="197"/>
    </row>
    <row r="441" spans="15:17" x14ac:dyDescent="0.3">
      <c r="O441" s="194"/>
      <c r="P441" s="197"/>
      <c r="Q441" s="197"/>
    </row>
    <row r="442" spans="15:17" x14ac:dyDescent="0.3">
      <c r="O442" s="194"/>
      <c r="P442" s="197"/>
      <c r="Q442" s="197"/>
    </row>
    <row r="443" spans="15:17" x14ac:dyDescent="0.3">
      <c r="O443" s="194"/>
      <c r="P443" s="197"/>
      <c r="Q443" s="197"/>
    </row>
    <row r="444" spans="15:17" x14ac:dyDescent="0.3">
      <c r="O444" s="194"/>
      <c r="P444" s="197"/>
      <c r="Q444" s="197"/>
    </row>
    <row r="445" spans="15:17" x14ac:dyDescent="0.3">
      <c r="O445" s="194"/>
      <c r="P445" s="197"/>
      <c r="Q445" s="197"/>
    </row>
    <row r="446" spans="15:17" x14ac:dyDescent="0.3">
      <c r="O446" s="194"/>
      <c r="P446" s="197"/>
      <c r="Q446" s="197"/>
    </row>
    <row r="447" spans="15:17" x14ac:dyDescent="0.3">
      <c r="O447" s="194"/>
      <c r="P447" s="197"/>
      <c r="Q447" s="197"/>
    </row>
    <row r="448" spans="15:17" x14ac:dyDescent="0.3">
      <c r="O448" s="194"/>
      <c r="P448" s="197"/>
      <c r="Q448" s="197"/>
    </row>
    <row r="449" spans="15:17" x14ac:dyDescent="0.3">
      <c r="O449" s="194"/>
      <c r="P449" s="197"/>
      <c r="Q449" s="197"/>
    </row>
    <row r="450" spans="15:17" x14ac:dyDescent="0.3">
      <c r="O450" s="194"/>
      <c r="P450" s="197"/>
      <c r="Q450" s="197"/>
    </row>
    <row r="451" spans="15:17" x14ac:dyDescent="0.3">
      <c r="O451" s="194"/>
      <c r="P451" s="197"/>
      <c r="Q451" s="197"/>
    </row>
    <row r="452" spans="15:17" x14ac:dyDescent="0.3">
      <c r="O452" s="194"/>
      <c r="P452" s="197"/>
      <c r="Q452" s="197"/>
    </row>
    <row r="453" spans="15:17" x14ac:dyDescent="0.3">
      <c r="O453" s="194"/>
      <c r="P453" s="197"/>
      <c r="Q453" s="197"/>
    </row>
    <row r="454" spans="15:17" x14ac:dyDescent="0.3">
      <c r="O454" s="194"/>
      <c r="P454" s="197"/>
      <c r="Q454" s="197"/>
    </row>
    <row r="455" spans="15:17" x14ac:dyDescent="0.3">
      <c r="O455" s="194"/>
      <c r="P455" s="197"/>
      <c r="Q455" s="197"/>
    </row>
    <row r="456" spans="15:17" x14ac:dyDescent="0.3">
      <c r="O456" s="194"/>
      <c r="P456" s="197"/>
      <c r="Q456" s="197"/>
    </row>
    <row r="457" spans="15:17" x14ac:dyDescent="0.3">
      <c r="O457" s="194"/>
      <c r="P457" s="197"/>
      <c r="Q457" s="197"/>
    </row>
    <row r="458" spans="15:17" x14ac:dyDescent="0.3">
      <c r="O458" s="194"/>
      <c r="P458" s="197"/>
      <c r="Q458" s="197"/>
    </row>
    <row r="459" spans="15:17" x14ac:dyDescent="0.3">
      <c r="O459" s="194"/>
      <c r="P459" s="197"/>
      <c r="Q459" s="197"/>
    </row>
    <row r="460" spans="15:17" x14ac:dyDescent="0.3">
      <c r="O460" s="194"/>
      <c r="P460" s="197"/>
      <c r="Q460" s="197"/>
    </row>
    <row r="461" spans="15:17" x14ac:dyDescent="0.3">
      <c r="O461" s="194"/>
      <c r="P461" s="197"/>
      <c r="Q461" s="197"/>
    </row>
    <row r="462" spans="15:17" x14ac:dyDescent="0.3">
      <c r="O462" s="194"/>
      <c r="P462" s="197"/>
      <c r="Q462" s="197"/>
    </row>
    <row r="463" spans="15:17" x14ac:dyDescent="0.3">
      <c r="O463" s="194"/>
      <c r="P463" s="197"/>
      <c r="Q463" s="197"/>
    </row>
    <row r="464" spans="15:17" x14ac:dyDescent="0.3">
      <c r="O464" s="194"/>
      <c r="P464" s="197"/>
      <c r="Q464" s="197"/>
    </row>
    <row r="465" spans="15:17" x14ac:dyDescent="0.3">
      <c r="O465" s="194"/>
      <c r="P465" s="197"/>
      <c r="Q465" s="197"/>
    </row>
    <row r="466" spans="15:17" x14ac:dyDescent="0.3">
      <c r="O466" s="194"/>
      <c r="P466" s="197"/>
      <c r="Q466" s="197"/>
    </row>
    <row r="467" spans="15:17" x14ac:dyDescent="0.3">
      <c r="O467" s="194"/>
      <c r="P467" s="197"/>
      <c r="Q467" s="197"/>
    </row>
    <row r="468" spans="15:17" x14ac:dyDescent="0.3">
      <c r="O468" s="194"/>
      <c r="P468" s="197"/>
      <c r="Q468" s="197"/>
    </row>
    <row r="469" spans="15:17" x14ac:dyDescent="0.3">
      <c r="O469" s="194"/>
      <c r="P469" s="197"/>
      <c r="Q469" s="197"/>
    </row>
    <row r="470" spans="15:17" x14ac:dyDescent="0.3">
      <c r="O470" s="194"/>
      <c r="P470" s="197"/>
      <c r="Q470" s="197"/>
    </row>
    <row r="471" spans="15:17" x14ac:dyDescent="0.3">
      <c r="O471" s="194"/>
      <c r="P471" s="197"/>
      <c r="Q471" s="197"/>
    </row>
    <row r="472" spans="15:17" x14ac:dyDescent="0.3">
      <c r="O472" s="194"/>
      <c r="P472" s="197"/>
      <c r="Q472" s="197"/>
    </row>
    <row r="473" spans="15:17" x14ac:dyDescent="0.3">
      <c r="O473" s="194"/>
      <c r="P473" s="197"/>
      <c r="Q473" s="197"/>
    </row>
    <row r="474" spans="15:17" x14ac:dyDescent="0.3">
      <c r="O474" s="194"/>
      <c r="P474" s="197"/>
      <c r="Q474" s="197"/>
    </row>
    <row r="475" spans="15:17" x14ac:dyDescent="0.3">
      <c r="O475" s="194"/>
      <c r="P475" s="197"/>
      <c r="Q475" s="197"/>
    </row>
    <row r="476" spans="15:17" x14ac:dyDescent="0.3">
      <c r="O476" s="194"/>
      <c r="P476" s="197"/>
      <c r="Q476" s="197"/>
    </row>
    <row r="477" spans="15:17" x14ac:dyDescent="0.3">
      <c r="O477" s="194"/>
      <c r="P477" s="197"/>
      <c r="Q477" s="197"/>
    </row>
    <row r="478" spans="15:17" x14ac:dyDescent="0.3">
      <c r="O478" s="194"/>
      <c r="P478" s="197"/>
      <c r="Q478" s="197"/>
    </row>
    <row r="479" spans="15:17" x14ac:dyDescent="0.3">
      <c r="O479" s="194"/>
      <c r="P479" s="197"/>
      <c r="Q479" s="197"/>
    </row>
    <row r="480" spans="15:17" x14ac:dyDescent="0.3">
      <c r="O480" s="194"/>
      <c r="P480" s="197"/>
      <c r="Q480" s="197"/>
    </row>
    <row r="481" spans="15:17" x14ac:dyDescent="0.3">
      <c r="O481" s="194"/>
      <c r="P481" s="197"/>
      <c r="Q481" s="197"/>
    </row>
    <row r="482" spans="15:17" x14ac:dyDescent="0.3">
      <c r="O482" s="194"/>
      <c r="P482" s="197"/>
      <c r="Q482" s="197"/>
    </row>
    <row r="483" spans="15:17" x14ac:dyDescent="0.3">
      <c r="O483" s="194"/>
      <c r="P483" s="197"/>
      <c r="Q483" s="197"/>
    </row>
    <row r="484" spans="15:17" x14ac:dyDescent="0.3">
      <c r="O484" s="194"/>
      <c r="P484" s="197"/>
      <c r="Q484" s="197"/>
    </row>
    <row r="485" spans="15:17" x14ac:dyDescent="0.3">
      <c r="O485" s="194"/>
      <c r="P485" s="197"/>
      <c r="Q485" s="197"/>
    </row>
    <row r="486" spans="15:17" x14ac:dyDescent="0.3">
      <c r="O486" s="194"/>
      <c r="P486" s="197"/>
      <c r="Q486" s="197"/>
    </row>
    <row r="487" spans="15:17" x14ac:dyDescent="0.3">
      <c r="O487" s="194"/>
      <c r="P487" s="197"/>
      <c r="Q487" s="197"/>
    </row>
    <row r="488" spans="15:17" x14ac:dyDescent="0.3">
      <c r="O488" s="194"/>
      <c r="P488" s="197"/>
      <c r="Q488" s="197"/>
    </row>
    <row r="489" spans="15:17" x14ac:dyDescent="0.3">
      <c r="O489" s="194"/>
      <c r="P489" s="197"/>
      <c r="Q489" s="197"/>
    </row>
    <row r="490" spans="15:17" x14ac:dyDescent="0.3">
      <c r="O490" s="194"/>
      <c r="P490" s="197"/>
      <c r="Q490" s="197"/>
    </row>
    <row r="491" spans="15:17" x14ac:dyDescent="0.3">
      <c r="O491" s="194"/>
      <c r="P491" s="197"/>
      <c r="Q491" s="197"/>
    </row>
    <row r="492" spans="15:17" x14ac:dyDescent="0.3">
      <c r="O492" s="194"/>
      <c r="P492" s="197"/>
      <c r="Q492" s="197"/>
    </row>
    <row r="493" spans="15:17" x14ac:dyDescent="0.3">
      <c r="O493" s="194"/>
      <c r="P493" s="197"/>
      <c r="Q493" s="197"/>
    </row>
    <row r="494" spans="15:17" x14ac:dyDescent="0.3">
      <c r="O494" s="194"/>
      <c r="P494" s="197"/>
      <c r="Q494" s="197"/>
    </row>
    <row r="495" spans="15:17" x14ac:dyDescent="0.3">
      <c r="O495" s="194"/>
      <c r="P495" s="197"/>
      <c r="Q495" s="197"/>
    </row>
    <row r="496" spans="15:17" x14ac:dyDescent="0.3">
      <c r="O496" s="194"/>
      <c r="P496" s="197"/>
      <c r="Q496" s="197"/>
    </row>
    <row r="497" spans="15:17" x14ac:dyDescent="0.3">
      <c r="O497" s="194"/>
      <c r="P497" s="197"/>
      <c r="Q497" s="197"/>
    </row>
    <row r="498" spans="15:17" x14ac:dyDescent="0.3">
      <c r="O498" s="194"/>
      <c r="P498" s="197"/>
      <c r="Q498" s="197"/>
    </row>
    <row r="499" spans="15:17" x14ac:dyDescent="0.3">
      <c r="O499" s="194"/>
      <c r="P499" s="197"/>
      <c r="Q499" s="197"/>
    </row>
    <row r="500" spans="15:17" x14ac:dyDescent="0.3">
      <c r="O500" s="194"/>
      <c r="P500" s="197"/>
      <c r="Q500" s="197"/>
    </row>
    <row r="501" spans="15:17" x14ac:dyDescent="0.3">
      <c r="O501" s="194"/>
      <c r="P501" s="197"/>
      <c r="Q501" s="197"/>
    </row>
    <row r="502" spans="15:17" x14ac:dyDescent="0.3">
      <c r="O502" s="194"/>
      <c r="P502" s="197"/>
      <c r="Q502" s="197"/>
    </row>
    <row r="503" spans="15:17" x14ac:dyDescent="0.3">
      <c r="O503" s="194"/>
      <c r="P503" s="197"/>
      <c r="Q503" s="197"/>
    </row>
    <row r="504" spans="15:17" x14ac:dyDescent="0.3">
      <c r="O504" s="194"/>
      <c r="P504" s="197"/>
      <c r="Q504" s="197"/>
    </row>
    <row r="505" spans="15:17" x14ac:dyDescent="0.3">
      <c r="O505" s="194"/>
      <c r="P505" s="197"/>
      <c r="Q505" s="197"/>
    </row>
    <row r="506" spans="15:17" x14ac:dyDescent="0.3">
      <c r="O506" s="194"/>
      <c r="P506" s="197"/>
      <c r="Q506" s="197"/>
    </row>
    <row r="507" spans="15:17" x14ac:dyDescent="0.3">
      <c r="O507" s="194"/>
      <c r="P507" s="197"/>
      <c r="Q507" s="197"/>
    </row>
    <row r="508" spans="15:17" x14ac:dyDescent="0.3">
      <c r="O508" s="194"/>
      <c r="P508" s="197"/>
      <c r="Q508" s="197"/>
    </row>
    <row r="509" spans="15:17" x14ac:dyDescent="0.3">
      <c r="O509" s="194"/>
      <c r="P509" s="197"/>
      <c r="Q509" s="197"/>
    </row>
    <row r="510" spans="15:17" x14ac:dyDescent="0.3">
      <c r="O510" s="194"/>
      <c r="P510" s="197"/>
      <c r="Q510" s="197"/>
    </row>
    <row r="511" spans="15:17" x14ac:dyDescent="0.3">
      <c r="O511" s="194"/>
      <c r="P511" s="197"/>
      <c r="Q511" s="197"/>
    </row>
    <row r="512" spans="15:17" x14ac:dyDescent="0.3">
      <c r="O512" s="194"/>
      <c r="P512" s="197"/>
      <c r="Q512" s="197"/>
    </row>
    <row r="513" spans="15:17" x14ac:dyDescent="0.3">
      <c r="O513" s="194"/>
      <c r="P513" s="197"/>
      <c r="Q513" s="197"/>
    </row>
    <row r="514" spans="15:17" x14ac:dyDescent="0.3">
      <c r="O514" s="194"/>
      <c r="P514" s="197"/>
      <c r="Q514" s="197"/>
    </row>
    <row r="515" spans="15:17" x14ac:dyDescent="0.3">
      <c r="O515" s="194"/>
      <c r="P515" s="197"/>
      <c r="Q515" s="197"/>
    </row>
    <row r="516" spans="15:17" x14ac:dyDescent="0.3">
      <c r="O516" s="194"/>
      <c r="P516" s="197"/>
      <c r="Q516" s="197"/>
    </row>
    <row r="517" spans="15:17" x14ac:dyDescent="0.3">
      <c r="O517" s="194"/>
      <c r="P517" s="197"/>
      <c r="Q517" s="197"/>
    </row>
    <row r="518" spans="15:17" x14ac:dyDescent="0.3">
      <c r="O518" s="194"/>
      <c r="P518" s="197"/>
      <c r="Q518" s="197"/>
    </row>
    <row r="519" spans="15:17" x14ac:dyDescent="0.3">
      <c r="O519" s="194"/>
      <c r="P519" s="197"/>
      <c r="Q519" s="197"/>
    </row>
    <row r="520" spans="15:17" x14ac:dyDescent="0.3">
      <c r="O520" s="194"/>
      <c r="P520" s="197"/>
      <c r="Q520" s="197"/>
    </row>
    <row r="521" spans="15:17" x14ac:dyDescent="0.3">
      <c r="O521" s="194"/>
      <c r="P521" s="197"/>
      <c r="Q521" s="197"/>
    </row>
    <row r="522" spans="15:17" x14ac:dyDescent="0.3">
      <c r="O522" s="194"/>
      <c r="P522" s="197"/>
      <c r="Q522" s="197"/>
    </row>
    <row r="523" spans="15:17" x14ac:dyDescent="0.3">
      <c r="O523" s="194"/>
      <c r="P523" s="197"/>
      <c r="Q523" s="197"/>
    </row>
    <row r="524" spans="15:17" x14ac:dyDescent="0.3">
      <c r="O524" s="194"/>
      <c r="P524" s="197"/>
      <c r="Q524" s="197"/>
    </row>
    <row r="525" spans="15:17" x14ac:dyDescent="0.3">
      <c r="O525" s="194"/>
      <c r="P525" s="197"/>
      <c r="Q525" s="197"/>
    </row>
    <row r="526" spans="15:17" x14ac:dyDescent="0.3">
      <c r="O526" s="194"/>
      <c r="P526" s="197"/>
      <c r="Q526" s="197"/>
    </row>
    <row r="527" spans="15:17" x14ac:dyDescent="0.3">
      <c r="O527" s="194"/>
      <c r="P527" s="197"/>
      <c r="Q527" s="197"/>
    </row>
    <row r="528" spans="15:17" x14ac:dyDescent="0.3">
      <c r="O528" s="194"/>
      <c r="P528" s="197"/>
      <c r="Q528" s="197"/>
    </row>
    <row r="529" spans="15:17" x14ac:dyDescent="0.3">
      <c r="O529" s="194"/>
      <c r="P529" s="197"/>
      <c r="Q529" s="197"/>
    </row>
    <row r="530" spans="15:17" x14ac:dyDescent="0.3">
      <c r="O530" s="194"/>
      <c r="P530" s="197"/>
      <c r="Q530" s="197"/>
    </row>
    <row r="531" spans="15:17" x14ac:dyDescent="0.3">
      <c r="O531" s="194"/>
      <c r="P531" s="197"/>
      <c r="Q531" s="197"/>
    </row>
    <row r="532" spans="15:17" x14ac:dyDescent="0.3">
      <c r="O532" s="194"/>
      <c r="P532" s="197"/>
      <c r="Q532" s="197"/>
    </row>
    <row r="533" spans="15:17" x14ac:dyDescent="0.3">
      <c r="O533" s="194"/>
      <c r="P533" s="197"/>
      <c r="Q533" s="197"/>
    </row>
    <row r="534" spans="15:17" x14ac:dyDescent="0.3">
      <c r="O534" s="194"/>
      <c r="P534" s="197"/>
      <c r="Q534" s="197"/>
    </row>
    <row r="535" spans="15:17" x14ac:dyDescent="0.3">
      <c r="O535" s="194"/>
      <c r="P535" s="197"/>
      <c r="Q535" s="197"/>
    </row>
    <row r="536" spans="15:17" x14ac:dyDescent="0.3">
      <c r="O536" s="194"/>
      <c r="P536" s="197"/>
      <c r="Q536" s="197"/>
    </row>
    <row r="537" spans="15:17" x14ac:dyDescent="0.3">
      <c r="O537" s="194"/>
      <c r="P537" s="197"/>
      <c r="Q537" s="197"/>
    </row>
    <row r="538" spans="15:17" x14ac:dyDescent="0.3">
      <c r="O538" s="194"/>
      <c r="P538" s="197"/>
      <c r="Q538" s="197"/>
    </row>
    <row r="539" spans="15:17" x14ac:dyDescent="0.3">
      <c r="O539" s="194"/>
      <c r="P539" s="197"/>
      <c r="Q539" s="197"/>
    </row>
    <row r="540" spans="15:17" x14ac:dyDescent="0.3">
      <c r="O540" s="194"/>
      <c r="P540" s="197"/>
      <c r="Q540" s="197"/>
    </row>
    <row r="541" spans="15:17" x14ac:dyDescent="0.3">
      <c r="O541" s="194"/>
      <c r="P541" s="197"/>
      <c r="Q541" s="197"/>
    </row>
    <row r="542" spans="15:17" x14ac:dyDescent="0.3">
      <c r="O542" s="194"/>
      <c r="P542" s="197"/>
      <c r="Q542" s="197"/>
    </row>
    <row r="543" spans="15:17" x14ac:dyDescent="0.3">
      <c r="O543" s="194"/>
      <c r="P543" s="197"/>
      <c r="Q543" s="197"/>
    </row>
    <row r="544" spans="15:17" x14ac:dyDescent="0.3">
      <c r="O544" s="194"/>
      <c r="P544" s="197"/>
      <c r="Q544" s="197"/>
    </row>
    <row r="545" spans="15:17" x14ac:dyDescent="0.3">
      <c r="O545" s="194"/>
      <c r="P545" s="197"/>
      <c r="Q545" s="197"/>
    </row>
    <row r="546" spans="15:17" x14ac:dyDescent="0.3">
      <c r="O546" s="194"/>
      <c r="P546" s="197"/>
      <c r="Q546" s="197"/>
    </row>
    <row r="547" spans="15:17" x14ac:dyDescent="0.3">
      <c r="O547" s="194"/>
      <c r="P547" s="197"/>
      <c r="Q547" s="197"/>
    </row>
    <row r="548" spans="15:17" x14ac:dyDescent="0.3">
      <c r="O548" s="194"/>
      <c r="P548" s="197"/>
      <c r="Q548" s="197"/>
    </row>
    <row r="549" spans="15:17" x14ac:dyDescent="0.3">
      <c r="O549" s="194"/>
      <c r="P549" s="197"/>
      <c r="Q549" s="197"/>
    </row>
    <row r="550" spans="15:17" x14ac:dyDescent="0.3">
      <c r="O550" s="194"/>
      <c r="P550" s="197"/>
      <c r="Q550" s="197"/>
    </row>
    <row r="551" spans="15:17" x14ac:dyDescent="0.3">
      <c r="O551" s="194"/>
      <c r="P551" s="197"/>
      <c r="Q551" s="197"/>
    </row>
    <row r="552" spans="15:17" x14ac:dyDescent="0.3">
      <c r="O552" s="194"/>
      <c r="P552" s="197"/>
      <c r="Q552" s="197"/>
    </row>
    <row r="553" spans="15:17" x14ac:dyDescent="0.3">
      <c r="O553" s="194"/>
      <c r="P553" s="197"/>
      <c r="Q553" s="197"/>
    </row>
    <row r="554" spans="15:17" x14ac:dyDescent="0.3">
      <c r="O554" s="194"/>
      <c r="P554" s="197"/>
      <c r="Q554" s="197"/>
    </row>
    <row r="555" spans="15:17" x14ac:dyDescent="0.3">
      <c r="O555" s="194"/>
      <c r="P555" s="197"/>
      <c r="Q555" s="197"/>
    </row>
    <row r="556" spans="15:17" x14ac:dyDescent="0.3">
      <c r="O556" s="194"/>
      <c r="P556" s="197"/>
      <c r="Q556" s="197"/>
    </row>
    <row r="557" spans="15:17" x14ac:dyDescent="0.3">
      <c r="O557" s="194"/>
      <c r="P557" s="197"/>
      <c r="Q557" s="197"/>
    </row>
    <row r="558" spans="15:17" x14ac:dyDescent="0.3">
      <c r="O558" s="194"/>
      <c r="P558" s="197"/>
      <c r="Q558" s="197"/>
    </row>
    <row r="559" spans="15:17" x14ac:dyDescent="0.3">
      <c r="O559" s="194"/>
      <c r="P559" s="197"/>
      <c r="Q559" s="197"/>
    </row>
    <row r="560" spans="15:17" x14ac:dyDescent="0.3">
      <c r="O560" s="194"/>
      <c r="P560" s="197"/>
      <c r="Q560" s="197"/>
    </row>
    <row r="561" spans="15:17" x14ac:dyDescent="0.3">
      <c r="O561" s="194"/>
      <c r="P561" s="197"/>
      <c r="Q561" s="197"/>
    </row>
    <row r="562" spans="15:17" x14ac:dyDescent="0.3">
      <c r="O562" s="194"/>
      <c r="P562" s="197"/>
      <c r="Q562" s="197"/>
    </row>
    <row r="563" spans="15:17" x14ac:dyDescent="0.3">
      <c r="O563" s="194"/>
      <c r="P563" s="197"/>
      <c r="Q563" s="197"/>
    </row>
    <row r="564" spans="15:17" x14ac:dyDescent="0.3">
      <c r="O564" s="194"/>
      <c r="P564" s="197"/>
      <c r="Q564" s="197"/>
    </row>
    <row r="565" spans="15:17" x14ac:dyDescent="0.3">
      <c r="O565" s="194"/>
      <c r="P565" s="197"/>
      <c r="Q565" s="197"/>
    </row>
    <row r="566" spans="15:17" x14ac:dyDescent="0.3">
      <c r="O566" s="194"/>
      <c r="P566" s="197"/>
      <c r="Q566" s="197"/>
    </row>
    <row r="567" spans="15:17" x14ac:dyDescent="0.3">
      <c r="O567" s="194"/>
      <c r="P567" s="197"/>
      <c r="Q567" s="197"/>
    </row>
    <row r="568" spans="15:17" x14ac:dyDescent="0.3">
      <c r="O568" s="194"/>
      <c r="P568" s="197"/>
      <c r="Q568" s="197"/>
    </row>
    <row r="569" spans="15:17" x14ac:dyDescent="0.3">
      <c r="O569" s="194"/>
      <c r="P569" s="197"/>
      <c r="Q569" s="197"/>
    </row>
    <row r="570" spans="15:17" x14ac:dyDescent="0.3">
      <c r="O570" s="194"/>
      <c r="P570" s="197"/>
      <c r="Q570" s="197"/>
    </row>
    <row r="571" spans="15:17" x14ac:dyDescent="0.3">
      <c r="O571" s="194"/>
      <c r="P571" s="197"/>
      <c r="Q571" s="197"/>
    </row>
    <row r="572" spans="15:17" x14ac:dyDescent="0.3">
      <c r="O572" s="194"/>
      <c r="P572" s="197"/>
      <c r="Q572" s="197"/>
    </row>
    <row r="573" spans="15:17" x14ac:dyDescent="0.3">
      <c r="O573" s="194"/>
      <c r="P573" s="197"/>
      <c r="Q573" s="197"/>
    </row>
    <row r="574" spans="15:17" x14ac:dyDescent="0.3">
      <c r="O574" s="194"/>
      <c r="P574" s="197"/>
      <c r="Q574" s="197"/>
    </row>
    <row r="575" spans="15:17" x14ac:dyDescent="0.3">
      <c r="O575" s="194"/>
      <c r="P575" s="197"/>
      <c r="Q575" s="197"/>
    </row>
    <row r="576" spans="15:17" x14ac:dyDescent="0.3">
      <c r="O576" s="194"/>
      <c r="P576" s="197"/>
      <c r="Q576" s="197"/>
    </row>
    <row r="577" spans="15:17" x14ac:dyDescent="0.3">
      <c r="O577" s="194"/>
      <c r="P577" s="197"/>
      <c r="Q577" s="197"/>
    </row>
    <row r="578" spans="15:17" x14ac:dyDescent="0.3">
      <c r="O578" s="194"/>
      <c r="P578" s="197"/>
      <c r="Q578" s="197"/>
    </row>
    <row r="579" spans="15:17" x14ac:dyDescent="0.3">
      <c r="O579" s="194"/>
      <c r="P579" s="197"/>
      <c r="Q579" s="197"/>
    </row>
    <row r="580" spans="15:17" x14ac:dyDescent="0.3">
      <c r="O580" s="194"/>
      <c r="P580" s="197"/>
      <c r="Q580" s="197"/>
    </row>
    <row r="581" spans="15:17" x14ac:dyDescent="0.3">
      <c r="O581" s="194"/>
      <c r="P581" s="197"/>
      <c r="Q581" s="197"/>
    </row>
    <row r="582" spans="15:17" x14ac:dyDescent="0.3">
      <c r="O582" s="194"/>
      <c r="P582" s="197"/>
      <c r="Q582" s="197"/>
    </row>
    <row r="583" spans="15:17" x14ac:dyDescent="0.3">
      <c r="O583" s="194"/>
      <c r="P583" s="197"/>
      <c r="Q583" s="197"/>
    </row>
    <row r="584" spans="15:17" x14ac:dyDescent="0.3">
      <c r="O584" s="194"/>
      <c r="P584" s="197"/>
      <c r="Q584" s="197"/>
    </row>
    <row r="585" spans="15:17" x14ac:dyDescent="0.3">
      <c r="O585" s="194"/>
      <c r="P585" s="197"/>
      <c r="Q585" s="197"/>
    </row>
    <row r="586" spans="15:17" x14ac:dyDescent="0.3">
      <c r="O586" s="194"/>
      <c r="P586" s="197"/>
      <c r="Q586" s="197"/>
    </row>
    <row r="587" spans="15:17" x14ac:dyDescent="0.3">
      <c r="O587" s="194"/>
      <c r="P587" s="197"/>
      <c r="Q587" s="197"/>
    </row>
    <row r="588" spans="15:17" x14ac:dyDescent="0.3">
      <c r="O588" s="194"/>
      <c r="P588" s="197"/>
      <c r="Q588" s="197"/>
    </row>
    <row r="589" spans="15:17" x14ac:dyDescent="0.3">
      <c r="O589" s="194"/>
      <c r="P589" s="197"/>
      <c r="Q589" s="197"/>
    </row>
    <row r="590" spans="15:17" x14ac:dyDescent="0.3">
      <c r="O590" s="194"/>
      <c r="P590" s="197"/>
      <c r="Q590" s="197"/>
    </row>
    <row r="591" spans="15:17" x14ac:dyDescent="0.3">
      <c r="O591" s="194"/>
      <c r="P591" s="197"/>
      <c r="Q591" s="197"/>
    </row>
    <row r="592" spans="15:17" x14ac:dyDescent="0.3">
      <c r="O592" s="194"/>
      <c r="P592" s="197"/>
      <c r="Q592" s="197"/>
    </row>
    <row r="593" spans="15:17" x14ac:dyDescent="0.3">
      <c r="O593" s="194"/>
      <c r="P593" s="197"/>
      <c r="Q593" s="197"/>
    </row>
    <row r="594" spans="15:17" x14ac:dyDescent="0.3">
      <c r="O594" s="194"/>
      <c r="P594" s="197"/>
      <c r="Q594" s="197"/>
    </row>
    <row r="595" spans="15:17" x14ac:dyDescent="0.3">
      <c r="O595" s="194"/>
      <c r="P595" s="197"/>
      <c r="Q595" s="197"/>
    </row>
    <row r="596" spans="15:17" x14ac:dyDescent="0.3">
      <c r="O596" s="194"/>
      <c r="P596" s="197"/>
      <c r="Q596" s="197"/>
    </row>
    <row r="597" spans="15:17" x14ac:dyDescent="0.3">
      <c r="O597" s="194"/>
      <c r="P597" s="197"/>
      <c r="Q597" s="197"/>
    </row>
    <row r="598" spans="15:17" x14ac:dyDescent="0.3">
      <c r="O598" s="194"/>
      <c r="P598" s="197"/>
      <c r="Q598" s="197"/>
    </row>
    <row r="599" spans="15:17" x14ac:dyDescent="0.3">
      <c r="O599" s="194"/>
      <c r="P599" s="197"/>
      <c r="Q599" s="197"/>
    </row>
    <row r="600" spans="15:17" x14ac:dyDescent="0.3">
      <c r="O600" s="194"/>
      <c r="P600" s="197"/>
      <c r="Q600" s="197"/>
    </row>
    <row r="601" spans="15:17" x14ac:dyDescent="0.3">
      <c r="O601" s="194"/>
      <c r="P601" s="197"/>
      <c r="Q601" s="197"/>
    </row>
    <row r="602" spans="15:17" x14ac:dyDescent="0.3">
      <c r="O602" s="194"/>
      <c r="P602" s="197"/>
      <c r="Q602" s="197"/>
    </row>
    <row r="603" spans="15:17" x14ac:dyDescent="0.3">
      <c r="O603" s="194"/>
      <c r="P603" s="197"/>
      <c r="Q603" s="197"/>
    </row>
    <row r="604" spans="15:17" x14ac:dyDescent="0.3">
      <c r="O604" s="194"/>
      <c r="P604" s="197"/>
      <c r="Q604" s="197"/>
    </row>
    <row r="605" spans="15:17" x14ac:dyDescent="0.3">
      <c r="O605" s="194"/>
      <c r="P605" s="197"/>
      <c r="Q605" s="197"/>
    </row>
    <row r="606" spans="15:17" x14ac:dyDescent="0.3">
      <c r="O606" s="194"/>
      <c r="P606" s="197"/>
      <c r="Q606" s="197"/>
    </row>
    <row r="607" spans="15:17" x14ac:dyDescent="0.3">
      <c r="O607" s="194"/>
      <c r="P607" s="197"/>
      <c r="Q607" s="197"/>
    </row>
    <row r="608" spans="15:17" x14ac:dyDescent="0.3">
      <c r="O608" s="194"/>
      <c r="P608" s="197"/>
      <c r="Q608" s="197"/>
    </row>
    <row r="609" spans="15:17" x14ac:dyDescent="0.3">
      <c r="O609" s="194"/>
      <c r="P609" s="197"/>
      <c r="Q609" s="197"/>
    </row>
    <row r="610" spans="15:17" x14ac:dyDescent="0.3">
      <c r="O610" s="194"/>
      <c r="P610" s="197"/>
      <c r="Q610" s="197"/>
    </row>
    <row r="611" spans="15:17" x14ac:dyDescent="0.3">
      <c r="O611" s="194"/>
      <c r="P611" s="197"/>
      <c r="Q611" s="197"/>
    </row>
    <row r="612" spans="15:17" x14ac:dyDescent="0.3">
      <c r="O612" s="194"/>
      <c r="P612" s="197"/>
      <c r="Q612" s="197"/>
    </row>
    <row r="613" spans="15:17" x14ac:dyDescent="0.3">
      <c r="O613" s="194"/>
      <c r="P613" s="197"/>
      <c r="Q613" s="197"/>
    </row>
    <row r="614" spans="15:17" x14ac:dyDescent="0.3">
      <c r="O614" s="194"/>
      <c r="P614" s="197"/>
      <c r="Q614" s="197"/>
    </row>
    <row r="615" spans="15:17" x14ac:dyDescent="0.3">
      <c r="O615" s="194"/>
      <c r="P615" s="197"/>
      <c r="Q615" s="197"/>
    </row>
    <row r="616" spans="15:17" x14ac:dyDescent="0.3">
      <c r="O616" s="194"/>
      <c r="P616" s="197"/>
      <c r="Q616" s="197"/>
    </row>
    <row r="617" spans="15:17" x14ac:dyDescent="0.3">
      <c r="O617" s="194"/>
      <c r="P617" s="197"/>
      <c r="Q617" s="197"/>
    </row>
    <row r="618" spans="15:17" x14ac:dyDescent="0.3">
      <c r="O618" s="194"/>
      <c r="P618" s="197"/>
      <c r="Q618" s="197"/>
    </row>
    <row r="619" spans="15:17" x14ac:dyDescent="0.3">
      <c r="O619" s="194"/>
      <c r="P619" s="197"/>
      <c r="Q619" s="197"/>
    </row>
    <row r="620" spans="15:17" x14ac:dyDescent="0.3">
      <c r="O620" s="194"/>
      <c r="P620" s="197"/>
      <c r="Q620" s="197"/>
    </row>
    <row r="621" spans="15:17" x14ac:dyDescent="0.3">
      <c r="O621" s="194"/>
      <c r="P621" s="197"/>
      <c r="Q621" s="197"/>
    </row>
    <row r="622" spans="15:17" x14ac:dyDescent="0.3">
      <c r="O622" s="194"/>
      <c r="P622" s="197"/>
      <c r="Q622" s="197"/>
    </row>
    <row r="623" spans="15:17" x14ac:dyDescent="0.3">
      <c r="O623" s="194"/>
      <c r="P623" s="197"/>
      <c r="Q623" s="197"/>
    </row>
    <row r="624" spans="15:17" x14ac:dyDescent="0.3">
      <c r="O624" s="194"/>
      <c r="P624" s="197"/>
      <c r="Q624" s="197"/>
    </row>
    <row r="625" spans="15:17" x14ac:dyDescent="0.3">
      <c r="O625" s="194"/>
      <c r="P625" s="197"/>
      <c r="Q625" s="197"/>
    </row>
    <row r="626" spans="15:17" x14ac:dyDescent="0.3">
      <c r="O626" s="194"/>
      <c r="P626" s="197"/>
      <c r="Q626" s="197"/>
    </row>
    <row r="627" spans="15:17" x14ac:dyDescent="0.3">
      <c r="O627" s="194"/>
      <c r="P627" s="197"/>
      <c r="Q627" s="197"/>
    </row>
    <row r="628" spans="15:17" x14ac:dyDescent="0.3">
      <c r="O628" s="194"/>
      <c r="P628" s="197"/>
      <c r="Q628" s="197"/>
    </row>
    <row r="629" spans="15:17" x14ac:dyDescent="0.3">
      <c r="O629" s="194"/>
      <c r="P629" s="197"/>
      <c r="Q629" s="197"/>
    </row>
    <row r="630" spans="15:17" x14ac:dyDescent="0.3">
      <c r="O630" s="194"/>
      <c r="P630" s="197"/>
      <c r="Q630" s="197"/>
    </row>
    <row r="631" spans="15:17" x14ac:dyDescent="0.3">
      <c r="O631" s="194"/>
      <c r="P631" s="197"/>
      <c r="Q631" s="197"/>
    </row>
    <row r="632" spans="15:17" x14ac:dyDescent="0.3">
      <c r="O632" s="194"/>
      <c r="P632" s="197"/>
      <c r="Q632" s="197"/>
    </row>
    <row r="633" spans="15:17" x14ac:dyDescent="0.3">
      <c r="O633" s="194"/>
      <c r="P633" s="197"/>
      <c r="Q633" s="197"/>
    </row>
    <row r="634" spans="15:17" x14ac:dyDescent="0.3">
      <c r="O634" s="194"/>
      <c r="P634" s="197"/>
      <c r="Q634" s="197"/>
    </row>
    <row r="635" spans="15:17" x14ac:dyDescent="0.3">
      <c r="O635" s="194"/>
      <c r="P635" s="197"/>
      <c r="Q635" s="197"/>
    </row>
    <row r="636" spans="15:17" x14ac:dyDescent="0.3">
      <c r="O636" s="194"/>
      <c r="P636" s="197"/>
      <c r="Q636" s="197"/>
    </row>
    <row r="637" spans="15:17" x14ac:dyDescent="0.3">
      <c r="O637" s="194"/>
      <c r="P637" s="197"/>
      <c r="Q637" s="197"/>
    </row>
    <row r="638" spans="15:17" x14ac:dyDescent="0.3">
      <c r="O638" s="194"/>
      <c r="P638" s="197"/>
      <c r="Q638" s="197"/>
    </row>
    <row r="639" spans="15:17" x14ac:dyDescent="0.3">
      <c r="O639" s="194"/>
      <c r="P639" s="197"/>
      <c r="Q639" s="197"/>
    </row>
    <row r="640" spans="15:17" x14ac:dyDescent="0.3">
      <c r="O640" s="194"/>
      <c r="P640" s="197"/>
      <c r="Q640" s="197"/>
    </row>
    <row r="641" spans="15:17" x14ac:dyDescent="0.3">
      <c r="O641" s="194"/>
      <c r="P641" s="197"/>
      <c r="Q641" s="197"/>
    </row>
    <row r="642" spans="15:17" x14ac:dyDescent="0.3">
      <c r="O642" s="194"/>
      <c r="P642" s="197"/>
      <c r="Q642" s="197"/>
    </row>
    <row r="643" spans="15:17" x14ac:dyDescent="0.3">
      <c r="O643" s="194"/>
      <c r="P643" s="197"/>
      <c r="Q643" s="197"/>
    </row>
    <row r="644" spans="15:17" x14ac:dyDescent="0.3">
      <c r="O644" s="194"/>
      <c r="P644" s="197"/>
      <c r="Q644" s="197"/>
    </row>
    <row r="645" spans="15:17" x14ac:dyDescent="0.3">
      <c r="O645" s="194"/>
      <c r="P645" s="197"/>
      <c r="Q645" s="197"/>
    </row>
    <row r="646" spans="15:17" x14ac:dyDescent="0.3">
      <c r="O646" s="194"/>
      <c r="P646" s="197"/>
      <c r="Q646" s="197"/>
    </row>
    <row r="647" spans="15:17" x14ac:dyDescent="0.3">
      <c r="O647" s="194"/>
      <c r="P647" s="197"/>
      <c r="Q647" s="197"/>
    </row>
    <row r="648" spans="15:17" x14ac:dyDescent="0.3">
      <c r="O648" s="194"/>
      <c r="P648" s="197"/>
      <c r="Q648" s="197"/>
    </row>
    <row r="649" spans="15:17" x14ac:dyDescent="0.3">
      <c r="O649" s="194"/>
      <c r="P649" s="197"/>
      <c r="Q649" s="197"/>
    </row>
    <row r="650" spans="15:17" x14ac:dyDescent="0.3">
      <c r="O650" s="194"/>
      <c r="P650" s="197"/>
      <c r="Q650" s="197"/>
    </row>
    <row r="651" spans="15:17" x14ac:dyDescent="0.3">
      <c r="O651" s="194"/>
      <c r="P651" s="197"/>
      <c r="Q651" s="197"/>
    </row>
    <row r="652" spans="15:17" x14ac:dyDescent="0.3">
      <c r="O652" s="194"/>
      <c r="P652" s="197"/>
      <c r="Q652" s="197"/>
    </row>
    <row r="653" spans="15:17" x14ac:dyDescent="0.3">
      <c r="O653" s="194"/>
      <c r="P653" s="197"/>
      <c r="Q653" s="197"/>
    </row>
    <row r="654" spans="15:17" x14ac:dyDescent="0.3">
      <c r="O654" s="194"/>
      <c r="P654" s="197"/>
      <c r="Q654" s="197"/>
    </row>
    <row r="655" spans="15:17" x14ac:dyDescent="0.3">
      <c r="O655" s="194"/>
      <c r="P655" s="197"/>
      <c r="Q655" s="197"/>
    </row>
    <row r="656" spans="15:17" x14ac:dyDescent="0.3">
      <c r="O656" s="194"/>
      <c r="P656" s="197"/>
      <c r="Q656" s="197"/>
    </row>
    <row r="657" spans="15:17" x14ac:dyDescent="0.3">
      <c r="O657" s="194"/>
      <c r="P657" s="197"/>
      <c r="Q657" s="197"/>
    </row>
    <row r="658" spans="15:17" x14ac:dyDescent="0.3">
      <c r="O658" s="194"/>
      <c r="P658" s="197"/>
      <c r="Q658" s="197"/>
    </row>
    <row r="659" spans="15:17" x14ac:dyDescent="0.3">
      <c r="O659" s="194"/>
      <c r="P659" s="197"/>
      <c r="Q659" s="197"/>
    </row>
    <row r="660" spans="15:17" x14ac:dyDescent="0.3">
      <c r="O660" s="194"/>
      <c r="P660" s="197"/>
      <c r="Q660" s="197"/>
    </row>
    <row r="661" spans="15:17" x14ac:dyDescent="0.3">
      <c r="O661" s="194"/>
      <c r="P661" s="197"/>
      <c r="Q661" s="197"/>
    </row>
    <row r="662" spans="15:17" x14ac:dyDescent="0.3">
      <c r="O662" s="194"/>
      <c r="P662" s="197"/>
      <c r="Q662" s="197"/>
    </row>
    <row r="663" spans="15:17" x14ac:dyDescent="0.3">
      <c r="O663" s="194"/>
      <c r="P663" s="197"/>
      <c r="Q663" s="197"/>
    </row>
    <row r="664" spans="15:17" x14ac:dyDescent="0.3">
      <c r="O664" s="194"/>
      <c r="P664" s="197"/>
      <c r="Q664" s="197"/>
    </row>
    <row r="665" spans="15:17" x14ac:dyDescent="0.3">
      <c r="O665" s="194"/>
      <c r="P665" s="197"/>
      <c r="Q665" s="197"/>
    </row>
    <row r="666" spans="15:17" x14ac:dyDescent="0.3">
      <c r="O666" s="194"/>
      <c r="P666" s="197"/>
      <c r="Q666" s="197"/>
    </row>
    <row r="667" spans="15:17" x14ac:dyDescent="0.3">
      <c r="O667" s="194"/>
      <c r="P667" s="197"/>
      <c r="Q667" s="197"/>
    </row>
    <row r="668" spans="15:17" x14ac:dyDescent="0.3">
      <c r="O668" s="194"/>
      <c r="P668" s="197"/>
      <c r="Q668" s="197"/>
    </row>
    <row r="669" spans="15:17" x14ac:dyDescent="0.3">
      <c r="O669" s="194"/>
      <c r="P669" s="197"/>
      <c r="Q669" s="197"/>
    </row>
    <row r="670" spans="15:17" x14ac:dyDescent="0.3">
      <c r="O670" s="194"/>
      <c r="P670" s="197"/>
      <c r="Q670" s="197"/>
    </row>
    <row r="671" spans="15:17" x14ac:dyDescent="0.3">
      <c r="O671" s="194"/>
      <c r="P671" s="197"/>
      <c r="Q671" s="197"/>
    </row>
    <row r="672" spans="15:17" x14ac:dyDescent="0.3">
      <c r="O672" s="194"/>
      <c r="P672" s="197"/>
      <c r="Q672" s="197"/>
    </row>
    <row r="673" spans="15:17" x14ac:dyDescent="0.3">
      <c r="O673" s="194"/>
      <c r="P673" s="197"/>
      <c r="Q673" s="197"/>
    </row>
    <row r="674" spans="15:17" x14ac:dyDescent="0.3">
      <c r="O674" s="194"/>
      <c r="P674" s="197"/>
      <c r="Q674" s="197"/>
    </row>
    <row r="675" spans="15:17" x14ac:dyDescent="0.3">
      <c r="O675" s="194"/>
      <c r="P675" s="197"/>
      <c r="Q675" s="197"/>
    </row>
    <row r="676" spans="15:17" x14ac:dyDescent="0.3">
      <c r="O676" s="194"/>
      <c r="P676" s="197"/>
      <c r="Q676" s="197"/>
    </row>
    <row r="677" spans="15:17" x14ac:dyDescent="0.3">
      <c r="O677" s="194"/>
      <c r="P677" s="197"/>
      <c r="Q677" s="197"/>
    </row>
    <row r="678" spans="15:17" x14ac:dyDescent="0.3">
      <c r="O678" s="194"/>
      <c r="P678" s="197"/>
      <c r="Q678" s="197"/>
    </row>
    <row r="679" spans="15:17" x14ac:dyDescent="0.3">
      <c r="O679" s="194"/>
      <c r="P679" s="197"/>
      <c r="Q679" s="197"/>
    </row>
    <row r="680" spans="15:17" x14ac:dyDescent="0.3">
      <c r="O680" s="194"/>
      <c r="P680" s="197"/>
      <c r="Q680" s="197"/>
    </row>
    <row r="681" spans="15:17" x14ac:dyDescent="0.3">
      <c r="O681" s="194"/>
      <c r="P681" s="197"/>
      <c r="Q681" s="197"/>
    </row>
    <row r="682" spans="15:17" x14ac:dyDescent="0.3">
      <c r="O682" s="194"/>
      <c r="P682" s="197"/>
      <c r="Q682" s="197"/>
    </row>
    <row r="683" spans="15:17" x14ac:dyDescent="0.3">
      <c r="O683" s="194"/>
      <c r="P683" s="197"/>
      <c r="Q683" s="197"/>
    </row>
    <row r="684" spans="15:17" x14ac:dyDescent="0.3">
      <c r="O684" s="194"/>
      <c r="P684" s="197"/>
      <c r="Q684" s="197"/>
    </row>
    <row r="685" spans="15:17" x14ac:dyDescent="0.3">
      <c r="O685" s="194"/>
      <c r="P685" s="197"/>
      <c r="Q685" s="197"/>
    </row>
    <row r="686" spans="15:17" x14ac:dyDescent="0.3">
      <c r="O686" s="194"/>
      <c r="P686" s="197"/>
      <c r="Q686" s="197"/>
    </row>
    <row r="687" spans="15:17" x14ac:dyDescent="0.3">
      <c r="O687" s="194"/>
      <c r="P687" s="197"/>
      <c r="Q687" s="197"/>
    </row>
    <row r="688" spans="15:17" x14ac:dyDescent="0.3">
      <c r="O688" s="194"/>
      <c r="P688" s="197"/>
      <c r="Q688" s="197"/>
    </row>
    <row r="689" spans="15:17" x14ac:dyDescent="0.3">
      <c r="O689" s="194"/>
      <c r="P689" s="197"/>
      <c r="Q689" s="197"/>
    </row>
    <row r="690" spans="15:17" x14ac:dyDescent="0.3">
      <c r="O690" s="194"/>
      <c r="P690" s="197"/>
      <c r="Q690" s="197"/>
    </row>
    <row r="691" spans="15:17" x14ac:dyDescent="0.3">
      <c r="O691" s="194"/>
      <c r="P691" s="197"/>
      <c r="Q691" s="197"/>
    </row>
    <row r="692" spans="15:17" x14ac:dyDescent="0.3">
      <c r="O692" s="194"/>
      <c r="P692" s="197"/>
      <c r="Q692" s="197"/>
    </row>
    <row r="693" spans="15:17" x14ac:dyDescent="0.3">
      <c r="O693" s="194"/>
      <c r="P693" s="197"/>
      <c r="Q693" s="197"/>
    </row>
    <row r="694" spans="15:17" x14ac:dyDescent="0.3">
      <c r="O694" s="194"/>
      <c r="P694" s="197"/>
      <c r="Q694" s="197"/>
    </row>
    <row r="695" spans="15:17" x14ac:dyDescent="0.3">
      <c r="O695" s="194"/>
      <c r="P695" s="197"/>
      <c r="Q695" s="197"/>
    </row>
    <row r="696" spans="15:17" x14ac:dyDescent="0.3">
      <c r="O696" s="194"/>
      <c r="P696" s="197"/>
      <c r="Q696" s="197"/>
    </row>
    <row r="697" spans="15:17" x14ac:dyDescent="0.3">
      <c r="O697" s="194"/>
      <c r="P697" s="197"/>
      <c r="Q697" s="197"/>
    </row>
    <row r="698" spans="15:17" x14ac:dyDescent="0.3">
      <c r="O698" s="194"/>
      <c r="P698" s="197"/>
      <c r="Q698" s="197"/>
    </row>
    <row r="699" spans="15:17" x14ac:dyDescent="0.3">
      <c r="O699" s="194"/>
      <c r="P699" s="197"/>
      <c r="Q699" s="197"/>
    </row>
    <row r="700" spans="15:17" x14ac:dyDescent="0.3">
      <c r="O700" s="194"/>
      <c r="P700" s="197"/>
      <c r="Q700" s="197"/>
    </row>
    <row r="701" spans="15:17" x14ac:dyDescent="0.3">
      <c r="O701" s="194"/>
      <c r="P701" s="197"/>
      <c r="Q701" s="197"/>
    </row>
    <row r="702" spans="15:17" x14ac:dyDescent="0.3">
      <c r="O702" s="194"/>
      <c r="P702" s="197"/>
      <c r="Q702" s="197"/>
    </row>
    <row r="703" spans="15:17" x14ac:dyDescent="0.3">
      <c r="O703" s="194"/>
      <c r="P703" s="197"/>
      <c r="Q703" s="197"/>
    </row>
    <row r="704" spans="15:17" x14ac:dyDescent="0.3">
      <c r="O704" s="194"/>
      <c r="P704" s="197"/>
      <c r="Q704" s="197"/>
    </row>
    <row r="705" spans="15:17" x14ac:dyDescent="0.3">
      <c r="O705" s="194"/>
      <c r="P705" s="197"/>
      <c r="Q705" s="197"/>
    </row>
    <row r="706" spans="15:17" x14ac:dyDescent="0.3">
      <c r="O706" s="194"/>
      <c r="P706" s="197"/>
      <c r="Q706" s="197"/>
    </row>
    <row r="707" spans="15:17" x14ac:dyDescent="0.3">
      <c r="O707" s="194"/>
      <c r="P707" s="197"/>
      <c r="Q707" s="197"/>
    </row>
    <row r="708" spans="15:17" x14ac:dyDescent="0.3">
      <c r="O708" s="194"/>
      <c r="P708" s="197"/>
      <c r="Q708" s="197"/>
    </row>
    <row r="709" spans="15:17" x14ac:dyDescent="0.3">
      <c r="O709" s="194"/>
      <c r="P709" s="197"/>
      <c r="Q709" s="197"/>
    </row>
    <row r="710" spans="15:17" x14ac:dyDescent="0.3">
      <c r="O710" s="194"/>
      <c r="P710" s="197"/>
      <c r="Q710" s="197"/>
    </row>
    <row r="711" spans="15:17" x14ac:dyDescent="0.3">
      <c r="O711" s="194"/>
      <c r="P711" s="197"/>
      <c r="Q711" s="197"/>
    </row>
    <row r="712" spans="15:17" x14ac:dyDescent="0.3">
      <c r="O712" s="194"/>
      <c r="P712" s="197"/>
      <c r="Q712" s="197"/>
    </row>
    <row r="713" spans="15:17" x14ac:dyDescent="0.3">
      <c r="O713" s="194"/>
      <c r="P713" s="197"/>
      <c r="Q713" s="197"/>
    </row>
    <row r="714" spans="15:17" x14ac:dyDescent="0.3">
      <c r="O714" s="194"/>
      <c r="P714" s="197"/>
      <c r="Q714" s="197"/>
    </row>
    <row r="715" spans="15:17" x14ac:dyDescent="0.3">
      <c r="O715" s="194"/>
      <c r="P715" s="197"/>
      <c r="Q715" s="197"/>
    </row>
    <row r="716" spans="15:17" x14ac:dyDescent="0.3">
      <c r="O716" s="194"/>
      <c r="P716" s="197"/>
      <c r="Q716" s="197"/>
    </row>
    <row r="717" spans="15:17" x14ac:dyDescent="0.3">
      <c r="O717" s="194"/>
      <c r="P717" s="197"/>
      <c r="Q717" s="197"/>
    </row>
    <row r="718" spans="15:17" x14ac:dyDescent="0.3">
      <c r="O718" s="194"/>
      <c r="P718" s="197"/>
      <c r="Q718" s="197"/>
    </row>
    <row r="719" spans="15:17" x14ac:dyDescent="0.3">
      <c r="O719" s="194"/>
      <c r="P719" s="197"/>
      <c r="Q719" s="197"/>
    </row>
    <row r="720" spans="15:17" x14ac:dyDescent="0.3">
      <c r="O720" s="194"/>
      <c r="P720" s="197"/>
      <c r="Q720" s="197"/>
    </row>
    <row r="721" spans="15:17" x14ac:dyDescent="0.3">
      <c r="O721" s="194"/>
      <c r="P721" s="197"/>
      <c r="Q721" s="197"/>
    </row>
    <row r="722" spans="15:17" x14ac:dyDescent="0.3">
      <c r="O722" s="194"/>
      <c r="P722" s="197"/>
      <c r="Q722" s="197"/>
    </row>
    <row r="723" spans="15:17" x14ac:dyDescent="0.3">
      <c r="O723" s="194"/>
      <c r="P723" s="197"/>
      <c r="Q723" s="197"/>
    </row>
    <row r="724" spans="15:17" x14ac:dyDescent="0.3">
      <c r="O724" s="194"/>
      <c r="P724" s="197"/>
      <c r="Q724" s="197"/>
    </row>
    <row r="725" spans="15:17" x14ac:dyDescent="0.3">
      <c r="O725" s="194"/>
      <c r="P725" s="197"/>
      <c r="Q725" s="197"/>
    </row>
    <row r="726" spans="15:17" x14ac:dyDescent="0.3">
      <c r="O726" s="194"/>
      <c r="P726" s="197"/>
      <c r="Q726" s="197"/>
    </row>
    <row r="727" spans="15:17" x14ac:dyDescent="0.3">
      <c r="O727" s="194"/>
      <c r="P727" s="197"/>
      <c r="Q727" s="197"/>
    </row>
    <row r="728" spans="15:17" x14ac:dyDescent="0.3">
      <c r="O728" s="194"/>
      <c r="P728" s="197"/>
      <c r="Q728" s="197"/>
    </row>
    <row r="729" spans="15:17" x14ac:dyDescent="0.3">
      <c r="O729" s="194"/>
      <c r="P729" s="197"/>
      <c r="Q729" s="197"/>
    </row>
    <row r="730" spans="15:17" x14ac:dyDescent="0.3">
      <c r="O730" s="194"/>
      <c r="P730" s="197"/>
      <c r="Q730" s="197"/>
    </row>
    <row r="731" spans="15:17" x14ac:dyDescent="0.3">
      <c r="O731" s="194"/>
      <c r="P731" s="197"/>
      <c r="Q731" s="197"/>
    </row>
    <row r="732" spans="15:17" x14ac:dyDescent="0.3">
      <c r="O732" s="194"/>
      <c r="P732" s="197"/>
      <c r="Q732" s="197"/>
    </row>
    <row r="733" spans="15:17" x14ac:dyDescent="0.3">
      <c r="O733" s="194"/>
      <c r="P733" s="197"/>
      <c r="Q733" s="197"/>
    </row>
    <row r="734" spans="15:17" x14ac:dyDescent="0.3">
      <c r="O734" s="194"/>
      <c r="P734" s="197"/>
      <c r="Q734" s="197"/>
    </row>
    <row r="735" spans="15:17" x14ac:dyDescent="0.3">
      <c r="O735" s="194"/>
      <c r="P735" s="197"/>
      <c r="Q735" s="197"/>
    </row>
    <row r="736" spans="15:17" x14ac:dyDescent="0.3">
      <c r="O736" s="194"/>
      <c r="P736" s="197"/>
      <c r="Q736" s="197"/>
    </row>
    <row r="737" spans="15:17" x14ac:dyDescent="0.3">
      <c r="O737" s="194"/>
      <c r="P737" s="197"/>
      <c r="Q737" s="197"/>
    </row>
    <row r="738" spans="15:17" x14ac:dyDescent="0.3">
      <c r="O738" s="194"/>
      <c r="P738" s="197"/>
      <c r="Q738" s="197"/>
    </row>
    <row r="739" spans="15:17" x14ac:dyDescent="0.3">
      <c r="O739" s="194"/>
      <c r="P739" s="197"/>
      <c r="Q739" s="197"/>
    </row>
    <row r="740" spans="15:17" x14ac:dyDescent="0.3">
      <c r="O740" s="194"/>
      <c r="P740" s="197"/>
      <c r="Q740" s="197"/>
    </row>
    <row r="741" spans="15:17" x14ac:dyDescent="0.3">
      <c r="O741" s="194"/>
      <c r="P741" s="197"/>
      <c r="Q741" s="197"/>
    </row>
    <row r="742" spans="15:17" x14ac:dyDescent="0.3">
      <c r="O742" s="194"/>
      <c r="P742" s="197"/>
      <c r="Q742" s="197"/>
    </row>
    <row r="743" spans="15:17" x14ac:dyDescent="0.3">
      <c r="O743" s="194"/>
      <c r="P743" s="197"/>
      <c r="Q743" s="197"/>
    </row>
    <row r="744" spans="15:17" x14ac:dyDescent="0.3">
      <c r="O744" s="194"/>
      <c r="P744" s="197"/>
      <c r="Q744" s="197"/>
    </row>
    <row r="745" spans="15:17" x14ac:dyDescent="0.3">
      <c r="O745" s="194"/>
      <c r="P745" s="197"/>
      <c r="Q745" s="197"/>
    </row>
    <row r="746" spans="15:17" x14ac:dyDescent="0.3">
      <c r="O746" s="194"/>
      <c r="P746" s="197"/>
      <c r="Q746" s="197"/>
    </row>
    <row r="747" spans="15:17" x14ac:dyDescent="0.3">
      <c r="O747" s="194"/>
      <c r="P747" s="197"/>
      <c r="Q747" s="197"/>
    </row>
    <row r="748" spans="15:17" x14ac:dyDescent="0.3">
      <c r="O748" s="194"/>
      <c r="P748" s="197"/>
      <c r="Q748" s="197"/>
    </row>
    <row r="749" spans="15:17" x14ac:dyDescent="0.3">
      <c r="O749" s="194"/>
      <c r="P749" s="197"/>
      <c r="Q749" s="197"/>
    </row>
    <row r="750" spans="15:17" x14ac:dyDescent="0.3">
      <c r="O750" s="194"/>
      <c r="P750" s="197"/>
      <c r="Q750" s="197"/>
    </row>
    <row r="751" spans="15:17" x14ac:dyDescent="0.3">
      <c r="O751" s="194"/>
      <c r="P751" s="197"/>
      <c r="Q751" s="197"/>
    </row>
    <row r="752" spans="15:17" x14ac:dyDescent="0.3">
      <c r="O752" s="194"/>
      <c r="P752" s="197"/>
      <c r="Q752" s="197"/>
    </row>
    <row r="753" spans="15:17" x14ac:dyDescent="0.3">
      <c r="O753" s="194"/>
      <c r="P753" s="197"/>
      <c r="Q753" s="197"/>
    </row>
    <row r="754" spans="15:17" x14ac:dyDescent="0.3">
      <c r="O754" s="194"/>
      <c r="P754" s="197"/>
      <c r="Q754" s="197"/>
    </row>
    <row r="755" spans="15:17" x14ac:dyDescent="0.3">
      <c r="O755" s="194"/>
      <c r="P755" s="197"/>
      <c r="Q755" s="197"/>
    </row>
    <row r="756" spans="15:17" x14ac:dyDescent="0.3">
      <c r="O756" s="194"/>
      <c r="P756" s="197"/>
      <c r="Q756" s="197"/>
    </row>
    <row r="757" spans="15:17" x14ac:dyDescent="0.3">
      <c r="O757" s="194"/>
      <c r="P757" s="197"/>
      <c r="Q757" s="197"/>
    </row>
    <row r="758" spans="15:17" x14ac:dyDescent="0.3">
      <c r="O758" s="194"/>
      <c r="P758" s="197"/>
      <c r="Q758" s="197"/>
    </row>
    <row r="759" spans="15:17" x14ac:dyDescent="0.3">
      <c r="O759" s="194"/>
      <c r="P759" s="197"/>
      <c r="Q759" s="197"/>
    </row>
    <row r="760" spans="15:17" x14ac:dyDescent="0.3">
      <c r="O760" s="194"/>
      <c r="P760" s="197"/>
      <c r="Q760" s="197"/>
    </row>
    <row r="761" spans="15:17" x14ac:dyDescent="0.3">
      <c r="O761" s="194"/>
      <c r="P761" s="197"/>
      <c r="Q761" s="197"/>
    </row>
    <row r="762" spans="15:17" x14ac:dyDescent="0.3">
      <c r="O762" s="194"/>
      <c r="P762" s="197"/>
      <c r="Q762" s="197"/>
    </row>
    <row r="763" spans="15:17" x14ac:dyDescent="0.3">
      <c r="O763" s="194"/>
      <c r="P763" s="197"/>
      <c r="Q763" s="197"/>
    </row>
    <row r="764" spans="15:17" x14ac:dyDescent="0.3">
      <c r="O764" s="194"/>
      <c r="P764" s="197"/>
      <c r="Q764" s="197"/>
    </row>
    <row r="765" spans="15:17" x14ac:dyDescent="0.3">
      <c r="O765" s="194"/>
      <c r="P765" s="197"/>
      <c r="Q765" s="197"/>
    </row>
    <row r="766" spans="15:17" x14ac:dyDescent="0.3">
      <c r="O766" s="194"/>
      <c r="P766" s="197"/>
      <c r="Q766" s="197"/>
    </row>
    <row r="767" spans="15:17" x14ac:dyDescent="0.3">
      <c r="O767" s="194"/>
      <c r="P767" s="197"/>
      <c r="Q767" s="197"/>
    </row>
    <row r="768" spans="15:17" x14ac:dyDescent="0.3">
      <c r="O768" s="194"/>
      <c r="P768" s="197"/>
      <c r="Q768" s="197"/>
    </row>
    <row r="769" spans="15:17" x14ac:dyDescent="0.3">
      <c r="O769" s="194"/>
      <c r="P769" s="197"/>
      <c r="Q769" s="197"/>
    </row>
    <row r="770" spans="15:17" x14ac:dyDescent="0.3">
      <c r="O770" s="194"/>
      <c r="P770" s="197"/>
      <c r="Q770" s="197"/>
    </row>
    <row r="771" spans="15:17" x14ac:dyDescent="0.3">
      <c r="O771" s="194"/>
      <c r="P771" s="197"/>
      <c r="Q771" s="197"/>
    </row>
    <row r="772" spans="15:17" x14ac:dyDescent="0.3">
      <c r="O772" s="194"/>
      <c r="P772" s="197"/>
      <c r="Q772" s="197"/>
    </row>
    <row r="773" spans="15:17" x14ac:dyDescent="0.3">
      <c r="O773" s="194"/>
      <c r="P773" s="197"/>
      <c r="Q773" s="197"/>
    </row>
    <row r="774" spans="15:17" x14ac:dyDescent="0.3">
      <c r="O774" s="194"/>
      <c r="P774" s="197"/>
      <c r="Q774" s="197"/>
    </row>
    <row r="775" spans="15:17" x14ac:dyDescent="0.3">
      <c r="O775" s="194"/>
      <c r="P775" s="197"/>
      <c r="Q775" s="197"/>
    </row>
    <row r="776" spans="15:17" x14ac:dyDescent="0.3">
      <c r="O776" s="194"/>
      <c r="P776" s="197"/>
      <c r="Q776" s="197"/>
    </row>
    <row r="777" spans="15:17" x14ac:dyDescent="0.3">
      <c r="O777" s="194"/>
      <c r="P777" s="197"/>
      <c r="Q777" s="197"/>
    </row>
    <row r="778" spans="15:17" x14ac:dyDescent="0.3">
      <c r="O778" s="194"/>
      <c r="P778" s="197"/>
      <c r="Q778" s="197"/>
    </row>
    <row r="779" spans="15:17" x14ac:dyDescent="0.3">
      <c r="O779" s="194"/>
      <c r="P779" s="197"/>
      <c r="Q779" s="197"/>
    </row>
    <row r="780" spans="15:17" x14ac:dyDescent="0.3">
      <c r="O780" s="194"/>
      <c r="P780" s="197"/>
      <c r="Q780" s="197"/>
    </row>
    <row r="781" spans="15:17" x14ac:dyDescent="0.3">
      <c r="O781" s="194"/>
      <c r="P781" s="197"/>
      <c r="Q781" s="197"/>
    </row>
    <row r="782" spans="15:17" x14ac:dyDescent="0.3">
      <c r="O782" s="194"/>
      <c r="P782" s="197"/>
      <c r="Q782" s="197"/>
    </row>
    <row r="783" spans="15:17" x14ac:dyDescent="0.3">
      <c r="O783" s="194"/>
      <c r="P783" s="197"/>
      <c r="Q783" s="197"/>
    </row>
    <row r="784" spans="15:17" x14ac:dyDescent="0.3">
      <c r="O784" s="194"/>
      <c r="P784" s="197"/>
      <c r="Q784" s="197"/>
    </row>
    <row r="785" spans="15:17" x14ac:dyDescent="0.3">
      <c r="O785" s="194"/>
      <c r="P785" s="197"/>
      <c r="Q785" s="197"/>
    </row>
    <row r="786" spans="15:17" x14ac:dyDescent="0.3">
      <c r="O786" s="194"/>
      <c r="P786" s="197"/>
      <c r="Q786" s="197"/>
    </row>
    <row r="787" spans="15:17" x14ac:dyDescent="0.3">
      <c r="O787" s="194"/>
      <c r="P787" s="197"/>
      <c r="Q787" s="197"/>
    </row>
    <row r="788" spans="15:17" x14ac:dyDescent="0.3">
      <c r="O788" s="194"/>
      <c r="P788" s="197"/>
      <c r="Q788" s="197"/>
    </row>
    <row r="789" spans="15:17" x14ac:dyDescent="0.3">
      <c r="O789" s="194"/>
      <c r="P789" s="197"/>
      <c r="Q789" s="197"/>
    </row>
    <row r="790" spans="15:17" x14ac:dyDescent="0.3">
      <c r="O790" s="194"/>
      <c r="P790" s="197"/>
      <c r="Q790" s="197"/>
    </row>
    <row r="791" spans="15:17" x14ac:dyDescent="0.3">
      <c r="O791" s="194"/>
      <c r="P791" s="197"/>
      <c r="Q791" s="197"/>
    </row>
    <row r="792" spans="15:17" x14ac:dyDescent="0.3">
      <c r="O792" s="194"/>
      <c r="P792" s="197"/>
      <c r="Q792" s="197"/>
    </row>
    <row r="793" spans="15:17" x14ac:dyDescent="0.3">
      <c r="O793" s="194"/>
      <c r="P793" s="197"/>
      <c r="Q793" s="197"/>
    </row>
    <row r="794" spans="15:17" x14ac:dyDescent="0.3">
      <c r="O794" s="194"/>
      <c r="P794" s="197"/>
      <c r="Q794" s="197"/>
    </row>
    <row r="795" spans="15:17" x14ac:dyDescent="0.3">
      <c r="O795" s="194"/>
      <c r="P795" s="197"/>
      <c r="Q795" s="197"/>
    </row>
    <row r="796" spans="15:17" x14ac:dyDescent="0.3">
      <c r="O796" s="194"/>
      <c r="P796" s="197"/>
      <c r="Q796" s="197"/>
    </row>
    <row r="797" spans="15:17" x14ac:dyDescent="0.3">
      <c r="O797" s="194"/>
      <c r="P797" s="197"/>
      <c r="Q797" s="197"/>
    </row>
    <row r="798" spans="15:17" x14ac:dyDescent="0.3">
      <c r="O798" s="194"/>
      <c r="P798" s="197"/>
      <c r="Q798" s="197"/>
    </row>
    <row r="799" spans="15:17" x14ac:dyDescent="0.3">
      <c r="O799" s="194"/>
      <c r="P799" s="197"/>
      <c r="Q799" s="197"/>
    </row>
    <row r="800" spans="15:17" x14ac:dyDescent="0.3">
      <c r="O800" s="194"/>
      <c r="P800" s="197"/>
      <c r="Q800" s="197"/>
    </row>
    <row r="801" spans="15:17" x14ac:dyDescent="0.3">
      <c r="O801" s="194"/>
      <c r="P801" s="197"/>
      <c r="Q801" s="197"/>
    </row>
    <row r="802" spans="15:17" x14ac:dyDescent="0.3">
      <c r="O802" s="194"/>
      <c r="P802" s="197"/>
      <c r="Q802" s="197"/>
    </row>
    <row r="803" spans="15:17" x14ac:dyDescent="0.3">
      <c r="O803" s="194"/>
      <c r="P803" s="197"/>
      <c r="Q803" s="197"/>
    </row>
    <row r="804" spans="15:17" x14ac:dyDescent="0.3">
      <c r="O804" s="194"/>
      <c r="P804" s="197"/>
      <c r="Q804" s="197"/>
    </row>
    <row r="805" spans="15:17" x14ac:dyDescent="0.3">
      <c r="O805" s="194"/>
      <c r="P805" s="197"/>
      <c r="Q805" s="197"/>
    </row>
    <row r="806" spans="15:17" x14ac:dyDescent="0.3">
      <c r="O806" s="194"/>
      <c r="P806" s="197"/>
      <c r="Q806" s="197"/>
    </row>
    <row r="807" spans="15:17" x14ac:dyDescent="0.3">
      <c r="O807" s="194"/>
      <c r="P807" s="197"/>
      <c r="Q807" s="197"/>
    </row>
    <row r="808" spans="15:17" x14ac:dyDescent="0.3">
      <c r="O808" s="194"/>
      <c r="P808" s="197"/>
      <c r="Q808" s="197"/>
    </row>
    <row r="809" spans="15:17" x14ac:dyDescent="0.3">
      <c r="O809" s="194"/>
      <c r="P809" s="197"/>
      <c r="Q809" s="197"/>
    </row>
    <row r="810" spans="15:17" x14ac:dyDescent="0.3">
      <c r="O810" s="194"/>
      <c r="P810" s="197"/>
      <c r="Q810" s="197"/>
    </row>
    <row r="811" spans="15:17" x14ac:dyDescent="0.3">
      <c r="O811" s="194"/>
      <c r="P811" s="197"/>
      <c r="Q811" s="197"/>
    </row>
    <row r="812" spans="15:17" x14ac:dyDescent="0.3">
      <c r="O812" s="194"/>
      <c r="P812" s="197"/>
      <c r="Q812" s="197"/>
    </row>
    <row r="813" spans="15:17" x14ac:dyDescent="0.3">
      <c r="O813" s="194"/>
      <c r="P813" s="197"/>
      <c r="Q813" s="197"/>
    </row>
    <row r="814" spans="15:17" x14ac:dyDescent="0.3">
      <c r="O814" s="194"/>
      <c r="P814" s="197"/>
      <c r="Q814" s="197"/>
    </row>
    <row r="815" spans="15:17" x14ac:dyDescent="0.3">
      <c r="O815" s="194"/>
      <c r="P815" s="197"/>
      <c r="Q815" s="197"/>
    </row>
    <row r="816" spans="15:17" x14ac:dyDescent="0.3">
      <c r="O816" s="194"/>
      <c r="P816" s="197"/>
      <c r="Q816" s="197"/>
    </row>
    <row r="817" spans="15:17" x14ac:dyDescent="0.3">
      <c r="O817" s="194"/>
      <c r="P817" s="197"/>
      <c r="Q817" s="197"/>
    </row>
    <row r="818" spans="15:17" x14ac:dyDescent="0.3">
      <c r="O818" s="194"/>
      <c r="P818" s="197"/>
      <c r="Q818" s="197"/>
    </row>
    <row r="819" spans="15:17" x14ac:dyDescent="0.3">
      <c r="O819" s="194"/>
      <c r="P819" s="197"/>
      <c r="Q819" s="197"/>
    </row>
    <row r="820" spans="15:17" x14ac:dyDescent="0.3">
      <c r="O820" s="194"/>
      <c r="P820" s="197"/>
      <c r="Q820" s="197"/>
    </row>
    <row r="821" spans="15:17" x14ac:dyDescent="0.3">
      <c r="O821" s="194"/>
      <c r="P821" s="197"/>
      <c r="Q821" s="197"/>
    </row>
    <row r="822" spans="15:17" x14ac:dyDescent="0.3">
      <c r="O822" s="194"/>
      <c r="P822" s="197"/>
      <c r="Q822" s="197"/>
    </row>
    <row r="823" spans="15:17" x14ac:dyDescent="0.3">
      <c r="O823" s="194"/>
      <c r="P823" s="197"/>
      <c r="Q823" s="197"/>
    </row>
    <row r="824" spans="15:17" x14ac:dyDescent="0.3">
      <c r="O824" s="194"/>
      <c r="P824" s="197"/>
      <c r="Q824" s="197"/>
    </row>
    <row r="825" spans="15:17" x14ac:dyDescent="0.3">
      <c r="O825" s="194"/>
      <c r="P825" s="197"/>
      <c r="Q825" s="197"/>
    </row>
    <row r="826" spans="15:17" x14ac:dyDescent="0.3">
      <c r="O826" s="194"/>
      <c r="P826" s="197"/>
      <c r="Q826" s="197"/>
    </row>
    <row r="827" spans="15:17" x14ac:dyDescent="0.3">
      <c r="O827" s="194"/>
      <c r="P827" s="197"/>
      <c r="Q827" s="197"/>
    </row>
    <row r="828" spans="15:17" x14ac:dyDescent="0.3">
      <c r="O828" s="194"/>
      <c r="P828" s="197"/>
      <c r="Q828" s="197"/>
    </row>
    <row r="829" spans="15:17" x14ac:dyDescent="0.3">
      <c r="O829" s="194"/>
      <c r="P829" s="197"/>
      <c r="Q829" s="197"/>
    </row>
    <row r="830" spans="15:17" x14ac:dyDescent="0.3">
      <c r="O830" s="194"/>
      <c r="P830" s="197"/>
      <c r="Q830" s="197"/>
    </row>
    <row r="831" spans="15:17" x14ac:dyDescent="0.3">
      <c r="O831" s="194"/>
      <c r="P831" s="197"/>
      <c r="Q831" s="197"/>
    </row>
    <row r="832" spans="15:17" x14ac:dyDescent="0.3">
      <c r="O832" s="194"/>
      <c r="P832" s="197"/>
      <c r="Q832" s="197"/>
    </row>
    <row r="833" spans="15:17" x14ac:dyDescent="0.3">
      <c r="O833" s="194"/>
      <c r="P833" s="197"/>
      <c r="Q833" s="197"/>
    </row>
    <row r="834" spans="15:17" x14ac:dyDescent="0.3">
      <c r="O834" s="194"/>
      <c r="P834" s="197"/>
      <c r="Q834" s="197"/>
    </row>
    <row r="835" spans="15:17" x14ac:dyDescent="0.3">
      <c r="O835" s="194"/>
      <c r="P835" s="197"/>
      <c r="Q835" s="197"/>
    </row>
    <row r="836" spans="15:17" x14ac:dyDescent="0.3">
      <c r="O836" s="194"/>
      <c r="P836" s="197"/>
      <c r="Q836" s="197"/>
    </row>
    <row r="837" spans="15:17" x14ac:dyDescent="0.3">
      <c r="O837" s="194"/>
      <c r="P837" s="197"/>
      <c r="Q837" s="197"/>
    </row>
    <row r="838" spans="15:17" x14ac:dyDescent="0.3">
      <c r="O838" s="194"/>
      <c r="P838" s="197"/>
      <c r="Q838" s="197"/>
    </row>
    <row r="839" spans="15:17" x14ac:dyDescent="0.3">
      <c r="O839" s="194"/>
      <c r="P839" s="197"/>
      <c r="Q839" s="197"/>
    </row>
    <row r="840" spans="15:17" x14ac:dyDescent="0.3">
      <c r="O840" s="194"/>
      <c r="P840" s="197"/>
      <c r="Q840" s="197"/>
    </row>
    <row r="841" spans="15:17" x14ac:dyDescent="0.3">
      <c r="O841" s="194"/>
      <c r="P841" s="197"/>
      <c r="Q841" s="197"/>
    </row>
    <row r="842" spans="15:17" x14ac:dyDescent="0.3">
      <c r="O842" s="194"/>
      <c r="P842" s="197"/>
      <c r="Q842" s="197"/>
    </row>
    <row r="843" spans="15:17" x14ac:dyDescent="0.3">
      <c r="O843" s="194"/>
      <c r="P843" s="197"/>
      <c r="Q843" s="197"/>
    </row>
    <row r="844" spans="15:17" x14ac:dyDescent="0.3">
      <c r="O844" s="194"/>
      <c r="P844" s="197"/>
      <c r="Q844" s="197"/>
    </row>
    <row r="845" spans="15:17" x14ac:dyDescent="0.3">
      <c r="O845" s="194"/>
      <c r="P845" s="197"/>
      <c r="Q845" s="197"/>
    </row>
    <row r="846" spans="15:17" x14ac:dyDescent="0.3">
      <c r="O846" s="194"/>
      <c r="P846" s="197"/>
      <c r="Q846" s="197"/>
    </row>
    <row r="847" spans="15:17" x14ac:dyDescent="0.3">
      <c r="O847" s="194"/>
      <c r="P847" s="197"/>
      <c r="Q847" s="197"/>
    </row>
    <row r="848" spans="15:17" x14ac:dyDescent="0.3">
      <c r="O848" s="194"/>
      <c r="P848" s="197"/>
      <c r="Q848" s="197"/>
    </row>
    <row r="849" spans="15:17" x14ac:dyDescent="0.3">
      <c r="O849" s="194"/>
      <c r="P849" s="197"/>
      <c r="Q849" s="197"/>
    </row>
    <row r="850" spans="15:17" x14ac:dyDescent="0.3">
      <c r="O850" s="194"/>
      <c r="P850" s="197"/>
      <c r="Q850" s="197"/>
    </row>
    <row r="851" spans="15:17" x14ac:dyDescent="0.3">
      <c r="O851" s="194"/>
      <c r="P851" s="197"/>
      <c r="Q851" s="197"/>
    </row>
    <row r="852" spans="15:17" x14ac:dyDescent="0.3">
      <c r="O852" s="194"/>
      <c r="P852" s="197"/>
      <c r="Q852" s="197"/>
    </row>
    <row r="853" spans="15:17" x14ac:dyDescent="0.3">
      <c r="O853" s="194"/>
      <c r="P853" s="197"/>
      <c r="Q853" s="197"/>
    </row>
    <row r="854" spans="15:17" x14ac:dyDescent="0.3">
      <c r="O854" s="194"/>
      <c r="P854" s="197"/>
      <c r="Q854" s="197"/>
    </row>
    <row r="855" spans="15:17" x14ac:dyDescent="0.3">
      <c r="O855" s="194"/>
      <c r="P855" s="197"/>
      <c r="Q855" s="197"/>
    </row>
    <row r="856" spans="15:17" x14ac:dyDescent="0.3">
      <c r="O856" s="194"/>
      <c r="P856" s="197"/>
      <c r="Q856" s="197"/>
    </row>
    <row r="857" spans="15:17" x14ac:dyDescent="0.3">
      <c r="O857" s="194"/>
      <c r="P857" s="197"/>
      <c r="Q857" s="197"/>
    </row>
    <row r="858" spans="15:17" x14ac:dyDescent="0.3">
      <c r="O858" s="194"/>
      <c r="P858" s="197"/>
      <c r="Q858" s="197"/>
    </row>
    <row r="859" spans="15:17" x14ac:dyDescent="0.3">
      <c r="O859" s="194"/>
      <c r="P859" s="197"/>
      <c r="Q859" s="197"/>
    </row>
    <row r="860" spans="15:17" x14ac:dyDescent="0.3">
      <c r="O860" s="194"/>
      <c r="P860" s="197"/>
      <c r="Q860" s="197"/>
    </row>
    <row r="861" spans="15:17" x14ac:dyDescent="0.3">
      <c r="O861" s="194"/>
      <c r="P861" s="197"/>
      <c r="Q861" s="197"/>
    </row>
    <row r="862" spans="15:17" x14ac:dyDescent="0.3">
      <c r="O862" s="194"/>
      <c r="P862" s="197"/>
      <c r="Q862" s="197"/>
    </row>
    <row r="863" spans="15:17" x14ac:dyDescent="0.3">
      <c r="O863" s="194"/>
      <c r="P863" s="197"/>
      <c r="Q863" s="197"/>
    </row>
    <row r="864" spans="15:17" x14ac:dyDescent="0.3">
      <c r="O864" s="194"/>
      <c r="P864" s="197"/>
      <c r="Q864" s="197"/>
    </row>
    <row r="865" spans="15:17" x14ac:dyDescent="0.3">
      <c r="O865" s="194"/>
      <c r="P865" s="197"/>
      <c r="Q865" s="197"/>
    </row>
    <row r="866" spans="15:17" x14ac:dyDescent="0.3">
      <c r="O866" s="194"/>
      <c r="P866" s="197"/>
      <c r="Q866" s="197"/>
    </row>
    <row r="867" spans="15:17" x14ac:dyDescent="0.3">
      <c r="O867" s="194"/>
      <c r="P867" s="197"/>
      <c r="Q867" s="197"/>
    </row>
    <row r="868" spans="15:17" x14ac:dyDescent="0.3">
      <c r="O868" s="194"/>
      <c r="P868" s="197"/>
      <c r="Q868" s="197"/>
    </row>
    <row r="869" spans="15:17" x14ac:dyDescent="0.3">
      <c r="O869" s="194"/>
      <c r="P869" s="197"/>
      <c r="Q869" s="197"/>
    </row>
    <row r="870" spans="15:17" x14ac:dyDescent="0.3">
      <c r="O870" s="194"/>
      <c r="P870" s="197"/>
      <c r="Q870" s="197"/>
    </row>
    <row r="871" spans="15:17" x14ac:dyDescent="0.3">
      <c r="O871" s="194"/>
      <c r="P871" s="197"/>
      <c r="Q871" s="197"/>
    </row>
    <row r="872" spans="15:17" x14ac:dyDescent="0.3">
      <c r="O872" s="194"/>
      <c r="P872" s="197"/>
      <c r="Q872" s="197"/>
    </row>
    <row r="873" spans="15:17" x14ac:dyDescent="0.3">
      <c r="O873" s="194"/>
      <c r="P873" s="197"/>
      <c r="Q873" s="197"/>
    </row>
    <row r="874" spans="15:17" x14ac:dyDescent="0.3">
      <c r="O874" s="194"/>
      <c r="P874" s="197"/>
      <c r="Q874" s="197"/>
    </row>
    <row r="875" spans="15:17" x14ac:dyDescent="0.3">
      <c r="O875" s="194"/>
      <c r="P875" s="197"/>
      <c r="Q875" s="197"/>
    </row>
    <row r="876" spans="15:17" x14ac:dyDescent="0.3">
      <c r="O876" s="194"/>
      <c r="P876" s="197"/>
      <c r="Q876" s="197"/>
    </row>
    <row r="877" spans="15:17" x14ac:dyDescent="0.3">
      <c r="O877" s="194"/>
      <c r="P877" s="197"/>
      <c r="Q877" s="197"/>
    </row>
    <row r="878" spans="15:17" x14ac:dyDescent="0.3">
      <c r="O878" s="194"/>
      <c r="P878" s="197"/>
      <c r="Q878" s="197"/>
    </row>
    <row r="879" spans="15:17" x14ac:dyDescent="0.3">
      <c r="O879" s="194"/>
      <c r="P879" s="197"/>
      <c r="Q879" s="197"/>
    </row>
    <row r="880" spans="15:17" x14ac:dyDescent="0.3">
      <c r="O880" s="194"/>
      <c r="P880" s="197"/>
      <c r="Q880" s="197"/>
    </row>
    <row r="881" spans="15:17" x14ac:dyDescent="0.3">
      <c r="O881" s="194"/>
      <c r="P881" s="197"/>
      <c r="Q881" s="197"/>
    </row>
    <row r="882" spans="15:17" x14ac:dyDescent="0.3">
      <c r="O882" s="194"/>
      <c r="P882" s="197"/>
      <c r="Q882" s="197"/>
    </row>
    <row r="883" spans="15:17" x14ac:dyDescent="0.3">
      <c r="O883" s="194"/>
      <c r="P883" s="197"/>
      <c r="Q883" s="197"/>
    </row>
    <row r="884" spans="15:17" x14ac:dyDescent="0.3">
      <c r="O884" s="194"/>
      <c r="P884" s="197"/>
      <c r="Q884" s="197"/>
    </row>
    <row r="885" spans="15:17" x14ac:dyDescent="0.3">
      <c r="O885" s="194"/>
      <c r="P885" s="197"/>
      <c r="Q885" s="197"/>
    </row>
    <row r="886" spans="15:17" x14ac:dyDescent="0.3">
      <c r="O886" s="194"/>
      <c r="P886" s="197"/>
      <c r="Q886" s="197"/>
    </row>
    <row r="887" spans="15:17" x14ac:dyDescent="0.3">
      <c r="O887" s="194"/>
      <c r="P887" s="197"/>
      <c r="Q887" s="197"/>
    </row>
    <row r="888" spans="15:17" x14ac:dyDescent="0.3">
      <c r="O888" s="194"/>
      <c r="P888" s="197"/>
      <c r="Q888" s="197"/>
    </row>
    <row r="889" spans="15:17" x14ac:dyDescent="0.3">
      <c r="O889" s="194"/>
      <c r="P889" s="197"/>
      <c r="Q889" s="197"/>
    </row>
    <row r="890" spans="15:17" x14ac:dyDescent="0.3">
      <c r="O890" s="194"/>
      <c r="P890" s="197"/>
      <c r="Q890" s="197"/>
    </row>
    <row r="891" spans="15:17" x14ac:dyDescent="0.3">
      <c r="O891" s="194"/>
      <c r="P891" s="197"/>
      <c r="Q891" s="197"/>
    </row>
    <row r="892" spans="15:17" x14ac:dyDescent="0.3">
      <c r="O892" s="194"/>
      <c r="P892" s="197"/>
      <c r="Q892" s="197"/>
    </row>
    <row r="893" spans="15:17" x14ac:dyDescent="0.3">
      <c r="O893" s="194"/>
      <c r="P893" s="197"/>
      <c r="Q893" s="197"/>
    </row>
    <row r="894" spans="15:17" x14ac:dyDescent="0.3">
      <c r="O894" s="194"/>
      <c r="P894" s="197"/>
      <c r="Q894" s="197"/>
    </row>
    <row r="895" spans="15:17" x14ac:dyDescent="0.3">
      <c r="O895" s="194"/>
      <c r="P895" s="197"/>
      <c r="Q895" s="197"/>
    </row>
    <row r="896" spans="15:17" x14ac:dyDescent="0.3">
      <c r="O896" s="194"/>
      <c r="P896" s="197"/>
      <c r="Q896" s="197"/>
    </row>
    <row r="897" spans="15:17" x14ac:dyDescent="0.3">
      <c r="O897" s="194"/>
      <c r="P897" s="197"/>
      <c r="Q897" s="197"/>
    </row>
    <row r="898" spans="15:17" x14ac:dyDescent="0.3">
      <c r="O898" s="194"/>
      <c r="P898" s="197"/>
      <c r="Q898" s="197"/>
    </row>
    <row r="899" spans="15:17" x14ac:dyDescent="0.3">
      <c r="O899" s="194"/>
      <c r="P899" s="197"/>
      <c r="Q899" s="197"/>
    </row>
    <row r="900" spans="15:17" x14ac:dyDescent="0.3">
      <c r="O900" s="194"/>
      <c r="P900" s="197"/>
      <c r="Q900" s="197"/>
    </row>
    <row r="901" spans="15:17" x14ac:dyDescent="0.3">
      <c r="O901" s="194"/>
      <c r="P901" s="197"/>
      <c r="Q901" s="197"/>
    </row>
    <row r="902" spans="15:17" x14ac:dyDescent="0.3">
      <c r="O902" s="194"/>
      <c r="P902" s="197"/>
      <c r="Q902" s="197"/>
    </row>
    <row r="903" spans="15:17" x14ac:dyDescent="0.3">
      <c r="O903" s="194"/>
      <c r="P903" s="197"/>
      <c r="Q903" s="197"/>
    </row>
    <row r="904" spans="15:17" x14ac:dyDescent="0.3">
      <c r="O904" s="194"/>
      <c r="P904" s="197"/>
      <c r="Q904" s="197"/>
    </row>
    <row r="905" spans="15:17" x14ac:dyDescent="0.3">
      <c r="O905" s="194"/>
      <c r="P905" s="197"/>
      <c r="Q905" s="197"/>
    </row>
    <row r="906" spans="15:17" x14ac:dyDescent="0.3">
      <c r="O906" s="194"/>
      <c r="P906" s="197"/>
      <c r="Q906" s="197"/>
    </row>
    <row r="907" spans="15:17" x14ac:dyDescent="0.3">
      <c r="O907" s="194"/>
      <c r="P907" s="197"/>
      <c r="Q907" s="197"/>
    </row>
    <row r="908" spans="15:17" x14ac:dyDescent="0.3">
      <c r="O908" s="194"/>
      <c r="P908" s="197"/>
      <c r="Q908" s="197"/>
    </row>
    <row r="909" spans="15:17" x14ac:dyDescent="0.3">
      <c r="O909" s="194"/>
      <c r="P909" s="197"/>
      <c r="Q909" s="197"/>
    </row>
    <row r="910" spans="15:17" x14ac:dyDescent="0.3">
      <c r="O910" s="194"/>
      <c r="P910" s="197"/>
      <c r="Q910" s="197"/>
    </row>
    <row r="911" spans="15:17" x14ac:dyDescent="0.3">
      <c r="O911" s="194"/>
      <c r="P911" s="197"/>
      <c r="Q911" s="197"/>
    </row>
    <row r="912" spans="15:17" x14ac:dyDescent="0.3">
      <c r="O912" s="194"/>
      <c r="P912" s="197"/>
      <c r="Q912" s="197"/>
    </row>
    <row r="913" spans="15:17" x14ac:dyDescent="0.3">
      <c r="O913" s="194"/>
      <c r="P913" s="197"/>
      <c r="Q913" s="197"/>
    </row>
    <row r="914" spans="15:17" x14ac:dyDescent="0.3">
      <c r="O914" s="194"/>
      <c r="P914" s="197"/>
      <c r="Q914" s="197"/>
    </row>
    <row r="915" spans="15:17" x14ac:dyDescent="0.3">
      <c r="O915" s="194"/>
      <c r="P915" s="197"/>
      <c r="Q915" s="197"/>
    </row>
    <row r="916" spans="15:17" x14ac:dyDescent="0.3">
      <c r="O916" s="194"/>
      <c r="P916" s="197"/>
      <c r="Q916" s="197"/>
    </row>
    <row r="917" spans="15:17" x14ac:dyDescent="0.3">
      <c r="O917" s="194"/>
      <c r="P917" s="197"/>
      <c r="Q917" s="197"/>
    </row>
    <row r="918" spans="15:17" x14ac:dyDescent="0.3">
      <c r="O918" s="194"/>
      <c r="P918" s="197"/>
      <c r="Q918" s="197"/>
    </row>
    <row r="919" spans="15:17" x14ac:dyDescent="0.3">
      <c r="O919" s="194"/>
      <c r="P919" s="197"/>
      <c r="Q919" s="197"/>
    </row>
    <row r="920" spans="15:17" x14ac:dyDescent="0.3">
      <c r="O920" s="194"/>
      <c r="P920" s="197"/>
      <c r="Q920" s="197"/>
    </row>
    <row r="921" spans="15:17" x14ac:dyDescent="0.3">
      <c r="O921" s="194"/>
      <c r="P921" s="197"/>
      <c r="Q921" s="197"/>
    </row>
    <row r="922" spans="15:17" x14ac:dyDescent="0.3">
      <c r="O922" s="194"/>
      <c r="P922" s="197"/>
      <c r="Q922" s="197"/>
    </row>
    <row r="923" spans="15:17" x14ac:dyDescent="0.3">
      <c r="O923" s="194"/>
      <c r="P923" s="197"/>
      <c r="Q923" s="197"/>
    </row>
    <row r="924" spans="15:17" x14ac:dyDescent="0.3">
      <c r="O924" s="194"/>
      <c r="P924" s="197"/>
      <c r="Q924" s="197"/>
    </row>
    <row r="925" spans="15:17" x14ac:dyDescent="0.3">
      <c r="O925" s="194"/>
      <c r="P925" s="197"/>
      <c r="Q925" s="197"/>
    </row>
    <row r="926" spans="15:17" x14ac:dyDescent="0.3">
      <c r="O926" s="194"/>
      <c r="P926" s="197"/>
      <c r="Q926" s="197"/>
    </row>
    <row r="927" spans="15:17" x14ac:dyDescent="0.3">
      <c r="O927" s="194"/>
      <c r="P927" s="197"/>
      <c r="Q927" s="197"/>
    </row>
    <row r="928" spans="15:17" x14ac:dyDescent="0.3">
      <c r="O928" s="194"/>
      <c r="P928" s="197"/>
      <c r="Q928" s="197"/>
    </row>
    <row r="929" spans="15:17" x14ac:dyDescent="0.3">
      <c r="O929" s="194"/>
      <c r="P929" s="197"/>
      <c r="Q929" s="197"/>
    </row>
    <row r="930" spans="15:17" x14ac:dyDescent="0.3">
      <c r="O930" s="194"/>
      <c r="P930" s="197"/>
      <c r="Q930" s="197"/>
    </row>
    <row r="931" spans="15:17" x14ac:dyDescent="0.3">
      <c r="O931" s="194"/>
      <c r="P931" s="197"/>
      <c r="Q931" s="197"/>
    </row>
    <row r="932" spans="15:17" x14ac:dyDescent="0.3">
      <c r="O932" s="194"/>
      <c r="P932" s="197"/>
      <c r="Q932" s="197"/>
    </row>
    <row r="933" spans="15:17" x14ac:dyDescent="0.3">
      <c r="O933" s="194"/>
      <c r="P933" s="197"/>
      <c r="Q933" s="197"/>
    </row>
    <row r="934" spans="15:17" x14ac:dyDescent="0.3">
      <c r="O934" s="194"/>
      <c r="P934" s="197"/>
      <c r="Q934" s="197"/>
    </row>
    <row r="935" spans="15:17" x14ac:dyDescent="0.3">
      <c r="O935" s="194"/>
      <c r="P935" s="197"/>
      <c r="Q935" s="197"/>
    </row>
    <row r="936" spans="15:17" x14ac:dyDescent="0.3">
      <c r="O936" s="194"/>
      <c r="P936" s="197"/>
      <c r="Q936" s="197"/>
    </row>
    <row r="937" spans="15:17" x14ac:dyDescent="0.3">
      <c r="O937" s="194"/>
      <c r="P937" s="197"/>
      <c r="Q937" s="197"/>
    </row>
    <row r="938" spans="15:17" x14ac:dyDescent="0.3">
      <c r="O938" s="194"/>
      <c r="P938" s="197"/>
      <c r="Q938" s="197"/>
    </row>
    <row r="939" spans="15:17" x14ac:dyDescent="0.3">
      <c r="O939" s="194"/>
      <c r="P939" s="197"/>
      <c r="Q939" s="197"/>
    </row>
    <row r="940" spans="15:17" x14ac:dyDescent="0.3">
      <c r="O940" s="194"/>
      <c r="P940" s="197"/>
      <c r="Q940" s="197"/>
    </row>
    <row r="941" spans="15:17" x14ac:dyDescent="0.3">
      <c r="O941" s="194"/>
      <c r="P941" s="197"/>
      <c r="Q941" s="197"/>
    </row>
    <row r="942" spans="15:17" x14ac:dyDescent="0.3">
      <c r="O942" s="194"/>
      <c r="P942" s="197"/>
      <c r="Q942" s="197"/>
    </row>
    <row r="943" spans="15:17" x14ac:dyDescent="0.3">
      <c r="O943" s="194"/>
      <c r="P943" s="197"/>
      <c r="Q943" s="197"/>
    </row>
    <row r="944" spans="15:17" x14ac:dyDescent="0.3">
      <c r="O944" s="194"/>
      <c r="P944" s="197"/>
      <c r="Q944" s="197"/>
    </row>
    <row r="945" spans="15:17" x14ac:dyDescent="0.3">
      <c r="O945" s="194"/>
      <c r="P945" s="197"/>
      <c r="Q945" s="197"/>
    </row>
    <row r="946" spans="15:17" x14ac:dyDescent="0.3">
      <c r="O946" s="194"/>
      <c r="P946" s="197"/>
      <c r="Q946" s="197"/>
    </row>
    <row r="947" spans="15:17" x14ac:dyDescent="0.3">
      <c r="O947" s="194"/>
      <c r="P947" s="197"/>
      <c r="Q947" s="197"/>
    </row>
    <row r="948" spans="15:17" x14ac:dyDescent="0.3">
      <c r="O948" s="194"/>
      <c r="P948" s="197"/>
      <c r="Q948" s="197"/>
    </row>
    <row r="949" spans="15:17" x14ac:dyDescent="0.3">
      <c r="O949" s="194"/>
      <c r="P949" s="197"/>
      <c r="Q949" s="197"/>
    </row>
    <row r="950" spans="15:17" x14ac:dyDescent="0.3">
      <c r="O950" s="194"/>
      <c r="P950" s="197"/>
      <c r="Q950" s="197"/>
    </row>
    <row r="951" spans="15:17" x14ac:dyDescent="0.3">
      <c r="O951" s="194"/>
      <c r="P951" s="197"/>
      <c r="Q951" s="197"/>
    </row>
    <row r="952" spans="15:17" x14ac:dyDescent="0.3">
      <c r="O952" s="194"/>
      <c r="P952" s="197"/>
      <c r="Q952" s="197"/>
    </row>
    <row r="953" spans="15:17" x14ac:dyDescent="0.3">
      <c r="O953" s="194"/>
      <c r="P953" s="197"/>
      <c r="Q953" s="197"/>
    </row>
    <row r="954" spans="15:17" x14ac:dyDescent="0.3">
      <c r="O954" s="194"/>
      <c r="P954" s="197"/>
      <c r="Q954" s="197"/>
    </row>
    <row r="955" spans="15:17" x14ac:dyDescent="0.3">
      <c r="O955" s="194"/>
      <c r="P955" s="197"/>
      <c r="Q955" s="197"/>
    </row>
    <row r="956" spans="15:17" x14ac:dyDescent="0.3">
      <c r="O956" s="194"/>
      <c r="P956" s="197"/>
      <c r="Q956" s="197"/>
    </row>
    <row r="957" spans="15:17" x14ac:dyDescent="0.3">
      <c r="O957" s="194"/>
      <c r="P957" s="197"/>
      <c r="Q957" s="197"/>
    </row>
    <row r="958" spans="15:17" x14ac:dyDescent="0.3">
      <c r="O958" s="194"/>
      <c r="P958" s="197"/>
      <c r="Q958" s="197"/>
    </row>
    <row r="959" spans="15:17" x14ac:dyDescent="0.3">
      <c r="O959" s="194"/>
      <c r="P959" s="197"/>
      <c r="Q959" s="197"/>
    </row>
    <row r="960" spans="15:17" x14ac:dyDescent="0.3">
      <c r="O960" s="194"/>
      <c r="P960" s="197"/>
      <c r="Q960" s="197"/>
    </row>
    <row r="961" spans="15:17" x14ac:dyDescent="0.3">
      <c r="O961" s="194"/>
      <c r="P961" s="197"/>
      <c r="Q961" s="197"/>
    </row>
    <row r="962" spans="15:17" x14ac:dyDescent="0.3">
      <c r="O962" s="194"/>
      <c r="P962" s="197"/>
      <c r="Q962" s="197"/>
    </row>
    <row r="963" spans="15:17" x14ac:dyDescent="0.3">
      <c r="O963" s="194"/>
      <c r="P963" s="197"/>
      <c r="Q963" s="197"/>
    </row>
    <row r="964" spans="15:17" x14ac:dyDescent="0.3">
      <c r="O964" s="194"/>
      <c r="P964" s="197"/>
      <c r="Q964" s="197"/>
    </row>
    <row r="965" spans="15:17" x14ac:dyDescent="0.3">
      <c r="O965" s="194"/>
      <c r="P965" s="197"/>
      <c r="Q965" s="197"/>
    </row>
    <row r="966" spans="15:17" x14ac:dyDescent="0.3">
      <c r="O966" s="194"/>
      <c r="P966" s="197"/>
      <c r="Q966" s="197"/>
    </row>
    <row r="967" spans="15:17" x14ac:dyDescent="0.3">
      <c r="O967" s="194"/>
      <c r="P967" s="197"/>
      <c r="Q967" s="197"/>
    </row>
    <row r="968" spans="15:17" x14ac:dyDescent="0.3">
      <c r="O968" s="194"/>
      <c r="P968" s="197"/>
      <c r="Q968" s="197"/>
    </row>
    <row r="969" spans="15:17" x14ac:dyDescent="0.3">
      <c r="O969" s="194"/>
      <c r="P969" s="197"/>
      <c r="Q969" s="197"/>
    </row>
    <row r="970" spans="15:17" x14ac:dyDescent="0.3">
      <c r="O970" s="194"/>
      <c r="P970" s="197"/>
      <c r="Q970" s="197"/>
    </row>
    <row r="971" spans="15:17" x14ac:dyDescent="0.3">
      <c r="O971" s="194"/>
      <c r="P971" s="197"/>
      <c r="Q971" s="197"/>
    </row>
    <row r="972" spans="15:17" x14ac:dyDescent="0.3">
      <c r="O972" s="194"/>
      <c r="P972" s="197"/>
      <c r="Q972" s="197"/>
    </row>
    <row r="973" spans="15:17" x14ac:dyDescent="0.3">
      <c r="O973" s="194"/>
      <c r="P973" s="197"/>
      <c r="Q973" s="197"/>
    </row>
    <row r="974" spans="15:17" x14ac:dyDescent="0.3">
      <c r="O974" s="194"/>
      <c r="P974" s="197"/>
      <c r="Q974" s="197"/>
    </row>
    <row r="975" spans="15:17" x14ac:dyDescent="0.3">
      <c r="O975" s="194"/>
      <c r="P975" s="197"/>
      <c r="Q975" s="197"/>
    </row>
  </sheetData>
  <hyperlinks>
    <hyperlink ref="N1" location="'Navigation &amp; Instructions'!A1" display="Navigation"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Q965"/>
  <sheetViews>
    <sheetView showGridLines="0" zoomScaleNormal="100" workbookViewId="0"/>
  </sheetViews>
  <sheetFormatPr defaultColWidth="8.88671875" defaultRowHeight="14.4" x14ac:dyDescent="0.3"/>
  <cols>
    <col min="1" max="1" width="4.33203125" style="195" customWidth="1"/>
    <col min="2" max="2" width="21.33203125" style="194" customWidth="1"/>
    <col min="3" max="3" width="16.33203125" style="194" customWidth="1"/>
    <col min="4" max="4" width="9.6640625" style="194" customWidth="1"/>
    <col min="5" max="12" width="9.6640625" style="195" customWidth="1"/>
    <col min="13" max="13" width="12" style="195" customWidth="1"/>
    <col min="14" max="14" width="38.5546875" style="195" bestFit="1" customWidth="1"/>
    <col min="15" max="17" width="15.33203125" style="195" customWidth="1"/>
    <col min="18" max="16384" width="8.88671875" style="195"/>
  </cols>
  <sheetData>
    <row r="1" spans="2:17" ht="15.6" x14ac:dyDescent="0.3">
      <c r="B1" s="193" t="s">
        <v>418</v>
      </c>
      <c r="N1" s="180" t="s">
        <v>403</v>
      </c>
    </row>
    <row r="2" spans="2:17" ht="13.5" customHeight="1" x14ac:dyDescent="0.3">
      <c r="N2" s="180" t="str">
        <f>HYPERLINK("#'BJA Sect 2.7 Exh A'!A1","BJA Exh 2.7A Statement of Operations")</f>
        <v>BJA Exh 2.7A Statement of Operations</v>
      </c>
    </row>
    <row r="3" spans="2:17" ht="16.95" customHeight="1" x14ac:dyDescent="0.3">
      <c r="B3" s="196" t="s">
        <v>419</v>
      </c>
      <c r="N3" s="180" t="str">
        <f>HYPERLINK("#'BJA Sect 2.7 Exh B'!A1","BJA Exh 2.7B Statement of Financial Position")</f>
        <v>BJA Exh 2.7B Statement of Financial Position</v>
      </c>
      <c r="O3" s="194"/>
      <c r="P3" s="197"/>
      <c r="Q3" s="197"/>
    </row>
    <row r="4" spans="2:17" ht="16.95" customHeight="1" x14ac:dyDescent="0.3">
      <c r="B4" s="198"/>
      <c r="N4" s="180" t="str">
        <f>HYPERLINK("#'BJA Sect 2.7 Exh C'!A1","BJA Exh 2.7C Statement of Cash Flows")</f>
        <v>BJA Exh 2.7C Statement of Cash Flows</v>
      </c>
      <c r="O4" s="194"/>
      <c r="P4" s="197"/>
      <c r="Q4" s="197"/>
    </row>
    <row r="5" spans="2:17" x14ac:dyDescent="0.3">
      <c r="B5" s="199" t="s">
        <v>415</v>
      </c>
      <c r="C5" s="200"/>
      <c r="D5" s="195"/>
      <c r="O5" s="194"/>
      <c r="P5" s="197"/>
      <c r="Q5" s="197"/>
    </row>
    <row r="6" spans="2:17" x14ac:dyDescent="0.3">
      <c r="B6" s="205"/>
      <c r="C6" s="206"/>
      <c r="D6" s="207"/>
      <c r="E6" s="208"/>
      <c r="F6" s="208"/>
      <c r="G6" s="208"/>
      <c r="H6" s="208"/>
      <c r="I6" s="208"/>
      <c r="J6" s="208"/>
      <c r="K6" s="208"/>
      <c r="L6" s="208"/>
      <c r="M6" s="209"/>
      <c r="O6" s="194"/>
      <c r="P6" s="197"/>
      <c r="Q6" s="197"/>
    </row>
    <row r="7" spans="2:17" x14ac:dyDescent="0.3">
      <c r="B7" s="210"/>
      <c r="C7" s="211"/>
      <c r="D7" s="212"/>
      <c r="E7" s="212"/>
      <c r="F7" s="212"/>
      <c r="G7" s="212"/>
      <c r="H7" s="212"/>
      <c r="I7" s="212"/>
      <c r="J7" s="212"/>
      <c r="K7" s="212"/>
      <c r="L7" s="212"/>
      <c r="M7" s="213"/>
      <c r="O7" s="194"/>
      <c r="P7" s="197"/>
      <c r="Q7" s="197"/>
    </row>
    <row r="8" spans="2:17" x14ac:dyDescent="0.3">
      <c r="B8" s="210"/>
      <c r="C8" s="211"/>
      <c r="D8" s="212"/>
      <c r="E8" s="212"/>
      <c r="F8" s="212"/>
      <c r="G8" s="212"/>
      <c r="H8" s="212"/>
      <c r="I8" s="212"/>
      <c r="J8" s="212"/>
      <c r="K8" s="212"/>
      <c r="L8" s="212"/>
      <c r="M8" s="213"/>
      <c r="O8" s="194"/>
      <c r="P8" s="197"/>
      <c r="Q8" s="197"/>
    </row>
    <row r="9" spans="2:17" x14ac:dyDescent="0.3">
      <c r="B9" s="210"/>
      <c r="C9" s="211"/>
      <c r="D9" s="212"/>
      <c r="E9" s="212"/>
      <c r="F9" s="212"/>
      <c r="G9" s="212"/>
      <c r="H9" s="212"/>
      <c r="I9" s="212"/>
      <c r="J9" s="212"/>
      <c r="K9" s="212"/>
      <c r="L9" s="212"/>
      <c r="M9" s="213"/>
      <c r="O9" s="194"/>
      <c r="P9" s="197"/>
      <c r="Q9" s="197"/>
    </row>
    <row r="10" spans="2:17" x14ac:dyDescent="0.3">
      <c r="B10" s="210"/>
      <c r="C10" s="211"/>
      <c r="D10" s="212"/>
      <c r="E10" s="212"/>
      <c r="F10" s="212"/>
      <c r="G10" s="212"/>
      <c r="H10" s="212"/>
      <c r="I10" s="212"/>
      <c r="J10" s="212"/>
      <c r="K10" s="212"/>
      <c r="L10" s="212"/>
      <c r="M10" s="213"/>
      <c r="O10" s="194"/>
      <c r="P10" s="197"/>
      <c r="Q10" s="197"/>
    </row>
    <row r="11" spans="2:17" x14ac:dyDescent="0.3">
      <c r="B11" s="210"/>
      <c r="C11" s="211"/>
      <c r="D11" s="212"/>
      <c r="E11" s="212"/>
      <c r="F11" s="212"/>
      <c r="G11" s="212"/>
      <c r="H11" s="212"/>
      <c r="I11" s="212"/>
      <c r="J11" s="212"/>
      <c r="K11" s="212"/>
      <c r="L11" s="212"/>
      <c r="M11" s="213"/>
      <c r="O11" s="194"/>
      <c r="P11" s="197"/>
      <c r="Q11" s="197"/>
    </row>
    <row r="12" spans="2:17" x14ac:dyDescent="0.3">
      <c r="B12" s="210"/>
      <c r="C12" s="211"/>
      <c r="D12" s="212"/>
      <c r="E12" s="212"/>
      <c r="F12" s="212"/>
      <c r="G12" s="212"/>
      <c r="H12" s="212"/>
      <c r="I12" s="212"/>
      <c r="J12" s="212"/>
      <c r="K12" s="212"/>
      <c r="L12" s="212"/>
      <c r="M12" s="213"/>
      <c r="O12" s="194"/>
      <c r="P12" s="197"/>
      <c r="Q12" s="197"/>
    </row>
    <row r="13" spans="2:17" x14ac:dyDescent="0.3">
      <c r="B13" s="210"/>
      <c r="C13" s="211"/>
      <c r="D13" s="212"/>
      <c r="E13" s="212"/>
      <c r="F13" s="212"/>
      <c r="G13" s="212"/>
      <c r="H13" s="212"/>
      <c r="I13" s="212"/>
      <c r="J13" s="212"/>
      <c r="K13" s="212"/>
      <c r="L13" s="212"/>
      <c r="M13" s="213"/>
      <c r="O13" s="194"/>
      <c r="P13" s="197"/>
      <c r="Q13" s="197"/>
    </row>
    <row r="14" spans="2:17" x14ac:dyDescent="0.3">
      <c r="B14" s="210"/>
      <c r="C14" s="211"/>
      <c r="D14" s="212"/>
      <c r="E14" s="212"/>
      <c r="F14" s="212"/>
      <c r="G14" s="212"/>
      <c r="H14" s="212"/>
      <c r="I14" s="212"/>
      <c r="J14" s="212"/>
      <c r="K14" s="212"/>
      <c r="L14" s="212"/>
      <c r="M14" s="213"/>
      <c r="O14" s="194"/>
      <c r="P14" s="197"/>
      <c r="Q14" s="197"/>
    </row>
    <row r="15" spans="2:17" x14ac:dyDescent="0.3">
      <c r="B15" s="210"/>
      <c r="C15" s="211"/>
      <c r="D15" s="212"/>
      <c r="E15" s="212"/>
      <c r="F15" s="212"/>
      <c r="G15" s="212"/>
      <c r="H15" s="212"/>
      <c r="I15" s="212"/>
      <c r="J15" s="212"/>
      <c r="K15" s="212"/>
      <c r="L15" s="212"/>
      <c r="M15" s="213"/>
      <c r="O15" s="194"/>
      <c r="P15" s="197"/>
      <c r="Q15" s="197"/>
    </row>
    <row r="16" spans="2:17" x14ac:dyDescent="0.3">
      <c r="B16" s="210"/>
      <c r="C16" s="211"/>
      <c r="D16" s="212"/>
      <c r="E16" s="212"/>
      <c r="F16" s="212"/>
      <c r="G16" s="212"/>
      <c r="H16" s="212"/>
      <c r="I16" s="212"/>
      <c r="J16" s="212"/>
      <c r="K16" s="212"/>
      <c r="L16" s="212"/>
      <c r="M16" s="213"/>
      <c r="O16" s="194"/>
      <c r="P16" s="197"/>
      <c r="Q16" s="197"/>
    </row>
    <row r="17" spans="2:17" x14ac:dyDescent="0.3">
      <c r="B17" s="210"/>
      <c r="C17" s="211"/>
      <c r="D17" s="212"/>
      <c r="E17" s="212"/>
      <c r="F17" s="212"/>
      <c r="G17" s="212"/>
      <c r="H17" s="212"/>
      <c r="I17" s="212"/>
      <c r="J17" s="212"/>
      <c r="K17" s="212"/>
      <c r="L17" s="212"/>
      <c r="M17" s="213"/>
      <c r="O17" s="194"/>
      <c r="P17" s="197"/>
      <c r="Q17" s="197"/>
    </row>
    <row r="18" spans="2:17" x14ac:dyDescent="0.3">
      <c r="B18" s="210"/>
      <c r="C18" s="211"/>
      <c r="D18" s="212"/>
      <c r="E18" s="212"/>
      <c r="F18" s="212"/>
      <c r="G18" s="212"/>
      <c r="H18" s="212"/>
      <c r="I18" s="212"/>
      <c r="J18" s="212"/>
      <c r="K18" s="212"/>
      <c r="L18" s="212"/>
      <c r="M18" s="213"/>
      <c r="O18" s="194"/>
      <c r="P18" s="197"/>
      <c r="Q18" s="197"/>
    </row>
    <row r="19" spans="2:17" x14ac:dyDescent="0.3">
      <c r="B19" s="210"/>
      <c r="C19" s="211"/>
      <c r="D19" s="212"/>
      <c r="E19" s="212"/>
      <c r="F19" s="212"/>
      <c r="G19" s="212"/>
      <c r="H19" s="212"/>
      <c r="I19" s="212"/>
      <c r="J19" s="212"/>
      <c r="K19" s="212"/>
      <c r="L19" s="212"/>
      <c r="M19" s="213"/>
      <c r="O19" s="194"/>
      <c r="P19" s="197"/>
      <c r="Q19" s="197"/>
    </row>
    <row r="20" spans="2:17" x14ac:dyDescent="0.3">
      <c r="B20" s="210"/>
      <c r="C20" s="211"/>
      <c r="D20" s="212"/>
      <c r="E20" s="212"/>
      <c r="F20" s="212"/>
      <c r="G20" s="212"/>
      <c r="H20" s="212"/>
      <c r="I20" s="212"/>
      <c r="J20" s="212"/>
      <c r="K20" s="212"/>
      <c r="L20" s="212"/>
      <c r="M20" s="213"/>
      <c r="O20" s="194"/>
      <c r="P20" s="197"/>
      <c r="Q20" s="197"/>
    </row>
    <row r="21" spans="2:17" x14ac:dyDescent="0.3">
      <c r="B21" s="210"/>
      <c r="C21" s="211"/>
      <c r="D21" s="212"/>
      <c r="E21" s="212"/>
      <c r="F21" s="212"/>
      <c r="G21" s="212"/>
      <c r="H21" s="212"/>
      <c r="I21" s="212"/>
      <c r="J21" s="212"/>
      <c r="K21" s="212"/>
      <c r="L21" s="212"/>
      <c r="M21" s="213"/>
      <c r="O21" s="194"/>
      <c r="P21" s="197"/>
      <c r="Q21" s="197"/>
    </row>
    <row r="22" spans="2:17" x14ac:dyDescent="0.3">
      <c r="B22" s="210"/>
      <c r="C22" s="211"/>
      <c r="D22" s="212"/>
      <c r="E22" s="212"/>
      <c r="F22" s="212"/>
      <c r="G22" s="212"/>
      <c r="H22" s="212"/>
      <c r="I22" s="212"/>
      <c r="J22" s="212"/>
      <c r="K22" s="212"/>
      <c r="L22" s="212"/>
      <c r="M22" s="213"/>
      <c r="O22" s="194"/>
      <c r="P22" s="197"/>
      <c r="Q22" s="197"/>
    </row>
    <row r="23" spans="2:17" x14ac:dyDescent="0.3">
      <c r="B23" s="210"/>
      <c r="C23" s="211"/>
      <c r="D23" s="212"/>
      <c r="E23" s="212"/>
      <c r="F23" s="212"/>
      <c r="G23" s="212"/>
      <c r="H23" s="212"/>
      <c r="I23" s="212"/>
      <c r="J23" s="212"/>
      <c r="K23" s="212"/>
      <c r="L23" s="212"/>
      <c r="M23" s="213"/>
      <c r="O23" s="194"/>
      <c r="P23" s="197"/>
      <c r="Q23" s="197"/>
    </row>
    <row r="24" spans="2:17" x14ac:dyDescent="0.3">
      <c r="B24" s="210"/>
      <c r="C24" s="211"/>
      <c r="D24" s="212"/>
      <c r="E24" s="212"/>
      <c r="F24" s="212"/>
      <c r="G24" s="212"/>
      <c r="H24" s="212"/>
      <c r="I24" s="212"/>
      <c r="J24" s="212"/>
      <c r="K24" s="212"/>
      <c r="L24" s="212"/>
      <c r="M24" s="213"/>
      <c r="O24" s="194"/>
      <c r="P24" s="197"/>
      <c r="Q24" s="197"/>
    </row>
    <row r="25" spans="2:17" x14ac:dyDescent="0.3">
      <c r="B25" s="210"/>
      <c r="C25" s="211"/>
      <c r="D25" s="212"/>
      <c r="E25" s="212"/>
      <c r="F25" s="212"/>
      <c r="G25" s="212"/>
      <c r="H25" s="212"/>
      <c r="I25" s="212"/>
      <c r="J25" s="212"/>
      <c r="K25" s="212"/>
      <c r="L25" s="212"/>
      <c r="M25" s="213"/>
      <c r="O25" s="194"/>
      <c r="P25" s="197"/>
      <c r="Q25" s="197"/>
    </row>
    <row r="26" spans="2:17" x14ac:dyDescent="0.3">
      <c r="B26" s="210"/>
      <c r="C26" s="211"/>
      <c r="D26" s="212"/>
      <c r="E26" s="212"/>
      <c r="F26" s="212"/>
      <c r="G26" s="212"/>
      <c r="H26" s="212"/>
      <c r="I26" s="212"/>
      <c r="J26" s="212"/>
      <c r="K26" s="212"/>
      <c r="L26" s="212"/>
      <c r="M26" s="213"/>
      <c r="O26" s="194"/>
      <c r="P26" s="197"/>
      <c r="Q26" s="197"/>
    </row>
    <row r="27" spans="2:17" x14ac:dyDescent="0.3">
      <c r="B27" s="210"/>
      <c r="C27" s="211"/>
      <c r="D27" s="212"/>
      <c r="E27" s="212"/>
      <c r="F27" s="212"/>
      <c r="G27" s="212"/>
      <c r="H27" s="212"/>
      <c r="I27" s="212"/>
      <c r="J27" s="212"/>
      <c r="K27" s="212"/>
      <c r="L27" s="212"/>
      <c r="M27" s="213"/>
      <c r="O27" s="194"/>
      <c r="P27" s="197"/>
      <c r="Q27" s="197"/>
    </row>
    <row r="28" spans="2:17" x14ac:dyDescent="0.3">
      <c r="B28" s="210"/>
      <c r="C28" s="211"/>
      <c r="D28" s="212"/>
      <c r="E28" s="212"/>
      <c r="F28" s="212"/>
      <c r="G28" s="212"/>
      <c r="H28" s="212"/>
      <c r="I28" s="212"/>
      <c r="J28" s="212"/>
      <c r="K28" s="212"/>
      <c r="L28" s="212"/>
      <c r="M28" s="213"/>
      <c r="O28" s="194"/>
      <c r="P28" s="197"/>
      <c r="Q28" s="197"/>
    </row>
    <row r="29" spans="2:17" x14ac:dyDescent="0.3">
      <c r="B29" s="210"/>
      <c r="C29" s="211"/>
      <c r="D29" s="212"/>
      <c r="E29" s="212"/>
      <c r="F29" s="212"/>
      <c r="G29" s="211"/>
      <c r="H29" s="212"/>
      <c r="I29" s="212"/>
      <c r="J29" s="212"/>
      <c r="K29" s="212"/>
      <c r="L29" s="212"/>
      <c r="M29" s="213"/>
      <c r="O29" s="194"/>
      <c r="P29" s="197"/>
      <c r="Q29" s="197"/>
    </row>
    <row r="30" spans="2:17" x14ac:dyDescent="0.3">
      <c r="B30" s="210"/>
      <c r="C30" s="211"/>
      <c r="D30" s="212"/>
      <c r="E30" s="212"/>
      <c r="F30" s="212"/>
      <c r="G30" s="212"/>
      <c r="H30" s="212"/>
      <c r="I30" s="212"/>
      <c r="J30" s="212"/>
      <c r="K30" s="212"/>
      <c r="L30" s="212"/>
      <c r="M30" s="213"/>
      <c r="O30" s="194"/>
      <c r="P30" s="197"/>
      <c r="Q30" s="197"/>
    </row>
    <row r="31" spans="2:17" x14ac:dyDescent="0.3">
      <c r="B31" s="210"/>
      <c r="C31" s="211"/>
      <c r="D31" s="212"/>
      <c r="E31" s="212"/>
      <c r="F31" s="212"/>
      <c r="G31" s="212"/>
      <c r="H31" s="212"/>
      <c r="I31" s="212"/>
      <c r="J31" s="212"/>
      <c r="K31" s="212"/>
      <c r="L31" s="212"/>
      <c r="M31" s="213"/>
      <c r="O31" s="194"/>
      <c r="P31" s="197"/>
      <c r="Q31" s="197"/>
    </row>
    <row r="32" spans="2:17" x14ac:dyDescent="0.3">
      <c r="B32" s="210"/>
      <c r="C32" s="211"/>
      <c r="D32" s="212"/>
      <c r="E32" s="212"/>
      <c r="F32" s="212"/>
      <c r="G32" s="212"/>
      <c r="H32" s="212"/>
      <c r="I32" s="212"/>
      <c r="J32" s="212"/>
      <c r="K32" s="212"/>
      <c r="L32" s="212"/>
      <c r="M32" s="213"/>
      <c r="O32" s="194"/>
      <c r="P32" s="197"/>
      <c r="Q32" s="197"/>
    </row>
    <row r="33" spans="2:17" x14ac:dyDescent="0.3">
      <c r="B33" s="210"/>
      <c r="C33" s="211"/>
      <c r="D33" s="212"/>
      <c r="E33" s="212"/>
      <c r="F33" s="212"/>
      <c r="G33" s="212"/>
      <c r="H33" s="212"/>
      <c r="I33" s="212"/>
      <c r="J33" s="212"/>
      <c r="K33" s="212"/>
      <c r="L33" s="212"/>
      <c r="M33" s="213"/>
      <c r="O33" s="194"/>
      <c r="P33" s="197"/>
      <c r="Q33" s="197"/>
    </row>
    <row r="34" spans="2:17" x14ac:dyDescent="0.3">
      <c r="B34" s="210"/>
      <c r="C34" s="211"/>
      <c r="D34" s="212"/>
      <c r="E34" s="212"/>
      <c r="F34" s="212"/>
      <c r="G34" s="212"/>
      <c r="H34" s="212"/>
      <c r="I34" s="212"/>
      <c r="J34" s="212"/>
      <c r="K34" s="212"/>
      <c r="L34" s="212"/>
      <c r="M34" s="213"/>
      <c r="O34" s="194"/>
      <c r="P34" s="197"/>
      <c r="Q34" s="197"/>
    </row>
    <row r="35" spans="2:17" x14ac:dyDescent="0.3">
      <c r="B35" s="210"/>
      <c r="C35" s="211"/>
      <c r="D35" s="212"/>
      <c r="E35" s="212"/>
      <c r="F35" s="212"/>
      <c r="G35" s="212"/>
      <c r="H35" s="212"/>
      <c r="I35" s="212"/>
      <c r="J35" s="212"/>
      <c r="K35" s="212"/>
      <c r="L35" s="212"/>
      <c r="M35" s="213"/>
      <c r="O35" s="194"/>
      <c r="P35" s="197"/>
      <c r="Q35" s="197"/>
    </row>
    <row r="36" spans="2:17" x14ac:dyDescent="0.3">
      <c r="B36" s="214"/>
      <c r="C36" s="215"/>
      <c r="D36" s="216"/>
      <c r="E36" s="216"/>
      <c r="F36" s="216"/>
      <c r="G36" s="216"/>
      <c r="H36" s="216"/>
      <c r="I36" s="216"/>
      <c r="J36" s="216"/>
      <c r="K36" s="216"/>
      <c r="L36" s="216"/>
      <c r="M36" s="217"/>
      <c r="O36" s="194"/>
      <c r="P36" s="197"/>
      <c r="Q36" s="197"/>
    </row>
    <row r="37" spans="2:17" x14ac:dyDescent="0.3">
      <c r="B37" s="195"/>
      <c r="C37" s="218"/>
      <c r="D37" s="195"/>
      <c r="O37" s="194"/>
      <c r="P37" s="197"/>
      <c r="Q37" s="197"/>
    </row>
    <row r="38" spans="2:17" x14ac:dyDescent="0.3">
      <c r="O38" s="194"/>
      <c r="P38" s="197"/>
      <c r="Q38" s="197"/>
    </row>
    <row r="39" spans="2:17" x14ac:dyDescent="0.3">
      <c r="O39" s="194"/>
      <c r="P39" s="197"/>
      <c r="Q39" s="197"/>
    </row>
    <row r="40" spans="2:17" x14ac:dyDescent="0.3">
      <c r="O40" s="194"/>
      <c r="P40" s="197"/>
      <c r="Q40" s="197"/>
    </row>
    <row r="41" spans="2:17" x14ac:dyDescent="0.3">
      <c r="O41" s="194"/>
      <c r="P41" s="197"/>
      <c r="Q41" s="197"/>
    </row>
    <row r="42" spans="2:17" x14ac:dyDescent="0.3">
      <c r="O42" s="194"/>
      <c r="P42" s="197"/>
      <c r="Q42" s="197"/>
    </row>
    <row r="43" spans="2:17" x14ac:dyDescent="0.3">
      <c r="O43" s="194"/>
      <c r="P43" s="197"/>
      <c r="Q43" s="197"/>
    </row>
    <row r="44" spans="2:17" x14ac:dyDescent="0.3">
      <c r="O44" s="194"/>
      <c r="P44" s="197"/>
      <c r="Q44" s="197"/>
    </row>
    <row r="45" spans="2:17" x14ac:dyDescent="0.3">
      <c r="O45" s="194"/>
      <c r="P45" s="197"/>
      <c r="Q45" s="197"/>
    </row>
    <row r="46" spans="2:17" x14ac:dyDescent="0.3">
      <c r="O46" s="194"/>
      <c r="P46" s="197"/>
      <c r="Q46" s="197"/>
    </row>
    <row r="47" spans="2:17" x14ac:dyDescent="0.3">
      <c r="O47" s="194"/>
      <c r="P47" s="197"/>
      <c r="Q47" s="197"/>
    </row>
    <row r="48" spans="2:17" x14ac:dyDescent="0.3">
      <c r="O48" s="194"/>
      <c r="P48" s="197"/>
      <c r="Q48" s="197"/>
    </row>
    <row r="49" spans="15:17" x14ac:dyDescent="0.3">
      <c r="O49" s="194"/>
      <c r="P49" s="197"/>
      <c r="Q49" s="197"/>
    </row>
    <row r="50" spans="15:17" x14ac:dyDescent="0.3">
      <c r="O50" s="194"/>
      <c r="P50" s="197"/>
      <c r="Q50" s="197"/>
    </row>
    <row r="51" spans="15:17" x14ac:dyDescent="0.3">
      <c r="O51" s="194"/>
      <c r="P51" s="197"/>
      <c r="Q51" s="197"/>
    </row>
    <row r="52" spans="15:17" x14ac:dyDescent="0.3">
      <c r="O52" s="194"/>
      <c r="P52" s="197"/>
      <c r="Q52" s="197"/>
    </row>
    <row r="53" spans="15:17" x14ac:dyDescent="0.3">
      <c r="O53" s="194"/>
      <c r="P53" s="197"/>
      <c r="Q53" s="197"/>
    </row>
    <row r="54" spans="15:17" x14ac:dyDescent="0.3">
      <c r="O54" s="194"/>
      <c r="P54" s="197"/>
      <c r="Q54" s="197"/>
    </row>
    <row r="55" spans="15:17" x14ac:dyDescent="0.3">
      <c r="O55" s="194"/>
      <c r="P55" s="197"/>
      <c r="Q55" s="197"/>
    </row>
    <row r="56" spans="15:17" x14ac:dyDescent="0.3">
      <c r="O56" s="194"/>
      <c r="P56" s="197"/>
      <c r="Q56" s="197"/>
    </row>
    <row r="57" spans="15:17" x14ac:dyDescent="0.3">
      <c r="O57" s="194"/>
      <c r="P57" s="197"/>
      <c r="Q57" s="197"/>
    </row>
    <row r="58" spans="15:17" x14ac:dyDescent="0.3">
      <c r="O58" s="194"/>
      <c r="P58" s="197"/>
      <c r="Q58" s="197"/>
    </row>
    <row r="59" spans="15:17" x14ac:dyDescent="0.3">
      <c r="O59" s="194"/>
      <c r="P59" s="197"/>
      <c r="Q59" s="197"/>
    </row>
    <row r="60" spans="15:17" x14ac:dyDescent="0.3">
      <c r="O60" s="194"/>
      <c r="P60" s="197"/>
      <c r="Q60" s="197"/>
    </row>
    <row r="61" spans="15:17" x14ac:dyDescent="0.3">
      <c r="O61" s="194"/>
      <c r="P61" s="197"/>
      <c r="Q61" s="197"/>
    </row>
    <row r="62" spans="15:17" x14ac:dyDescent="0.3">
      <c r="O62" s="194"/>
      <c r="P62" s="197"/>
      <c r="Q62" s="197"/>
    </row>
    <row r="63" spans="15:17" x14ac:dyDescent="0.3">
      <c r="O63" s="194"/>
      <c r="P63" s="197"/>
      <c r="Q63" s="197"/>
    </row>
    <row r="64" spans="15:17" x14ac:dyDescent="0.3">
      <c r="O64" s="194"/>
      <c r="P64" s="197"/>
      <c r="Q64" s="197"/>
    </row>
    <row r="65" spans="15:17" x14ac:dyDescent="0.3">
      <c r="O65" s="194"/>
      <c r="P65" s="197"/>
      <c r="Q65" s="197"/>
    </row>
    <row r="66" spans="15:17" x14ac:dyDescent="0.3">
      <c r="O66" s="194"/>
      <c r="P66" s="197"/>
      <c r="Q66" s="197"/>
    </row>
    <row r="67" spans="15:17" x14ac:dyDescent="0.3">
      <c r="O67" s="194"/>
      <c r="P67" s="197"/>
      <c r="Q67" s="197"/>
    </row>
    <row r="68" spans="15:17" x14ac:dyDescent="0.3">
      <c r="O68" s="194"/>
      <c r="P68" s="197"/>
      <c r="Q68" s="197"/>
    </row>
    <row r="69" spans="15:17" x14ac:dyDescent="0.3">
      <c r="O69" s="194"/>
      <c r="P69" s="197"/>
      <c r="Q69" s="197"/>
    </row>
    <row r="70" spans="15:17" x14ac:dyDescent="0.3">
      <c r="O70" s="194"/>
      <c r="P70" s="197"/>
      <c r="Q70" s="197"/>
    </row>
    <row r="71" spans="15:17" x14ac:dyDescent="0.3">
      <c r="O71" s="194"/>
      <c r="P71" s="197"/>
      <c r="Q71" s="197"/>
    </row>
    <row r="72" spans="15:17" x14ac:dyDescent="0.3">
      <c r="O72" s="194"/>
      <c r="P72" s="197"/>
      <c r="Q72" s="197"/>
    </row>
    <row r="73" spans="15:17" x14ac:dyDescent="0.3">
      <c r="O73" s="194"/>
      <c r="P73" s="197"/>
      <c r="Q73" s="197"/>
    </row>
    <row r="74" spans="15:17" x14ac:dyDescent="0.3">
      <c r="O74" s="194"/>
      <c r="P74" s="197"/>
      <c r="Q74" s="197"/>
    </row>
    <row r="75" spans="15:17" x14ac:dyDescent="0.3">
      <c r="O75" s="194"/>
      <c r="P75" s="197"/>
      <c r="Q75" s="197"/>
    </row>
    <row r="76" spans="15:17" x14ac:dyDescent="0.3">
      <c r="O76" s="194"/>
      <c r="P76" s="197"/>
      <c r="Q76" s="197"/>
    </row>
    <row r="77" spans="15:17" x14ac:dyDescent="0.3">
      <c r="O77" s="194"/>
      <c r="P77" s="197"/>
      <c r="Q77" s="197"/>
    </row>
    <row r="78" spans="15:17" x14ac:dyDescent="0.3">
      <c r="O78" s="194"/>
      <c r="P78" s="197"/>
      <c r="Q78" s="197"/>
    </row>
    <row r="79" spans="15:17" x14ac:dyDescent="0.3">
      <c r="O79" s="194"/>
      <c r="P79" s="197"/>
      <c r="Q79" s="197"/>
    </row>
    <row r="80" spans="15:17" x14ac:dyDescent="0.3">
      <c r="O80" s="194"/>
      <c r="P80" s="197"/>
      <c r="Q80" s="197"/>
    </row>
    <row r="81" spans="15:17" x14ac:dyDescent="0.3">
      <c r="O81" s="194"/>
      <c r="P81" s="197"/>
      <c r="Q81" s="197"/>
    </row>
    <row r="82" spans="15:17" x14ac:dyDescent="0.3">
      <c r="O82" s="194"/>
      <c r="P82" s="197"/>
      <c r="Q82" s="197"/>
    </row>
    <row r="83" spans="15:17" x14ac:dyDescent="0.3">
      <c r="O83" s="194"/>
      <c r="P83" s="197"/>
      <c r="Q83" s="197"/>
    </row>
    <row r="84" spans="15:17" x14ac:dyDescent="0.3">
      <c r="O84" s="194"/>
      <c r="P84" s="197"/>
      <c r="Q84" s="197"/>
    </row>
    <row r="85" spans="15:17" x14ac:dyDescent="0.3">
      <c r="O85" s="194"/>
      <c r="P85" s="197"/>
      <c r="Q85" s="197"/>
    </row>
    <row r="86" spans="15:17" x14ac:dyDescent="0.3">
      <c r="O86" s="194"/>
      <c r="P86" s="197"/>
      <c r="Q86" s="197"/>
    </row>
    <row r="87" spans="15:17" x14ac:dyDescent="0.3">
      <c r="O87" s="194"/>
      <c r="P87" s="197"/>
      <c r="Q87" s="197"/>
    </row>
    <row r="88" spans="15:17" x14ac:dyDescent="0.3">
      <c r="O88" s="194"/>
      <c r="P88" s="197"/>
      <c r="Q88" s="197"/>
    </row>
    <row r="89" spans="15:17" x14ac:dyDescent="0.3">
      <c r="O89" s="194"/>
      <c r="P89" s="197"/>
      <c r="Q89" s="197"/>
    </row>
    <row r="90" spans="15:17" x14ac:dyDescent="0.3">
      <c r="O90" s="194"/>
      <c r="P90" s="197"/>
      <c r="Q90" s="197"/>
    </row>
    <row r="91" spans="15:17" x14ac:dyDescent="0.3">
      <c r="O91" s="194"/>
      <c r="P91" s="197"/>
      <c r="Q91" s="197"/>
    </row>
    <row r="92" spans="15:17" x14ac:dyDescent="0.3">
      <c r="O92" s="194"/>
      <c r="P92" s="197"/>
      <c r="Q92" s="197"/>
    </row>
    <row r="93" spans="15:17" x14ac:dyDescent="0.3">
      <c r="O93" s="194"/>
      <c r="P93" s="197"/>
      <c r="Q93" s="197"/>
    </row>
    <row r="94" spans="15:17" x14ac:dyDescent="0.3">
      <c r="O94" s="194"/>
      <c r="P94" s="197"/>
      <c r="Q94" s="197"/>
    </row>
    <row r="95" spans="15:17" x14ac:dyDescent="0.3">
      <c r="O95" s="194"/>
      <c r="P95" s="197"/>
      <c r="Q95" s="197"/>
    </row>
    <row r="96" spans="15:17" x14ac:dyDescent="0.3">
      <c r="O96" s="194"/>
      <c r="P96" s="197"/>
      <c r="Q96" s="197"/>
    </row>
    <row r="97" spans="15:17" x14ac:dyDescent="0.3">
      <c r="O97" s="194"/>
      <c r="P97" s="197"/>
      <c r="Q97" s="197"/>
    </row>
    <row r="98" spans="15:17" x14ac:dyDescent="0.3">
      <c r="O98" s="194"/>
      <c r="P98" s="197"/>
      <c r="Q98" s="197"/>
    </row>
    <row r="99" spans="15:17" x14ac:dyDescent="0.3">
      <c r="O99" s="194"/>
      <c r="P99" s="197"/>
      <c r="Q99" s="197"/>
    </row>
    <row r="100" spans="15:17" x14ac:dyDescent="0.3">
      <c r="O100" s="194"/>
      <c r="P100" s="197"/>
      <c r="Q100" s="197"/>
    </row>
    <row r="101" spans="15:17" x14ac:dyDescent="0.3">
      <c r="O101" s="194"/>
      <c r="P101" s="197"/>
      <c r="Q101" s="197"/>
    </row>
    <row r="102" spans="15:17" x14ac:dyDescent="0.3">
      <c r="O102" s="194"/>
      <c r="P102" s="197"/>
      <c r="Q102" s="197"/>
    </row>
    <row r="103" spans="15:17" x14ac:dyDescent="0.3">
      <c r="O103" s="194"/>
      <c r="P103" s="197"/>
      <c r="Q103" s="197"/>
    </row>
    <row r="104" spans="15:17" x14ac:dyDescent="0.3">
      <c r="O104" s="194"/>
      <c r="P104" s="197"/>
      <c r="Q104" s="197"/>
    </row>
    <row r="105" spans="15:17" x14ac:dyDescent="0.3">
      <c r="O105" s="194"/>
      <c r="P105" s="197"/>
      <c r="Q105" s="197"/>
    </row>
    <row r="106" spans="15:17" x14ac:dyDescent="0.3">
      <c r="O106" s="194"/>
      <c r="P106" s="197"/>
      <c r="Q106" s="197"/>
    </row>
    <row r="107" spans="15:17" x14ac:dyDescent="0.3">
      <c r="O107" s="194"/>
      <c r="P107" s="197"/>
      <c r="Q107" s="197"/>
    </row>
    <row r="108" spans="15:17" x14ac:dyDescent="0.3">
      <c r="O108" s="194"/>
      <c r="P108" s="197"/>
      <c r="Q108" s="197"/>
    </row>
    <row r="109" spans="15:17" x14ac:dyDescent="0.3">
      <c r="O109" s="194"/>
      <c r="P109" s="197"/>
      <c r="Q109" s="197"/>
    </row>
    <row r="110" spans="15:17" x14ac:dyDescent="0.3">
      <c r="O110" s="194"/>
      <c r="P110" s="197"/>
      <c r="Q110" s="197"/>
    </row>
    <row r="111" spans="15:17" x14ac:dyDescent="0.3">
      <c r="O111" s="194"/>
      <c r="P111" s="197"/>
      <c r="Q111" s="197"/>
    </row>
    <row r="112" spans="15:17" x14ac:dyDescent="0.3">
      <c r="O112" s="194"/>
      <c r="P112" s="197"/>
      <c r="Q112" s="197"/>
    </row>
    <row r="113" spans="15:17" x14ac:dyDescent="0.3">
      <c r="O113" s="194"/>
      <c r="P113" s="197"/>
      <c r="Q113" s="197"/>
    </row>
    <row r="114" spans="15:17" x14ac:dyDescent="0.3">
      <c r="O114" s="194"/>
      <c r="P114" s="197"/>
      <c r="Q114" s="197"/>
    </row>
    <row r="115" spans="15:17" x14ac:dyDescent="0.3">
      <c r="O115" s="194"/>
      <c r="P115" s="197"/>
      <c r="Q115" s="197"/>
    </row>
    <row r="116" spans="15:17" x14ac:dyDescent="0.3">
      <c r="O116" s="194"/>
      <c r="P116" s="197"/>
      <c r="Q116" s="197"/>
    </row>
    <row r="117" spans="15:17" x14ac:dyDescent="0.3">
      <c r="O117" s="194"/>
      <c r="P117" s="197"/>
      <c r="Q117" s="197"/>
    </row>
    <row r="118" spans="15:17" x14ac:dyDescent="0.3">
      <c r="O118" s="194"/>
      <c r="P118" s="197"/>
      <c r="Q118" s="197"/>
    </row>
    <row r="119" spans="15:17" x14ac:dyDescent="0.3">
      <c r="O119" s="194"/>
      <c r="P119" s="197"/>
      <c r="Q119" s="197"/>
    </row>
    <row r="120" spans="15:17" x14ac:dyDescent="0.3">
      <c r="O120" s="194"/>
      <c r="P120" s="197"/>
      <c r="Q120" s="197"/>
    </row>
    <row r="121" spans="15:17" x14ac:dyDescent="0.3">
      <c r="O121" s="194"/>
      <c r="P121" s="197"/>
      <c r="Q121" s="197"/>
    </row>
    <row r="122" spans="15:17" x14ac:dyDescent="0.3">
      <c r="O122" s="194"/>
      <c r="P122" s="197"/>
      <c r="Q122" s="197"/>
    </row>
    <row r="123" spans="15:17" x14ac:dyDescent="0.3">
      <c r="O123" s="194"/>
      <c r="P123" s="197"/>
      <c r="Q123" s="197"/>
    </row>
    <row r="124" spans="15:17" x14ac:dyDescent="0.3">
      <c r="O124" s="194"/>
      <c r="P124" s="197"/>
      <c r="Q124" s="197"/>
    </row>
    <row r="125" spans="15:17" x14ac:dyDescent="0.3">
      <c r="O125" s="194"/>
      <c r="P125" s="197"/>
      <c r="Q125" s="197"/>
    </row>
    <row r="126" spans="15:17" x14ac:dyDescent="0.3">
      <c r="O126" s="194"/>
      <c r="P126" s="197"/>
      <c r="Q126" s="197"/>
    </row>
    <row r="127" spans="15:17" x14ac:dyDescent="0.3">
      <c r="O127" s="194"/>
      <c r="P127" s="197"/>
      <c r="Q127" s="197"/>
    </row>
    <row r="128" spans="15:17" x14ac:dyDescent="0.3">
      <c r="O128" s="194"/>
      <c r="P128" s="197"/>
      <c r="Q128" s="197"/>
    </row>
    <row r="129" spans="15:17" x14ac:dyDescent="0.3">
      <c r="O129" s="194"/>
      <c r="P129" s="197"/>
      <c r="Q129" s="197"/>
    </row>
    <row r="130" spans="15:17" x14ac:dyDescent="0.3">
      <c r="O130" s="194"/>
      <c r="P130" s="197"/>
      <c r="Q130" s="197"/>
    </row>
    <row r="131" spans="15:17" x14ac:dyDescent="0.3">
      <c r="O131" s="194"/>
      <c r="P131" s="197"/>
      <c r="Q131" s="197"/>
    </row>
    <row r="132" spans="15:17" x14ac:dyDescent="0.3">
      <c r="O132" s="194"/>
      <c r="P132" s="197"/>
      <c r="Q132" s="197"/>
    </row>
    <row r="133" spans="15:17" x14ac:dyDescent="0.3">
      <c r="O133" s="194"/>
      <c r="P133" s="197"/>
      <c r="Q133" s="197"/>
    </row>
    <row r="134" spans="15:17" x14ac:dyDescent="0.3">
      <c r="O134" s="194"/>
      <c r="P134" s="197"/>
      <c r="Q134" s="197"/>
    </row>
    <row r="135" spans="15:17" x14ac:dyDescent="0.3">
      <c r="O135" s="194"/>
      <c r="P135" s="197"/>
      <c r="Q135" s="197"/>
    </row>
    <row r="136" spans="15:17" x14ac:dyDescent="0.3">
      <c r="O136" s="194"/>
      <c r="P136" s="197"/>
      <c r="Q136" s="197"/>
    </row>
    <row r="137" spans="15:17" x14ac:dyDescent="0.3">
      <c r="O137" s="194"/>
      <c r="P137" s="197"/>
      <c r="Q137" s="197"/>
    </row>
    <row r="138" spans="15:17" x14ac:dyDescent="0.3">
      <c r="O138" s="194"/>
      <c r="P138" s="197"/>
      <c r="Q138" s="197"/>
    </row>
    <row r="139" spans="15:17" x14ac:dyDescent="0.3">
      <c r="O139" s="194"/>
      <c r="P139" s="197"/>
      <c r="Q139" s="197"/>
    </row>
    <row r="140" spans="15:17" x14ac:dyDescent="0.3">
      <c r="O140" s="194"/>
      <c r="P140" s="197"/>
      <c r="Q140" s="197"/>
    </row>
    <row r="141" spans="15:17" x14ac:dyDescent="0.3">
      <c r="O141" s="194"/>
      <c r="P141" s="197"/>
      <c r="Q141" s="197"/>
    </row>
    <row r="142" spans="15:17" x14ac:dyDescent="0.3">
      <c r="O142" s="194"/>
      <c r="P142" s="197"/>
      <c r="Q142" s="197"/>
    </row>
    <row r="143" spans="15:17" x14ac:dyDescent="0.3">
      <c r="O143" s="194"/>
      <c r="P143" s="197"/>
      <c r="Q143" s="197"/>
    </row>
    <row r="144" spans="15:17" x14ac:dyDescent="0.3">
      <c r="O144" s="194"/>
      <c r="P144" s="197"/>
      <c r="Q144" s="197"/>
    </row>
    <row r="145" spans="15:17" x14ac:dyDescent="0.3">
      <c r="O145" s="194"/>
      <c r="P145" s="197"/>
      <c r="Q145" s="197"/>
    </row>
    <row r="146" spans="15:17" x14ac:dyDescent="0.3">
      <c r="O146" s="194"/>
      <c r="P146" s="197"/>
      <c r="Q146" s="197"/>
    </row>
    <row r="147" spans="15:17" x14ac:dyDescent="0.3">
      <c r="O147" s="194"/>
      <c r="P147" s="197"/>
      <c r="Q147" s="197"/>
    </row>
    <row r="148" spans="15:17" x14ac:dyDescent="0.3">
      <c r="O148" s="194"/>
      <c r="P148" s="197"/>
      <c r="Q148" s="197"/>
    </row>
    <row r="149" spans="15:17" x14ac:dyDescent="0.3">
      <c r="O149" s="194"/>
      <c r="P149" s="197"/>
      <c r="Q149" s="197"/>
    </row>
    <row r="150" spans="15:17" x14ac:dyDescent="0.3">
      <c r="O150" s="194"/>
      <c r="P150" s="197"/>
      <c r="Q150" s="197"/>
    </row>
    <row r="151" spans="15:17" x14ac:dyDescent="0.3">
      <c r="O151" s="194"/>
      <c r="P151" s="197"/>
      <c r="Q151" s="197"/>
    </row>
    <row r="152" spans="15:17" x14ac:dyDescent="0.3">
      <c r="O152" s="194"/>
      <c r="P152" s="197"/>
      <c r="Q152" s="197"/>
    </row>
    <row r="153" spans="15:17" x14ac:dyDescent="0.3">
      <c r="O153" s="194"/>
      <c r="P153" s="197"/>
      <c r="Q153" s="197"/>
    </row>
    <row r="154" spans="15:17" x14ac:dyDescent="0.3">
      <c r="O154" s="194"/>
      <c r="P154" s="197"/>
      <c r="Q154" s="197"/>
    </row>
    <row r="155" spans="15:17" x14ac:dyDescent="0.3">
      <c r="O155" s="194"/>
      <c r="P155" s="197"/>
      <c r="Q155" s="197"/>
    </row>
    <row r="156" spans="15:17" x14ac:dyDescent="0.3">
      <c r="O156" s="194"/>
      <c r="P156" s="197"/>
      <c r="Q156" s="197"/>
    </row>
    <row r="157" spans="15:17" x14ac:dyDescent="0.3">
      <c r="O157" s="194"/>
      <c r="P157" s="197"/>
      <c r="Q157" s="197"/>
    </row>
    <row r="158" spans="15:17" x14ac:dyDescent="0.3">
      <c r="O158" s="194"/>
      <c r="P158" s="197"/>
      <c r="Q158" s="197"/>
    </row>
    <row r="159" spans="15:17" x14ac:dyDescent="0.3">
      <c r="O159" s="194"/>
      <c r="P159" s="197"/>
      <c r="Q159" s="197"/>
    </row>
    <row r="160" spans="15:17" x14ac:dyDescent="0.3">
      <c r="O160" s="194"/>
      <c r="P160" s="197"/>
      <c r="Q160" s="197"/>
    </row>
    <row r="161" spans="15:17" x14ac:dyDescent="0.3">
      <c r="O161" s="194"/>
      <c r="P161" s="197"/>
      <c r="Q161" s="197"/>
    </row>
    <row r="162" spans="15:17" x14ac:dyDescent="0.3">
      <c r="O162" s="194"/>
      <c r="P162" s="197"/>
      <c r="Q162" s="197"/>
    </row>
    <row r="163" spans="15:17" x14ac:dyDescent="0.3">
      <c r="O163" s="194"/>
      <c r="P163" s="197"/>
      <c r="Q163" s="197"/>
    </row>
    <row r="164" spans="15:17" x14ac:dyDescent="0.3">
      <c r="O164" s="194"/>
      <c r="P164" s="197"/>
      <c r="Q164" s="197"/>
    </row>
    <row r="165" spans="15:17" x14ac:dyDescent="0.3">
      <c r="O165" s="194"/>
      <c r="P165" s="197"/>
      <c r="Q165" s="197"/>
    </row>
    <row r="166" spans="15:17" x14ac:dyDescent="0.3">
      <c r="O166" s="194"/>
      <c r="P166" s="197"/>
      <c r="Q166" s="197"/>
    </row>
    <row r="167" spans="15:17" x14ac:dyDescent="0.3">
      <c r="O167" s="194"/>
      <c r="P167" s="197"/>
      <c r="Q167" s="197"/>
    </row>
    <row r="168" spans="15:17" x14ac:dyDescent="0.3">
      <c r="O168" s="194"/>
      <c r="P168" s="197"/>
      <c r="Q168" s="197"/>
    </row>
    <row r="169" spans="15:17" x14ac:dyDescent="0.3">
      <c r="O169" s="194"/>
      <c r="P169" s="197"/>
      <c r="Q169" s="197"/>
    </row>
    <row r="170" spans="15:17" x14ac:dyDescent="0.3">
      <c r="O170" s="194"/>
      <c r="P170" s="197"/>
      <c r="Q170" s="197"/>
    </row>
    <row r="171" spans="15:17" x14ac:dyDescent="0.3">
      <c r="O171" s="194"/>
      <c r="P171" s="197"/>
      <c r="Q171" s="197"/>
    </row>
    <row r="172" spans="15:17" x14ac:dyDescent="0.3">
      <c r="O172" s="194"/>
      <c r="P172" s="197"/>
      <c r="Q172" s="197"/>
    </row>
    <row r="173" spans="15:17" x14ac:dyDescent="0.3">
      <c r="O173" s="194"/>
      <c r="P173" s="197"/>
      <c r="Q173" s="197"/>
    </row>
    <row r="174" spans="15:17" x14ac:dyDescent="0.3">
      <c r="O174" s="194"/>
      <c r="P174" s="197"/>
      <c r="Q174" s="197"/>
    </row>
    <row r="175" spans="15:17" x14ac:dyDescent="0.3">
      <c r="O175" s="194"/>
      <c r="P175" s="197"/>
      <c r="Q175" s="197"/>
    </row>
    <row r="176" spans="15:17" x14ac:dyDescent="0.3">
      <c r="O176" s="194"/>
      <c r="P176" s="197"/>
      <c r="Q176" s="197"/>
    </row>
    <row r="177" spans="15:17" x14ac:dyDescent="0.3">
      <c r="O177" s="194"/>
      <c r="P177" s="197"/>
      <c r="Q177" s="197"/>
    </row>
    <row r="178" spans="15:17" x14ac:dyDescent="0.3">
      <c r="O178" s="194"/>
      <c r="P178" s="197"/>
      <c r="Q178" s="197"/>
    </row>
    <row r="179" spans="15:17" x14ac:dyDescent="0.3">
      <c r="O179" s="194"/>
      <c r="P179" s="197"/>
      <c r="Q179" s="197"/>
    </row>
    <row r="180" spans="15:17" x14ac:dyDescent="0.3">
      <c r="O180" s="194"/>
      <c r="P180" s="197"/>
      <c r="Q180" s="197"/>
    </row>
    <row r="181" spans="15:17" x14ac:dyDescent="0.3">
      <c r="O181" s="194"/>
      <c r="P181" s="197"/>
      <c r="Q181" s="197"/>
    </row>
    <row r="182" spans="15:17" x14ac:dyDescent="0.3">
      <c r="O182" s="194"/>
      <c r="P182" s="197"/>
      <c r="Q182" s="197"/>
    </row>
    <row r="183" spans="15:17" x14ac:dyDescent="0.3">
      <c r="O183" s="194"/>
      <c r="P183" s="197"/>
      <c r="Q183" s="197"/>
    </row>
    <row r="184" spans="15:17" x14ac:dyDescent="0.3">
      <c r="O184" s="194"/>
      <c r="P184" s="197"/>
      <c r="Q184" s="197"/>
    </row>
    <row r="185" spans="15:17" x14ac:dyDescent="0.3">
      <c r="O185" s="194"/>
      <c r="P185" s="197"/>
      <c r="Q185" s="197"/>
    </row>
    <row r="186" spans="15:17" x14ac:dyDescent="0.3">
      <c r="O186" s="194"/>
      <c r="P186" s="197"/>
      <c r="Q186" s="197"/>
    </row>
    <row r="187" spans="15:17" x14ac:dyDescent="0.3">
      <c r="O187" s="194"/>
      <c r="P187" s="197"/>
      <c r="Q187" s="197"/>
    </row>
    <row r="188" spans="15:17" x14ac:dyDescent="0.3">
      <c r="O188" s="194"/>
      <c r="P188" s="197"/>
      <c r="Q188" s="197"/>
    </row>
    <row r="189" spans="15:17" x14ac:dyDescent="0.3">
      <c r="O189" s="194"/>
      <c r="P189" s="197"/>
      <c r="Q189" s="197"/>
    </row>
    <row r="190" spans="15:17" x14ac:dyDescent="0.3">
      <c r="O190" s="194"/>
      <c r="P190" s="197"/>
      <c r="Q190" s="197"/>
    </row>
    <row r="191" spans="15:17" x14ac:dyDescent="0.3">
      <c r="O191" s="194"/>
      <c r="P191" s="197"/>
      <c r="Q191" s="197"/>
    </row>
    <row r="192" spans="15:17" x14ac:dyDescent="0.3">
      <c r="O192" s="194"/>
      <c r="P192" s="197"/>
      <c r="Q192" s="197"/>
    </row>
    <row r="193" spans="15:17" x14ac:dyDescent="0.3">
      <c r="O193" s="194"/>
      <c r="P193" s="197"/>
      <c r="Q193" s="197"/>
    </row>
    <row r="194" spans="15:17" x14ac:dyDescent="0.3">
      <c r="O194" s="194"/>
      <c r="P194" s="197"/>
      <c r="Q194" s="197"/>
    </row>
    <row r="195" spans="15:17" x14ac:dyDescent="0.3">
      <c r="O195" s="194"/>
      <c r="P195" s="197"/>
      <c r="Q195" s="197"/>
    </row>
    <row r="196" spans="15:17" x14ac:dyDescent="0.3">
      <c r="O196" s="194"/>
      <c r="P196" s="197"/>
      <c r="Q196" s="197"/>
    </row>
    <row r="197" spans="15:17" x14ac:dyDescent="0.3">
      <c r="O197" s="194"/>
      <c r="P197" s="197"/>
      <c r="Q197" s="197"/>
    </row>
    <row r="198" spans="15:17" x14ac:dyDescent="0.3">
      <c r="O198" s="194"/>
      <c r="P198" s="197"/>
      <c r="Q198" s="197"/>
    </row>
    <row r="199" spans="15:17" x14ac:dyDescent="0.3">
      <c r="O199" s="194"/>
      <c r="P199" s="197"/>
      <c r="Q199" s="197"/>
    </row>
    <row r="200" spans="15:17" x14ac:dyDescent="0.3">
      <c r="O200" s="194"/>
      <c r="P200" s="197"/>
      <c r="Q200" s="197"/>
    </row>
    <row r="201" spans="15:17" x14ac:dyDescent="0.3">
      <c r="O201" s="194"/>
      <c r="P201" s="197"/>
      <c r="Q201" s="197"/>
    </row>
    <row r="202" spans="15:17" x14ac:dyDescent="0.3">
      <c r="O202" s="194"/>
      <c r="P202" s="197"/>
      <c r="Q202" s="197"/>
    </row>
    <row r="203" spans="15:17" x14ac:dyDescent="0.3">
      <c r="O203" s="194"/>
      <c r="P203" s="197"/>
      <c r="Q203" s="197"/>
    </row>
    <row r="204" spans="15:17" x14ac:dyDescent="0.3">
      <c r="O204" s="194"/>
      <c r="P204" s="197"/>
      <c r="Q204" s="197"/>
    </row>
    <row r="205" spans="15:17" x14ac:dyDescent="0.3">
      <c r="O205" s="194"/>
      <c r="P205" s="197"/>
      <c r="Q205" s="197"/>
    </row>
    <row r="206" spans="15:17" x14ac:dyDescent="0.3">
      <c r="O206" s="194"/>
      <c r="P206" s="197"/>
      <c r="Q206" s="197"/>
    </row>
    <row r="207" spans="15:17" x14ac:dyDescent="0.3">
      <c r="O207" s="194"/>
      <c r="P207" s="197"/>
      <c r="Q207" s="197"/>
    </row>
    <row r="208" spans="15:17" x14ac:dyDescent="0.3">
      <c r="O208" s="194"/>
      <c r="P208" s="197"/>
      <c r="Q208" s="197"/>
    </row>
    <row r="209" spans="15:17" x14ac:dyDescent="0.3">
      <c r="O209" s="194"/>
      <c r="P209" s="197"/>
      <c r="Q209" s="197"/>
    </row>
    <row r="210" spans="15:17" x14ac:dyDescent="0.3">
      <c r="O210" s="194"/>
      <c r="P210" s="197"/>
      <c r="Q210" s="197"/>
    </row>
    <row r="211" spans="15:17" x14ac:dyDescent="0.3">
      <c r="O211" s="194"/>
      <c r="P211" s="197"/>
      <c r="Q211" s="197"/>
    </row>
    <row r="212" spans="15:17" x14ac:dyDescent="0.3">
      <c r="O212" s="194"/>
      <c r="P212" s="197"/>
      <c r="Q212" s="197"/>
    </row>
    <row r="213" spans="15:17" x14ac:dyDescent="0.3">
      <c r="O213" s="194"/>
      <c r="P213" s="197"/>
      <c r="Q213" s="197"/>
    </row>
    <row r="214" spans="15:17" x14ac:dyDescent="0.3">
      <c r="O214" s="194"/>
      <c r="P214" s="197"/>
      <c r="Q214" s="197"/>
    </row>
    <row r="215" spans="15:17" x14ac:dyDescent="0.3">
      <c r="O215" s="194"/>
      <c r="P215" s="197"/>
      <c r="Q215" s="197"/>
    </row>
    <row r="216" spans="15:17" x14ac:dyDescent="0.3">
      <c r="O216" s="194"/>
      <c r="P216" s="197"/>
      <c r="Q216" s="197"/>
    </row>
    <row r="217" spans="15:17" x14ac:dyDescent="0.3">
      <c r="O217" s="194"/>
      <c r="P217" s="197"/>
      <c r="Q217" s="197"/>
    </row>
    <row r="218" spans="15:17" x14ac:dyDescent="0.3">
      <c r="O218" s="194"/>
      <c r="P218" s="197"/>
      <c r="Q218" s="197"/>
    </row>
    <row r="219" spans="15:17" x14ac:dyDescent="0.3">
      <c r="O219" s="194"/>
      <c r="P219" s="197"/>
      <c r="Q219" s="197"/>
    </row>
    <row r="220" spans="15:17" x14ac:dyDescent="0.3">
      <c r="O220" s="194"/>
      <c r="P220" s="197"/>
      <c r="Q220" s="197"/>
    </row>
    <row r="221" spans="15:17" x14ac:dyDescent="0.3">
      <c r="O221" s="194"/>
      <c r="P221" s="197"/>
      <c r="Q221" s="197"/>
    </row>
    <row r="222" spans="15:17" x14ac:dyDescent="0.3">
      <c r="O222" s="194"/>
      <c r="P222" s="197"/>
      <c r="Q222" s="197"/>
    </row>
    <row r="223" spans="15:17" x14ac:dyDescent="0.3">
      <c r="O223" s="194"/>
      <c r="P223" s="197"/>
      <c r="Q223" s="197"/>
    </row>
    <row r="224" spans="15:17" x14ac:dyDescent="0.3">
      <c r="O224" s="194"/>
      <c r="P224" s="197"/>
      <c r="Q224" s="197"/>
    </row>
    <row r="225" spans="15:17" x14ac:dyDescent="0.3">
      <c r="O225" s="194"/>
      <c r="P225" s="197"/>
      <c r="Q225" s="197"/>
    </row>
    <row r="226" spans="15:17" x14ac:dyDescent="0.3">
      <c r="O226" s="194"/>
      <c r="P226" s="197"/>
      <c r="Q226" s="197"/>
    </row>
    <row r="227" spans="15:17" x14ac:dyDescent="0.3">
      <c r="O227" s="194"/>
      <c r="P227" s="197"/>
      <c r="Q227" s="197"/>
    </row>
    <row r="228" spans="15:17" x14ac:dyDescent="0.3">
      <c r="O228" s="194"/>
      <c r="P228" s="197"/>
      <c r="Q228" s="197"/>
    </row>
    <row r="229" spans="15:17" x14ac:dyDescent="0.3">
      <c r="O229" s="194"/>
      <c r="P229" s="197"/>
      <c r="Q229" s="197"/>
    </row>
    <row r="230" spans="15:17" x14ac:dyDescent="0.3">
      <c r="O230" s="194"/>
      <c r="P230" s="197"/>
      <c r="Q230" s="197"/>
    </row>
    <row r="231" spans="15:17" x14ac:dyDescent="0.3">
      <c r="O231" s="194"/>
      <c r="P231" s="197"/>
      <c r="Q231" s="197"/>
    </row>
    <row r="232" spans="15:17" x14ac:dyDescent="0.3">
      <c r="O232" s="194"/>
      <c r="P232" s="197"/>
      <c r="Q232" s="197"/>
    </row>
    <row r="233" spans="15:17" x14ac:dyDescent="0.3">
      <c r="O233" s="194"/>
      <c r="P233" s="197"/>
      <c r="Q233" s="197"/>
    </row>
    <row r="234" spans="15:17" x14ac:dyDescent="0.3">
      <c r="O234" s="194"/>
      <c r="P234" s="197"/>
      <c r="Q234" s="197"/>
    </row>
    <row r="235" spans="15:17" x14ac:dyDescent="0.3">
      <c r="O235" s="194"/>
      <c r="P235" s="197"/>
      <c r="Q235" s="197"/>
    </row>
    <row r="236" spans="15:17" x14ac:dyDescent="0.3">
      <c r="O236" s="194"/>
      <c r="P236" s="197"/>
      <c r="Q236" s="197"/>
    </row>
    <row r="237" spans="15:17" x14ac:dyDescent="0.3">
      <c r="O237" s="194"/>
      <c r="P237" s="197"/>
      <c r="Q237" s="197"/>
    </row>
    <row r="238" spans="15:17" x14ac:dyDescent="0.3">
      <c r="O238" s="194"/>
      <c r="P238" s="197"/>
      <c r="Q238" s="197"/>
    </row>
    <row r="239" spans="15:17" x14ac:dyDescent="0.3">
      <c r="O239" s="194"/>
      <c r="P239" s="197"/>
      <c r="Q239" s="197"/>
    </row>
    <row r="240" spans="15:17" x14ac:dyDescent="0.3">
      <c r="O240" s="194"/>
      <c r="P240" s="197"/>
      <c r="Q240" s="197"/>
    </row>
    <row r="241" spans="15:17" x14ac:dyDescent="0.3">
      <c r="O241" s="194"/>
      <c r="P241" s="197"/>
      <c r="Q241" s="197"/>
    </row>
    <row r="242" spans="15:17" x14ac:dyDescent="0.3">
      <c r="O242" s="194"/>
      <c r="P242" s="197"/>
      <c r="Q242" s="197"/>
    </row>
    <row r="243" spans="15:17" x14ac:dyDescent="0.3">
      <c r="O243" s="194"/>
      <c r="P243" s="197"/>
      <c r="Q243" s="197"/>
    </row>
    <row r="244" spans="15:17" x14ac:dyDescent="0.3">
      <c r="O244" s="194"/>
      <c r="P244" s="197"/>
      <c r="Q244" s="197"/>
    </row>
    <row r="245" spans="15:17" x14ac:dyDescent="0.3">
      <c r="O245" s="194"/>
      <c r="P245" s="197"/>
      <c r="Q245" s="197"/>
    </row>
    <row r="246" spans="15:17" x14ac:dyDescent="0.3">
      <c r="O246" s="194"/>
      <c r="P246" s="197"/>
      <c r="Q246" s="197"/>
    </row>
    <row r="247" spans="15:17" x14ac:dyDescent="0.3">
      <c r="O247" s="194"/>
      <c r="P247" s="197"/>
      <c r="Q247" s="197"/>
    </row>
    <row r="248" spans="15:17" x14ac:dyDescent="0.3">
      <c r="O248" s="194"/>
      <c r="P248" s="197"/>
      <c r="Q248" s="197"/>
    </row>
    <row r="249" spans="15:17" x14ac:dyDescent="0.3">
      <c r="O249" s="194"/>
      <c r="P249" s="197"/>
      <c r="Q249" s="197"/>
    </row>
    <row r="250" spans="15:17" x14ac:dyDescent="0.3">
      <c r="O250" s="194"/>
      <c r="P250" s="197"/>
      <c r="Q250" s="197"/>
    </row>
    <row r="251" spans="15:17" x14ac:dyDescent="0.3">
      <c r="O251" s="194"/>
      <c r="P251" s="197"/>
      <c r="Q251" s="197"/>
    </row>
    <row r="252" spans="15:17" x14ac:dyDescent="0.3">
      <c r="O252" s="194"/>
      <c r="P252" s="197"/>
      <c r="Q252" s="197"/>
    </row>
    <row r="253" spans="15:17" x14ac:dyDescent="0.3">
      <c r="O253" s="194"/>
      <c r="P253" s="197"/>
      <c r="Q253" s="197"/>
    </row>
    <row r="254" spans="15:17" x14ac:dyDescent="0.3">
      <c r="O254" s="194"/>
      <c r="P254" s="197"/>
      <c r="Q254" s="197"/>
    </row>
    <row r="255" spans="15:17" x14ac:dyDescent="0.3">
      <c r="O255" s="194"/>
      <c r="P255" s="197"/>
      <c r="Q255" s="197"/>
    </row>
    <row r="256" spans="15:17" x14ac:dyDescent="0.3">
      <c r="O256" s="194"/>
      <c r="P256" s="197"/>
      <c r="Q256" s="197"/>
    </row>
    <row r="257" spans="15:17" x14ac:dyDescent="0.3">
      <c r="O257" s="194"/>
      <c r="P257" s="197"/>
      <c r="Q257" s="197"/>
    </row>
    <row r="258" spans="15:17" x14ac:dyDescent="0.3">
      <c r="O258" s="194"/>
      <c r="P258" s="197"/>
      <c r="Q258" s="197"/>
    </row>
    <row r="259" spans="15:17" x14ac:dyDescent="0.3">
      <c r="O259" s="194"/>
      <c r="P259" s="197"/>
      <c r="Q259" s="197"/>
    </row>
    <row r="260" spans="15:17" x14ac:dyDescent="0.3">
      <c r="O260" s="194"/>
      <c r="P260" s="197"/>
      <c r="Q260" s="197"/>
    </row>
    <row r="261" spans="15:17" x14ac:dyDescent="0.3">
      <c r="O261" s="194"/>
      <c r="P261" s="197"/>
      <c r="Q261" s="197"/>
    </row>
    <row r="262" spans="15:17" x14ac:dyDescent="0.3">
      <c r="O262" s="194"/>
      <c r="P262" s="197"/>
      <c r="Q262" s="197"/>
    </row>
    <row r="263" spans="15:17" x14ac:dyDescent="0.3">
      <c r="O263" s="194"/>
      <c r="P263" s="197"/>
      <c r="Q263" s="197"/>
    </row>
    <row r="264" spans="15:17" x14ac:dyDescent="0.3">
      <c r="O264" s="194"/>
      <c r="P264" s="197"/>
      <c r="Q264" s="197"/>
    </row>
    <row r="265" spans="15:17" x14ac:dyDescent="0.3">
      <c r="O265" s="194"/>
      <c r="P265" s="197"/>
      <c r="Q265" s="197"/>
    </row>
    <row r="266" spans="15:17" x14ac:dyDescent="0.3">
      <c r="O266" s="194"/>
      <c r="P266" s="197"/>
      <c r="Q266" s="197"/>
    </row>
    <row r="267" spans="15:17" x14ac:dyDescent="0.3">
      <c r="O267" s="194"/>
      <c r="P267" s="197"/>
      <c r="Q267" s="197"/>
    </row>
    <row r="268" spans="15:17" x14ac:dyDescent="0.3">
      <c r="O268" s="194"/>
      <c r="P268" s="197"/>
      <c r="Q268" s="197"/>
    </row>
    <row r="269" spans="15:17" x14ac:dyDescent="0.3">
      <c r="O269" s="194"/>
      <c r="P269" s="197"/>
      <c r="Q269" s="197"/>
    </row>
    <row r="270" spans="15:17" x14ac:dyDescent="0.3">
      <c r="O270" s="194"/>
      <c r="P270" s="197"/>
      <c r="Q270" s="197"/>
    </row>
    <row r="271" spans="15:17" x14ac:dyDescent="0.3">
      <c r="O271" s="194"/>
      <c r="P271" s="197"/>
      <c r="Q271" s="197"/>
    </row>
    <row r="272" spans="15:17" x14ac:dyDescent="0.3">
      <c r="O272" s="194"/>
      <c r="P272" s="197"/>
      <c r="Q272" s="197"/>
    </row>
    <row r="273" spans="15:17" x14ac:dyDescent="0.3">
      <c r="O273" s="194"/>
      <c r="P273" s="197"/>
      <c r="Q273" s="197"/>
    </row>
    <row r="274" spans="15:17" x14ac:dyDescent="0.3">
      <c r="O274" s="194"/>
      <c r="P274" s="197"/>
      <c r="Q274" s="197"/>
    </row>
    <row r="275" spans="15:17" x14ac:dyDescent="0.3">
      <c r="O275" s="194"/>
      <c r="P275" s="197"/>
      <c r="Q275" s="197"/>
    </row>
    <row r="276" spans="15:17" x14ac:dyDescent="0.3">
      <c r="O276" s="194"/>
      <c r="P276" s="197"/>
      <c r="Q276" s="197"/>
    </row>
    <row r="277" spans="15:17" x14ac:dyDescent="0.3">
      <c r="O277" s="194"/>
      <c r="P277" s="197"/>
      <c r="Q277" s="197"/>
    </row>
    <row r="278" spans="15:17" x14ac:dyDescent="0.3">
      <c r="O278" s="194"/>
      <c r="P278" s="197"/>
      <c r="Q278" s="197"/>
    </row>
    <row r="279" spans="15:17" x14ac:dyDescent="0.3">
      <c r="O279" s="194"/>
      <c r="P279" s="197"/>
      <c r="Q279" s="197"/>
    </row>
    <row r="280" spans="15:17" x14ac:dyDescent="0.3">
      <c r="O280" s="194"/>
      <c r="P280" s="197"/>
      <c r="Q280" s="197"/>
    </row>
    <row r="281" spans="15:17" x14ac:dyDescent="0.3">
      <c r="O281" s="194"/>
      <c r="P281" s="197"/>
      <c r="Q281" s="197"/>
    </row>
    <row r="282" spans="15:17" x14ac:dyDescent="0.3">
      <c r="O282" s="194"/>
      <c r="P282" s="197"/>
      <c r="Q282" s="197"/>
    </row>
    <row r="283" spans="15:17" x14ac:dyDescent="0.3">
      <c r="O283" s="194"/>
      <c r="P283" s="197"/>
      <c r="Q283" s="197"/>
    </row>
    <row r="284" spans="15:17" x14ac:dyDescent="0.3">
      <c r="O284" s="194"/>
      <c r="P284" s="197"/>
      <c r="Q284" s="197"/>
    </row>
    <row r="285" spans="15:17" x14ac:dyDescent="0.3">
      <c r="O285" s="194"/>
      <c r="P285" s="197"/>
      <c r="Q285" s="197"/>
    </row>
    <row r="286" spans="15:17" x14ac:dyDescent="0.3">
      <c r="O286" s="194"/>
      <c r="P286" s="197"/>
      <c r="Q286" s="197"/>
    </row>
    <row r="287" spans="15:17" x14ac:dyDescent="0.3">
      <c r="O287" s="194"/>
      <c r="P287" s="197"/>
      <c r="Q287" s="197"/>
    </row>
    <row r="288" spans="15:17" x14ac:dyDescent="0.3">
      <c r="O288" s="194"/>
      <c r="P288" s="197"/>
      <c r="Q288" s="197"/>
    </row>
    <row r="289" spans="15:17" x14ac:dyDescent="0.3">
      <c r="O289" s="194"/>
      <c r="P289" s="197"/>
      <c r="Q289" s="197"/>
    </row>
    <row r="290" spans="15:17" x14ac:dyDescent="0.3">
      <c r="O290" s="194"/>
      <c r="P290" s="197"/>
      <c r="Q290" s="197"/>
    </row>
    <row r="291" spans="15:17" x14ac:dyDescent="0.3">
      <c r="O291" s="194"/>
      <c r="P291" s="197"/>
      <c r="Q291" s="197"/>
    </row>
    <row r="292" spans="15:17" x14ac:dyDescent="0.3">
      <c r="O292" s="194"/>
      <c r="P292" s="197"/>
      <c r="Q292" s="197"/>
    </row>
    <row r="293" spans="15:17" x14ac:dyDescent="0.3">
      <c r="O293" s="194"/>
      <c r="P293" s="197"/>
      <c r="Q293" s="197"/>
    </row>
    <row r="294" spans="15:17" x14ac:dyDescent="0.3">
      <c r="O294" s="194"/>
      <c r="P294" s="197"/>
      <c r="Q294" s="197"/>
    </row>
    <row r="295" spans="15:17" x14ac:dyDescent="0.3">
      <c r="O295" s="194"/>
      <c r="P295" s="197"/>
      <c r="Q295" s="197"/>
    </row>
    <row r="296" spans="15:17" x14ac:dyDescent="0.3">
      <c r="O296" s="194"/>
      <c r="P296" s="197"/>
      <c r="Q296" s="197"/>
    </row>
    <row r="297" spans="15:17" x14ac:dyDescent="0.3">
      <c r="O297" s="194"/>
      <c r="P297" s="197"/>
      <c r="Q297" s="197"/>
    </row>
    <row r="298" spans="15:17" x14ac:dyDescent="0.3">
      <c r="O298" s="194"/>
      <c r="P298" s="197"/>
      <c r="Q298" s="197"/>
    </row>
    <row r="299" spans="15:17" x14ac:dyDescent="0.3">
      <c r="O299" s="194"/>
      <c r="P299" s="197"/>
      <c r="Q299" s="197"/>
    </row>
    <row r="300" spans="15:17" x14ac:dyDescent="0.3">
      <c r="O300" s="194"/>
      <c r="P300" s="197"/>
      <c r="Q300" s="197"/>
    </row>
    <row r="301" spans="15:17" x14ac:dyDescent="0.3">
      <c r="O301" s="194"/>
      <c r="P301" s="197"/>
      <c r="Q301" s="197"/>
    </row>
    <row r="302" spans="15:17" x14ac:dyDescent="0.3">
      <c r="O302" s="194"/>
      <c r="P302" s="197"/>
      <c r="Q302" s="197"/>
    </row>
    <row r="303" spans="15:17" x14ac:dyDescent="0.3">
      <c r="O303" s="194"/>
      <c r="P303" s="197"/>
      <c r="Q303" s="197"/>
    </row>
    <row r="304" spans="15:17" x14ac:dyDescent="0.3">
      <c r="O304" s="194"/>
      <c r="P304" s="197"/>
      <c r="Q304" s="197"/>
    </row>
    <row r="305" spans="15:17" x14ac:dyDescent="0.3">
      <c r="O305" s="194"/>
      <c r="P305" s="197"/>
      <c r="Q305" s="197"/>
    </row>
    <row r="306" spans="15:17" x14ac:dyDescent="0.3">
      <c r="O306" s="194"/>
      <c r="P306" s="197"/>
      <c r="Q306" s="197"/>
    </row>
    <row r="307" spans="15:17" x14ac:dyDescent="0.3">
      <c r="O307" s="194"/>
      <c r="P307" s="197"/>
      <c r="Q307" s="197"/>
    </row>
    <row r="308" spans="15:17" x14ac:dyDescent="0.3">
      <c r="O308" s="194"/>
      <c r="P308" s="197"/>
      <c r="Q308" s="197"/>
    </row>
    <row r="309" spans="15:17" x14ac:dyDescent="0.3">
      <c r="O309" s="194"/>
      <c r="P309" s="197"/>
      <c r="Q309" s="197"/>
    </row>
    <row r="310" spans="15:17" x14ac:dyDescent="0.3">
      <c r="O310" s="194"/>
      <c r="P310" s="197"/>
      <c r="Q310" s="197"/>
    </row>
    <row r="311" spans="15:17" x14ac:dyDescent="0.3">
      <c r="O311" s="194"/>
      <c r="P311" s="197"/>
      <c r="Q311" s="197"/>
    </row>
    <row r="312" spans="15:17" x14ac:dyDescent="0.3">
      <c r="O312" s="194"/>
      <c r="P312" s="197"/>
      <c r="Q312" s="197"/>
    </row>
    <row r="313" spans="15:17" x14ac:dyDescent="0.3">
      <c r="O313" s="194"/>
      <c r="P313" s="197"/>
      <c r="Q313" s="197"/>
    </row>
    <row r="314" spans="15:17" x14ac:dyDescent="0.3">
      <c r="O314" s="194"/>
      <c r="P314" s="197"/>
      <c r="Q314" s="197"/>
    </row>
    <row r="315" spans="15:17" x14ac:dyDescent="0.3">
      <c r="O315" s="194"/>
      <c r="P315" s="197"/>
      <c r="Q315" s="197"/>
    </row>
    <row r="316" spans="15:17" x14ac:dyDescent="0.3">
      <c r="O316" s="194"/>
      <c r="P316" s="197"/>
      <c r="Q316" s="197"/>
    </row>
    <row r="317" spans="15:17" x14ac:dyDescent="0.3">
      <c r="O317" s="194"/>
      <c r="P317" s="197"/>
      <c r="Q317" s="197"/>
    </row>
    <row r="318" spans="15:17" x14ac:dyDescent="0.3">
      <c r="O318" s="194"/>
      <c r="P318" s="197"/>
      <c r="Q318" s="197"/>
    </row>
    <row r="319" spans="15:17" x14ac:dyDescent="0.3">
      <c r="O319" s="194"/>
      <c r="P319" s="197"/>
      <c r="Q319" s="197"/>
    </row>
    <row r="320" spans="15:17" x14ac:dyDescent="0.3">
      <c r="O320" s="194"/>
      <c r="P320" s="197"/>
      <c r="Q320" s="197"/>
    </row>
    <row r="321" spans="15:17" x14ac:dyDescent="0.3">
      <c r="O321" s="194"/>
      <c r="P321" s="197"/>
      <c r="Q321" s="197"/>
    </row>
    <row r="322" spans="15:17" x14ac:dyDescent="0.3">
      <c r="O322" s="194"/>
      <c r="P322" s="197"/>
      <c r="Q322" s="197"/>
    </row>
    <row r="323" spans="15:17" x14ac:dyDescent="0.3">
      <c r="O323" s="194"/>
      <c r="P323" s="197"/>
      <c r="Q323" s="197"/>
    </row>
    <row r="324" spans="15:17" x14ac:dyDescent="0.3">
      <c r="O324" s="194"/>
      <c r="P324" s="197"/>
      <c r="Q324" s="197"/>
    </row>
    <row r="325" spans="15:17" x14ac:dyDescent="0.3">
      <c r="O325" s="194"/>
      <c r="P325" s="197"/>
      <c r="Q325" s="197"/>
    </row>
    <row r="326" spans="15:17" x14ac:dyDescent="0.3">
      <c r="O326" s="194"/>
      <c r="P326" s="197"/>
      <c r="Q326" s="197"/>
    </row>
    <row r="327" spans="15:17" x14ac:dyDescent="0.3">
      <c r="O327" s="194"/>
      <c r="P327" s="197"/>
      <c r="Q327" s="197"/>
    </row>
    <row r="328" spans="15:17" x14ac:dyDescent="0.3">
      <c r="O328" s="194"/>
      <c r="P328" s="197"/>
      <c r="Q328" s="197"/>
    </row>
    <row r="329" spans="15:17" x14ac:dyDescent="0.3">
      <c r="O329" s="194"/>
      <c r="P329" s="197"/>
      <c r="Q329" s="197"/>
    </row>
    <row r="330" spans="15:17" x14ac:dyDescent="0.3">
      <c r="O330" s="194"/>
      <c r="P330" s="197"/>
      <c r="Q330" s="197"/>
    </row>
    <row r="331" spans="15:17" x14ac:dyDescent="0.3">
      <c r="O331" s="194"/>
      <c r="P331" s="197"/>
      <c r="Q331" s="197"/>
    </row>
    <row r="332" spans="15:17" x14ac:dyDescent="0.3">
      <c r="O332" s="194"/>
      <c r="P332" s="197"/>
      <c r="Q332" s="197"/>
    </row>
    <row r="333" spans="15:17" x14ac:dyDescent="0.3">
      <c r="O333" s="194"/>
      <c r="P333" s="197"/>
      <c r="Q333" s="197"/>
    </row>
    <row r="334" spans="15:17" x14ac:dyDescent="0.3">
      <c r="O334" s="194"/>
      <c r="P334" s="197"/>
      <c r="Q334" s="197"/>
    </row>
    <row r="335" spans="15:17" x14ac:dyDescent="0.3">
      <c r="O335" s="194"/>
      <c r="P335" s="197"/>
      <c r="Q335" s="197"/>
    </row>
    <row r="336" spans="15:17" x14ac:dyDescent="0.3">
      <c r="O336" s="194"/>
      <c r="P336" s="197"/>
      <c r="Q336" s="197"/>
    </row>
    <row r="337" spans="15:17" x14ac:dyDescent="0.3">
      <c r="O337" s="194"/>
      <c r="P337" s="197"/>
      <c r="Q337" s="197"/>
    </row>
    <row r="338" spans="15:17" x14ac:dyDescent="0.3">
      <c r="O338" s="194"/>
      <c r="P338" s="197"/>
      <c r="Q338" s="197"/>
    </row>
    <row r="339" spans="15:17" x14ac:dyDescent="0.3">
      <c r="O339" s="194"/>
      <c r="P339" s="197"/>
      <c r="Q339" s="197"/>
    </row>
    <row r="340" spans="15:17" x14ac:dyDescent="0.3">
      <c r="O340" s="194"/>
      <c r="P340" s="197"/>
      <c r="Q340" s="197"/>
    </row>
    <row r="341" spans="15:17" x14ac:dyDescent="0.3">
      <c r="O341" s="194"/>
      <c r="P341" s="197"/>
      <c r="Q341" s="197"/>
    </row>
    <row r="342" spans="15:17" x14ac:dyDescent="0.3">
      <c r="O342" s="194"/>
      <c r="P342" s="197"/>
      <c r="Q342" s="197"/>
    </row>
    <row r="343" spans="15:17" x14ac:dyDescent="0.3">
      <c r="O343" s="194"/>
      <c r="P343" s="197"/>
      <c r="Q343" s="197"/>
    </row>
    <row r="344" spans="15:17" x14ac:dyDescent="0.3">
      <c r="O344" s="194"/>
      <c r="P344" s="197"/>
      <c r="Q344" s="197"/>
    </row>
    <row r="345" spans="15:17" x14ac:dyDescent="0.3">
      <c r="O345" s="194"/>
      <c r="P345" s="197"/>
      <c r="Q345" s="197"/>
    </row>
    <row r="346" spans="15:17" x14ac:dyDescent="0.3">
      <c r="O346" s="194"/>
      <c r="P346" s="197"/>
      <c r="Q346" s="197"/>
    </row>
    <row r="347" spans="15:17" x14ac:dyDescent="0.3">
      <c r="O347" s="194"/>
      <c r="P347" s="197"/>
      <c r="Q347" s="197"/>
    </row>
    <row r="348" spans="15:17" x14ac:dyDescent="0.3">
      <c r="O348" s="194"/>
      <c r="P348" s="197"/>
      <c r="Q348" s="197"/>
    </row>
    <row r="349" spans="15:17" x14ac:dyDescent="0.3">
      <c r="O349" s="194"/>
      <c r="P349" s="197"/>
      <c r="Q349" s="197"/>
    </row>
    <row r="350" spans="15:17" x14ac:dyDescent="0.3">
      <c r="O350" s="194"/>
      <c r="P350" s="197"/>
      <c r="Q350" s="197"/>
    </row>
    <row r="351" spans="15:17" x14ac:dyDescent="0.3">
      <c r="O351" s="194"/>
      <c r="P351" s="197"/>
      <c r="Q351" s="197"/>
    </row>
    <row r="352" spans="15:17" x14ac:dyDescent="0.3">
      <c r="O352" s="194"/>
      <c r="P352" s="197"/>
      <c r="Q352" s="197"/>
    </row>
    <row r="353" spans="15:17" x14ac:dyDescent="0.3">
      <c r="O353" s="194"/>
      <c r="P353" s="197"/>
      <c r="Q353" s="197"/>
    </row>
    <row r="354" spans="15:17" x14ac:dyDescent="0.3">
      <c r="O354" s="194"/>
      <c r="P354" s="197"/>
      <c r="Q354" s="197"/>
    </row>
    <row r="355" spans="15:17" x14ac:dyDescent="0.3">
      <c r="O355" s="194"/>
      <c r="P355" s="197"/>
      <c r="Q355" s="197"/>
    </row>
    <row r="356" spans="15:17" x14ac:dyDescent="0.3">
      <c r="O356" s="194"/>
      <c r="P356" s="197"/>
      <c r="Q356" s="197"/>
    </row>
    <row r="357" spans="15:17" x14ac:dyDescent="0.3">
      <c r="O357" s="194"/>
      <c r="P357" s="197"/>
      <c r="Q357" s="197"/>
    </row>
    <row r="358" spans="15:17" x14ac:dyDescent="0.3">
      <c r="O358" s="194"/>
      <c r="P358" s="197"/>
      <c r="Q358" s="197"/>
    </row>
    <row r="359" spans="15:17" x14ac:dyDescent="0.3">
      <c r="O359" s="194"/>
      <c r="P359" s="197"/>
      <c r="Q359" s="197"/>
    </row>
    <row r="360" spans="15:17" x14ac:dyDescent="0.3">
      <c r="O360" s="194"/>
      <c r="P360" s="197"/>
      <c r="Q360" s="197"/>
    </row>
    <row r="361" spans="15:17" x14ac:dyDescent="0.3">
      <c r="O361" s="194"/>
      <c r="P361" s="197"/>
      <c r="Q361" s="197"/>
    </row>
    <row r="362" spans="15:17" x14ac:dyDescent="0.3">
      <c r="O362" s="194"/>
      <c r="P362" s="197"/>
      <c r="Q362" s="197"/>
    </row>
    <row r="363" spans="15:17" x14ac:dyDescent="0.3">
      <c r="O363" s="194"/>
      <c r="P363" s="197"/>
      <c r="Q363" s="197"/>
    </row>
    <row r="364" spans="15:17" x14ac:dyDescent="0.3">
      <c r="O364" s="194"/>
      <c r="P364" s="197"/>
      <c r="Q364" s="197"/>
    </row>
    <row r="365" spans="15:17" x14ac:dyDescent="0.3">
      <c r="O365" s="194"/>
      <c r="P365" s="197"/>
      <c r="Q365" s="197"/>
    </row>
    <row r="366" spans="15:17" x14ac:dyDescent="0.3">
      <c r="O366" s="194"/>
      <c r="P366" s="197"/>
      <c r="Q366" s="197"/>
    </row>
    <row r="367" spans="15:17" x14ac:dyDescent="0.3">
      <c r="O367" s="194"/>
      <c r="P367" s="197"/>
      <c r="Q367" s="197"/>
    </row>
    <row r="368" spans="15:17" x14ac:dyDescent="0.3">
      <c r="O368" s="194"/>
      <c r="P368" s="197"/>
      <c r="Q368" s="197"/>
    </row>
    <row r="369" spans="15:17" x14ac:dyDescent="0.3">
      <c r="O369" s="194"/>
      <c r="P369" s="197"/>
      <c r="Q369" s="197"/>
    </row>
    <row r="370" spans="15:17" x14ac:dyDescent="0.3">
      <c r="O370" s="194"/>
      <c r="P370" s="197"/>
      <c r="Q370" s="197"/>
    </row>
    <row r="371" spans="15:17" x14ac:dyDescent="0.3">
      <c r="O371" s="194"/>
      <c r="P371" s="197"/>
      <c r="Q371" s="197"/>
    </row>
    <row r="372" spans="15:17" x14ac:dyDescent="0.3">
      <c r="O372" s="194"/>
      <c r="P372" s="197"/>
      <c r="Q372" s="197"/>
    </row>
    <row r="373" spans="15:17" x14ac:dyDescent="0.3">
      <c r="O373" s="194"/>
      <c r="P373" s="197"/>
      <c r="Q373" s="197"/>
    </row>
    <row r="374" spans="15:17" x14ac:dyDescent="0.3">
      <c r="O374" s="194"/>
      <c r="P374" s="197"/>
      <c r="Q374" s="197"/>
    </row>
    <row r="375" spans="15:17" x14ac:dyDescent="0.3">
      <c r="O375" s="194"/>
      <c r="P375" s="197"/>
      <c r="Q375" s="197"/>
    </row>
    <row r="376" spans="15:17" x14ac:dyDescent="0.3">
      <c r="O376" s="194"/>
      <c r="P376" s="197"/>
      <c r="Q376" s="197"/>
    </row>
    <row r="377" spans="15:17" x14ac:dyDescent="0.3">
      <c r="O377" s="194"/>
      <c r="P377" s="197"/>
      <c r="Q377" s="197"/>
    </row>
    <row r="378" spans="15:17" x14ac:dyDescent="0.3">
      <c r="O378" s="194"/>
      <c r="P378" s="197"/>
      <c r="Q378" s="197"/>
    </row>
    <row r="379" spans="15:17" x14ac:dyDescent="0.3">
      <c r="O379" s="194"/>
      <c r="P379" s="197"/>
      <c r="Q379" s="197"/>
    </row>
    <row r="380" spans="15:17" x14ac:dyDescent="0.3">
      <c r="O380" s="194"/>
      <c r="P380" s="197"/>
      <c r="Q380" s="197"/>
    </row>
    <row r="381" spans="15:17" x14ac:dyDescent="0.3">
      <c r="O381" s="194"/>
      <c r="P381" s="197"/>
      <c r="Q381" s="197"/>
    </row>
    <row r="382" spans="15:17" x14ac:dyDescent="0.3">
      <c r="O382" s="194"/>
      <c r="P382" s="197"/>
      <c r="Q382" s="197"/>
    </row>
    <row r="383" spans="15:17" x14ac:dyDescent="0.3">
      <c r="O383" s="194"/>
      <c r="P383" s="197"/>
      <c r="Q383" s="197"/>
    </row>
    <row r="384" spans="15:17" x14ac:dyDescent="0.3">
      <c r="O384" s="194"/>
      <c r="P384" s="197"/>
      <c r="Q384" s="197"/>
    </row>
    <row r="385" spans="15:17" x14ac:dyDescent="0.3">
      <c r="O385" s="194"/>
      <c r="P385" s="197"/>
      <c r="Q385" s="197"/>
    </row>
    <row r="386" spans="15:17" x14ac:dyDescent="0.3">
      <c r="O386" s="194"/>
      <c r="P386" s="197"/>
      <c r="Q386" s="197"/>
    </row>
    <row r="387" spans="15:17" x14ac:dyDescent="0.3">
      <c r="O387" s="194"/>
      <c r="P387" s="197"/>
      <c r="Q387" s="197"/>
    </row>
    <row r="388" spans="15:17" x14ac:dyDescent="0.3">
      <c r="O388" s="194"/>
      <c r="P388" s="197"/>
      <c r="Q388" s="197"/>
    </row>
    <row r="389" spans="15:17" x14ac:dyDescent="0.3">
      <c r="O389" s="194"/>
      <c r="P389" s="197"/>
      <c r="Q389" s="197"/>
    </row>
    <row r="390" spans="15:17" x14ac:dyDescent="0.3">
      <c r="O390" s="194"/>
      <c r="P390" s="197"/>
      <c r="Q390" s="197"/>
    </row>
    <row r="391" spans="15:17" x14ac:dyDescent="0.3">
      <c r="O391" s="194"/>
      <c r="P391" s="197"/>
      <c r="Q391" s="197"/>
    </row>
    <row r="392" spans="15:17" x14ac:dyDescent="0.3">
      <c r="O392" s="194"/>
      <c r="P392" s="197"/>
      <c r="Q392" s="197"/>
    </row>
    <row r="393" spans="15:17" x14ac:dyDescent="0.3">
      <c r="O393" s="194"/>
      <c r="P393" s="197"/>
      <c r="Q393" s="197"/>
    </row>
    <row r="394" spans="15:17" x14ac:dyDescent="0.3">
      <c r="O394" s="194"/>
      <c r="P394" s="197"/>
      <c r="Q394" s="197"/>
    </row>
    <row r="395" spans="15:17" x14ac:dyDescent="0.3">
      <c r="O395" s="194"/>
      <c r="P395" s="197"/>
      <c r="Q395" s="197"/>
    </row>
    <row r="396" spans="15:17" x14ac:dyDescent="0.3">
      <c r="O396" s="194"/>
      <c r="P396" s="197"/>
      <c r="Q396" s="197"/>
    </row>
    <row r="397" spans="15:17" x14ac:dyDescent="0.3">
      <c r="O397" s="194"/>
      <c r="P397" s="197"/>
      <c r="Q397" s="197"/>
    </row>
    <row r="398" spans="15:17" x14ac:dyDescent="0.3">
      <c r="O398" s="194"/>
      <c r="P398" s="197"/>
      <c r="Q398" s="197"/>
    </row>
    <row r="399" spans="15:17" x14ac:dyDescent="0.3">
      <c r="O399" s="194"/>
      <c r="P399" s="197"/>
      <c r="Q399" s="197"/>
    </row>
    <row r="400" spans="15:17" x14ac:dyDescent="0.3">
      <c r="O400" s="194"/>
      <c r="P400" s="197"/>
      <c r="Q400" s="197"/>
    </row>
    <row r="401" spans="15:17" x14ac:dyDescent="0.3">
      <c r="O401" s="194"/>
      <c r="P401" s="197"/>
      <c r="Q401" s="197"/>
    </row>
    <row r="402" spans="15:17" x14ac:dyDescent="0.3">
      <c r="O402" s="194"/>
      <c r="P402" s="197"/>
      <c r="Q402" s="197"/>
    </row>
    <row r="403" spans="15:17" x14ac:dyDescent="0.3">
      <c r="O403" s="194"/>
      <c r="P403" s="197"/>
      <c r="Q403" s="197"/>
    </row>
    <row r="404" spans="15:17" x14ac:dyDescent="0.3">
      <c r="O404" s="194"/>
      <c r="P404" s="197"/>
      <c r="Q404" s="197"/>
    </row>
    <row r="405" spans="15:17" x14ac:dyDescent="0.3">
      <c r="O405" s="194"/>
      <c r="P405" s="197"/>
      <c r="Q405" s="197"/>
    </row>
    <row r="406" spans="15:17" x14ac:dyDescent="0.3">
      <c r="O406" s="194"/>
      <c r="P406" s="197"/>
      <c r="Q406" s="197"/>
    </row>
    <row r="407" spans="15:17" x14ac:dyDescent="0.3">
      <c r="O407" s="194"/>
      <c r="P407" s="197"/>
      <c r="Q407" s="197"/>
    </row>
    <row r="408" spans="15:17" x14ac:dyDescent="0.3">
      <c r="O408" s="194"/>
      <c r="P408" s="197"/>
      <c r="Q408" s="197"/>
    </row>
    <row r="409" spans="15:17" x14ac:dyDescent="0.3">
      <c r="O409" s="194"/>
      <c r="P409" s="197"/>
      <c r="Q409" s="197"/>
    </row>
    <row r="410" spans="15:17" x14ac:dyDescent="0.3">
      <c r="O410" s="194"/>
      <c r="P410" s="197"/>
      <c r="Q410" s="197"/>
    </row>
    <row r="411" spans="15:17" x14ac:dyDescent="0.3">
      <c r="O411" s="194"/>
      <c r="P411" s="197"/>
      <c r="Q411" s="197"/>
    </row>
    <row r="412" spans="15:17" x14ac:dyDescent="0.3">
      <c r="O412" s="194"/>
      <c r="P412" s="197"/>
      <c r="Q412" s="197"/>
    </row>
    <row r="413" spans="15:17" x14ac:dyDescent="0.3">
      <c r="O413" s="194"/>
      <c r="P413" s="197"/>
      <c r="Q413" s="197"/>
    </row>
    <row r="414" spans="15:17" x14ac:dyDescent="0.3">
      <c r="O414" s="194"/>
      <c r="P414" s="197"/>
      <c r="Q414" s="197"/>
    </row>
    <row r="415" spans="15:17" x14ac:dyDescent="0.3">
      <c r="O415" s="194"/>
      <c r="P415" s="197"/>
      <c r="Q415" s="197"/>
    </row>
    <row r="416" spans="15:17" x14ac:dyDescent="0.3">
      <c r="O416" s="194"/>
      <c r="P416" s="197"/>
      <c r="Q416" s="197"/>
    </row>
    <row r="417" spans="15:17" x14ac:dyDescent="0.3">
      <c r="O417" s="194"/>
      <c r="P417" s="197"/>
      <c r="Q417" s="197"/>
    </row>
    <row r="418" spans="15:17" x14ac:dyDescent="0.3">
      <c r="O418" s="194"/>
      <c r="P418" s="197"/>
      <c r="Q418" s="197"/>
    </row>
    <row r="419" spans="15:17" x14ac:dyDescent="0.3">
      <c r="O419" s="194"/>
      <c r="P419" s="197"/>
      <c r="Q419" s="197"/>
    </row>
    <row r="420" spans="15:17" x14ac:dyDescent="0.3">
      <c r="O420" s="194"/>
      <c r="P420" s="197"/>
      <c r="Q420" s="197"/>
    </row>
    <row r="421" spans="15:17" x14ac:dyDescent="0.3">
      <c r="O421" s="194"/>
      <c r="P421" s="197"/>
      <c r="Q421" s="197"/>
    </row>
    <row r="422" spans="15:17" x14ac:dyDescent="0.3">
      <c r="O422" s="194"/>
      <c r="P422" s="197"/>
      <c r="Q422" s="197"/>
    </row>
    <row r="423" spans="15:17" x14ac:dyDescent="0.3">
      <c r="O423" s="194"/>
      <c r="P423" s="197"/>
      <c r="Q423" s="197"/>
    </row>
    <row r="424" spans="15:17" x14ac:dyDescent="0.3">
      <c r="O424" s="194"/>
      <c r="P424" s="197"/>
      <c r="Q424" s="197"/>
    </row>
    <row r="425" spans="15:17" x14ac:dyDescent="0.3">
      <c r="O425" s="194"/>
      <c r="P425" s="197"/>
      <c r="Q425" s="197"/>
    </row>
    <row r="426" spans="15:17" x14ac:dyDescent="0.3">
      <c r="O426" s="194"/>
      <c r="P426" s="197"/>
      <c r="Q426" s="197"/>
    </row>
    <row r="427" spans="15:17" x14ac:dyDescent="0.3">
      <c r="O427" s="194"/>
      <c r="P427" s="197"/>
      <c r="Q427" s="197"/>
    </row>
    <row r="428" spans="15:17" x14ac:dyDescent="0.3">
      <c r="O428" s="194"/>
      <c r="P428" s="197"/>
      <c r="Q428" s="197"/>
    </row>
    <row r="429" spans="15:17" x14ac:dyDescent="0.3">
      <c r="O429" s="194"/>
      <c r="P429" s="197"/>
      <c r="Q429" s="197"/>
    </row>
    <row r="430" spans="15:17" x14ac:dyDescent="0.3">
      <c r="O430" s="194"/>
      <c r="P430" s="197"/>
      <c r="Q430" s="197"/>
    </row>
    <row r="431" spans="15:17" x14ac:dyDescent="0.3">
      <c r="O431" s="194"/>
      <c r="P431" s="197"/>
      <c r="Q431" s="197"/>
    </row>
    <row r="432" spans="15:17" x14ac:dyDescent="0.3">
      <c r="O432" s="194"/>
      <c r="P432" s="197"/>
      <c r="Q432" s="197"/>
    </row>
    <row r="433" spans="15:17" x14ac:dyDescent="0.3">
      <c r="O433" s="194"/>
      <c r="P433" s="197"/>
      <c r="Q433" s="197"/>
    </row>
    <row r="434" spans="15:17" x14ac:dyDescent="0.3">
      <c r="O434" s="194"/>
      <c r="P434" s="197"/>
      <c r="Q434" s="197"/>
    </row>
    <row r="435" spans="15:17" x14ac:dyDescent="0.3">
      <c r="O435" s="194"/>
      <c r="P435" s="197"/>
      <c r="Q435" s="197"/>
    </row>
    <row r="436" spans="15:17" x14ac:dyDescent="0.3">
      <c r="O436" s="194"/>
      <c r="P436" s="197"/>
      <c r="Q436" s="197"/>
    </row>
    <row r="437" spans="15:17" x14ac:dyDescent="0.3">
      <c r="O437" s="194"/>
      <c r="P437" s="197"/>
      <c r="Q437" s="197"/>
    </row>
    <row r="438" spans="15:17" x14ac:dyDescent="0.3">
      <c r="O438" s="194"/>
      <c r="P438" s="197"/>
      <c r="Q438" s="197"/>
    </row>
    <row r="439" spans="15:17" x14ac:dyDescent="0.3">
      <c r="O439" s="194"/>
      <c r="P439" s="197"/>
      <c r="Q439" s="197"/>
    </row>
    <row r="440" spans="15:17" x14ac:dyDescent="0.3">
      <c r="O440" s="194"/>
      <c r="P440" s="197"/>
      <c r="Q440" s="197"/>
    </row>
    <row r="441" spans="15:17" x14ac:dyDescent="0.3">
      <c r="O441" s="194"/>
      <c r="P441" s="197"/>
      <c r="Q441" s="197"/>
    </row>
    <row r="442" spans="15:17" x14ac:dyDescent="0.3">
      <c r="O442" s="194"/>
      <c r="P442" s="197"/>
      <c r="Q442" s="197"/>
    </row>
    <row r="443" spans="15:17" x14ac:dyDescent="0.3">
      <c r="O443" s="194"/>
      <c r="P443" s="197"/>
      <c r="Q443" s="197"/>
    </row>
    <row r="444" spans="15:17" x14ac:dyDescent="0.3">
      <c r="O444" s="194"/>
      <c r="P444" s="197"/>
      <c r="Q444" s="197"/>
    </row>
    <row r="445" spans="15:17" x14ac:dyDescent="0.3">
      <c r="O445" s="194"/>
      <c r="P445" s="197"/>
      <c r="Q445" s="197"/>
    </row>
    <row r="446" spans="15:17" x14ac:dyDescent="0.3">
      <c r="O446" s="194"/>
      <c r="P446" s="197"/>
      <c r="Q446" s="197"/>
    </row>
    <row r="447" spans="15:17" x14ac:dyDescent="0.3">
      <c r="O447" s="194"/>
      <c r="P447" s="197"/>
      <c r="Q447" s="197"/>
    </row>
    <row r="448" spans="15:17" x14ac:dyDescent="0.3">
      <c r="O448" s="194"/>
      <c r="P448" s="197"/>
      <c r="Q448" s="197"/>
    </row>
    <row r="449" spans="15:17" x14ac:dyDescent="0.3">
      <c r="O449" s="194"/>
      <c r="P449" s="197"/>
      <c r="Q449" s="197"/>
    </row>
    <row r="450" spans="15:17" x14ac:dyDescent="0.3">
      <c r="O450" s="194"/>
      <c r="P450" s="197"/>
      <c r="Q450" s="197"/>
    </row>
    <row r="451" spans="15:17" x14ac:dyDescent="0.3">
      <c r="O451" s="194"/>
      <c r="P451" s="197"/>
      <c r="Q451" s="197"/>
    </row>
    <row r="452" spans="15:17" x14ac:dyDescent="0.3">
      <c r="O452" s="194"/>
      <c r="P452" s="197"/>
      <c r="Q452" s="197"/>
    </row>
    <row r="453" spans="15:17" x14ac:dyDescent="0.3">
      <c r="O453" s="194"/>
      <c r="P453" s="197"/>
      <c r="Q453" s="197"/>
    </row>
    <row r="454" spans="15:17" x14ac:dyDescent="0.3">
      <c r="O454" s="194"/>
      <c r="P454" s="197"/>
      <c r="Q454" s="197"/>
    </row>
    <row r="455" spans="15:17" x14ac:dyDescent="0.3">
      <c r="O455" s="194"/>
      <c r="P455" s="197"/>
      <c r="Q455" s="197"/>
    </row>
    <row r="456" spans="15:17" x14ac:dyDescent="0.3">
      <c r="O456" s="194"/>
      <c r="P456" s="197"/>
      <c r="Q456" s="197"/>
    </row>
    <row r="457" spans="15:17" x14ac:dyDescent="0.3">
      <c r="O457" s="194"/>
      <c r="P457" s="197"/>
      <c r="Q457" s="197"/>
    </row>
    <row r="458" spans="15:17" x14ac:dyDescent="0.3">
      <c r="O458" s="194"/>
      <c r="P458" s="197"/>
      <c r="Q458" s="197"/>
    </row>
    <row r="459" spans="15:17" x14ac:dyDescent="0.3">
      <c r="O459" s="194"/>
      <c r="P459" s="197"/>
      <c r="Q459" s="197"/>
    </row>
    <row r="460" spans="15:17" x14ac:dyDescent="0.3">
      <c r="O460" s="194"/>
      <c r="P460" s="197"/>
      <c r="Q460" s="197"/>
    </row>
    <row r="461" spans="15:17" x14ac:dyDescent="0.3">
      <c r="O461" s="194"/>
      <c r="P461" s="197"/>
      <c r="Q461" s="197"/>
    </row>
    <row r="462" spans="15:17" x14ac:dyDescent="0.3">
      <c r="O462" s="194"/>
      <c r="P462" s="197"/>
      <c r="Q462" s="197"/>
    </row>
    <row r="463" spans="15:17" x14ac:dyDescent="0.3">
      <c r="O463" s="194"/>
      <c r="P463" s="197"/>
      <c r="Q463" s="197"/>
    </row>
    <row r="464" spans="15:17" x14ac:dyDescent="0.3">
      <c r="O464" s="194"/>
      <c r="P464" s="197"/>
      <c r="Q464" s="197"/>
    </row>
    <row r="465" spans="15:17" x14ac:dyDescent="0.3">
      <c r="O465" s="194"/>
      <c r="P465" s="197"/>
      <c r="Q465" s="197"/>
    </row>
    <row r="466" spans="15:17" x14ac:dyDescent="0.3">
      <c r="O466" s="194"/>
      <c r="P466" s="197"/>
      <c r="Q466" s="197"/>
    </row>
    <row r="467" spans="15:17" x14ac:dyDescent="0.3">
      <c r="O467" s="194"/>
      <c r="P467" s="197"/>
      <c r="Q467" s="197"/>
    </row>
    <row r="468" spans="15:17" x14ac:dyDescent="0.3">
      <c r="O468" s="194"/>
      <c r="P468" s="197"/>
      <c r="Q468" s="197"/>
    </row>
    <row r="469" spans="15:17" x14ac:dyDescent="0.3">
      <c r="O469" s="194"/>
      <c r="P469" s="197"/>
      <c r="Q469" s="197"/>
    </row>
    <row r="470" spans="15:17" x14ac:dyDescent="0.3">
      <c r="O470" s="194"/>
      <c r="P470" s="197"/>
      <c r="Q470" s="197"/>
    </row>
    <row r="471" spans="15:17" x14ac:dyDescent="0.3">
      <c r="O471" s="194"/>
      <c r="P471" s="197"/>
      <c r="Q471" s="197"/>
    </row>
    <row r="472" spans="15:17" x14ac:dyDescent="0.3">
      <c r="O472" s="194"/>
      <c r="P472" s="197"/>
      <c r="Q472" s="197"/>
    </row>
    <row r="473" spans="15:17" x14ac:dyDescent="0.3">
      <c r="O473" s="194"/>
      <c r="P473" s="197"/>
      <c r="Q473" s="197"/>
    </row>
    <row r="474" spans="15:17" x14ac:dyDescent="0.3">
      <c r="O474" s="194"/>
      <c r="P474" s="197"/>
      <c r="Q474" s="197"/>
    </row>
    <row r="475" spans="15:17" x14ac:dyDescent="0.3">
      <c r="O475" s="194"/>
      <c r="P475" s="197"/>
      <c r="Q475" s="197"/>
    </row>
    <row r="476" spans="15:17" x14ac:dyDescent="0.3">
      <c r="O476" s="194"/>
      <c r="P476" s="197"/>
      <c r="Q476" s="197"/>
    </row>
    <row r="477" spans="15:17" x14ac:dyDescent="0.3">
      <c r="O477" s="194"/>
      <c r="P477" s="197"/>
      <c r="Q477" s="197"/>
    </row>
    <row r="478" spans="15:17" x14ac:dyDescent="0.3">
      <c r="O478" s="194"/>
      <c r="P478" s="197"/>
      <c r="Q478" s="197"/>
    </row>
    <row r="479" spans="15:17" x14ac:dyDescent="0.3">
      <c r="O479" s="194"/>
      <c r="P479" s="197"/>
      <c r="Q479" s="197"/>
    </row>
    <row r="480" spans="15:17" x14ac:dyDescent="0.3">
      <c r="O480" s="194"/>
      <c r="P480" s="197"/>
      <c r="Q480" s="197"/>
    </row>
    <row r="481" spans="15:17" x14ac:dyDescent="0.3">
      <c r="O481" s="194"/>
      <c r="P481" s="197"/>
      <c r="Q481" s="197"/>
    </row>
    <row r="482" spans="15:17" x14ac:dyDescent="0.3">
      <c r="O482" s="194"/>
      <c r="P482" s="197"/>
      <c r="Q482" s="197"/>
    </row>
    <row r="483" spans="15:17" x14ac:dyDescent="0.3">
      <c r="O483" s="194"/>
      <c r="P483" s="197"/>
      <c r="Q483" s="197"/>
    </row>
    <row r="484" spans="15:17" x14ac:dyDescent="0.3">
      <c r="O484" s="194"/>
      <c r="P484" s="197"/>
      <c r="Q484" s="197"/>
    </row>
    <row r="485" spans="15:17" x14ac:dyDescent="0.3">
      <c r="O485" s="194"/>
      <c r="P485" s="197"/>
      <c r="Q485" s="197"/>
    </row>
    <row r="486" spans="15:17" x14ac:dyDescent="0.3">
      <c r="O486" s="194"/>
      <c r="P486" s="197"/>
      <c r="Q486" s="197"/>
    </row>
    <row r="487" spans="15:17" x14ac:dyDescent="0.3">
      <c r="O487" s="194"/>
      <c r="P487" s="197"/>
      <c r="Q487" s="197"/>
    </row>
    <row r="488" spans="15:17" x14ac:dyDescent="0.3">
      <c r="O488" s="194"/>
      <c r="P488" s="197"/>
      <c r="Q488" s="197"/>
    </row>
    <row r="489" spans="15:17" x14ac:dyDescent="0.3">
      <c r="O489" s="194"/>
      <c r="P489" s="197"/>
      <c r="Q489" s="197"/>
    </row>
    <row r="490" spans="15:17" x14ac:dyDescent="0.3">
      <c r="O490" s="194"/>
      <c r="P490" s="197"/>
      <c r="Q490" s="197"/>
    </row>
    <row r="491" spans="15:17" x14ac:dyDescent="0.3">
      <c r="O491" s="194"/>
      <c r="P491" s="197"/>
      <c r="Q491" s="197"/>
    </row>
    <row r="492" spans="15:17" x14ac:dyDescent="0.3">
      <c r="O492" s="194"/>
      <c r="P492" s="197"/>
      <c r="Q492" s="197"/>
    </row>
    <row r="493" spans="15:17" x14ac:dyDescent="0.3">
      <c r="O493" s="194"/>
      <c r="P493" s="197"/>
      <c r="Q493" s="197"/>
    </row>
    <row r="494" spans="15:17" x14ac:dyDescent="0.3">
      <c r="O494" s="194"/>
      <c r="P494" s="197"/>
      <c r="Q494" s="197"/>
    </row>
    <row r="495" spans="15:17" x14ac:dyDescent="0.3">
      <c r="O495" s="194"/>
      <c r="P495" s="197"/>
      <c r="Q495" s="197"/>
    </row>
    <row r="496" spans="15:17" x14ac:dyDescent="0.3">
      <c r="O496" s="194"/>
      <c r="P496" s="197"/>
      <c r="Q496" s="197"/>
    </row>
    <row r="497" spans="15:17" x14ac:dyDescent="0.3">
      <c r="O497" s="194"/>
      <c r="P497" s="197"/>
      <c r="Q497" s="197"/>
    </row>
    <row r="498" spans="15:17" x14ac:dyDescent="0.3">
      <c r="O498" s="194"/>
      <c r="P498" s="197"/>
      <c r="Q498" s="197"/>
    </row>
    <row r="499" spans="15:17" x14ac:dyDescent="0.3">
      <c r="O499" s="194"/>
      <c r="P499" s="197"/>
      <c r="Q499" s="197"/>
    </row>
    <row r="500" spans="15:17" x14ac:dyDescent="0.3">
      <c r="O500" s="194"/>
      <c r="P500" s="197"/>
      <c r="Q500" s="197"/>
    </row>
    <row r="501" spans="15:17" x14ac:dyDescent="0.3">
      <c r="O501" s="194"/>
      <c r="P501" s="197"/>
      <c r="Q501" s="197"/>
    </row>
    <row r="502" spans="15:17" x14ac:dyDescent="0.3">
      <c r="O502" s="194"/>
      <c r="P502" s="197"/>
      <c r="Q502" s="197"/>
    </row>
    <row r="503" spans="15:17" x14ac:dyDescent="0.3">
      <c r="O503" s="194"/>
      <c r="P503" s="197"/>
      <c r="Q503" s="197"/>
    </row>
    <row r="504" spans="15:17" x14ac:dyDescent="0.3">
      <c r="O504" s="194"/>
      <c r="P504" s="197"/>
      <c r="Q504" s="197"/>
    </row>
    <row r="505" spans="15:17" x14ac:dyDescent="0.3">
      <c r="O505" s="194"/>
      <c r="P505" s="197"/>
      <c r="Q505" s="197"/>
    </row>
    <row r="506" spans="15:17" x14ac:dyDescent="0.3">
      <c r="O506" s="194"/>
      <c r="P506" s="197"/>
      <c r="Q506" s="197"/>
    </row>
    <row r="507" spans="15:17" x14ac:dyDescent="0.3">
      <c r="O507" s="194"/>
      <c r="P507" s="197"/>
      <c r="Q507" s="197"/>
    </row>
    <row r="508" spans="15:17" x14ac:dyDescent="0.3">
      <c r="O508" s="194"/>
      <c r="P508" s="197"/>
      <c r="Q508" s="197"/>
    </row>
    <row r="509" spans="15:17" x14ac:dyDescent="0.3">
      <c r="O509" s="194"/>
      <c r="P509" s="197"/>
      <c r="Q509" s="197"/>
    </row>
    <row r="510" spans="15:17" x14ac:dyDescent="0.3">
      <c r="O510" s="194"/>
      <c r="P510" s="197"/>
      <c r="Q510" s="197"/>
    </row>
    <row r="511" spans="15:17" x14ac:dyDescent="0.3">
      <c r="O511" s="194"/>
      <c r="P511" s="197"/>
      <c r="Q511" s="197"/>
    </row>
    <row r="512" spans="15:17" x14ac:dyDescent="0.3">
      <c r="O512" s="194"/>
      <c r="P512" s="197"/>
      <c r="Q512" s="197"/>
    </row>
    <row r="513" spans="15:17" x14ac:dyDescent="0.3">
      <c r="O513" s="194"/>
      <c r="P513" s="197"/>
      <c r="Q513" s="197"/>
    </row>
    <row r="514" spans="15:17" x14ac:dyDescent="0.3">
      <c r="O514" s="194"/>
      <c r="P514" s="197"/>
      <c r="Q514" s="197"/>
    </row>
    <row r="515" spans="15:17" x14ac:dyDescent="0.3">
      <c r="O515" s="194"/>
      <c r="P515" s="197"/>
      <c r="Q515" s="197"/>
    </row>
    <row r="516" spans="15:17" x14ac:dyDescent="0.3">
      <c r="O516" s="194"/>
      <c r="P516" s="197"/>
      <c r="Q516" s="197"/>
    </row>
    <row r="517" spans="15:17" x14ac:dyDescent="0.3">
      <c r="O517" s="194"/>
      <c r="P517" s="197"/>
      <c r="Q517" s="197"/>
    </row>
    <row r="518" spans="15:17" x14ac:dyDescent="0.3">
      <c r="O518" s="194"/>
      <c r="P518" s="197"/>
      <c r="Q518" s="197"/>
    </row>
    <row r="519" spans="15:17" x14ac:dyDescent="0.3">
      <c r="O519" s="194"/>
      <c r="P519" s="197"/>
      <c r="Q519" s="197"/>
    </row>
    <row r="520" spans="15:17" x14ac:dyDescent="0.3">
      <c r="O520" s="194"/>
      <c r="P520" s="197"/>
      <c r="Q520" s="197"/>
    </row>
    <row r="521" spans="15:17" x14ac:dyDescent="0.3">
      <c r="O521" s="194"/>
      <c r="P521" s="197"/>
      <c r="Q521" s="197"/>
    </row>
    <row r="522" spans="15:17" x14ac:dyDescent="0.3">
      <c r="O522" s="194"/>
      <c r="P522" s="197"/>
      <c r="Q522" s="197"/>
    </row>
    <row r="523" spans="15:17" x14ac:dyDescent="0.3">
      <c r="O523" s="194"/>
      <c r="P523" s="197"/>
      <c r="Q523" s="197"/>
    </row>
    <row r="524" spans="15:17" x14ac:dyDescent="0.3">
      <c r="O524" s="194"/>
      <c r="P524" s="197"/>
      <c r="Q524" s="197"/>
    </row>
    <row r="525" spans="15:17" x14ac:dyDescent="0.3">
      <c r="O525" s="194"/>
      <c r="P525" s="197"/>
      <c r="Q525" s="197"/>
    </row>
    <row r="526" spans="15:17" x14ac:dyDescent="0.3">
      <c r="O526" s="194"/>
      <c r="P526" s="197"/>
      <c r="Q526" s="197"/>
    </row>
    <row r="527" spans="15:17" x14ac:dyDescent="0.3">
      <c r="O527" s="194"/>
      <c r="P527" s="197"/>
      <c r="Q527" s="197"/>
    </row>
    <row r="528" spans="15:17" x14ac:dyDescent="0.3">
      <c r="O528" s="194"/>
      <c r="P528" s="197"/>
      <c r="Q528" s="197"/>
    </row>
    <row r="529" spans="15:17" x14ac:dyDescent="0.3">
      <c r="O529" s="194"/>
      <c r="P529" s="197"/>
      <c r="Q529" s="197"/>
    </row>
    <row r="530" spans="15:17" x14ac:dyDescent="0.3">
      <c r="O530" s="194"/>
      <c r="P530" s="197"/>
      <c r="Q530" s="197"/>
    </row>
    <row r="531" spans="15:17" x14ac:dyDescent="0.3">
      <c r="O531" s="194"/>
      <c r="P531" s="197"/>
      <c r="Q531" s="197"/>
    </row>
    <row r="532" spans="15:17" x14ac:dyDescent="0.3">
      <c r="O532" s="194"/>
      <c r="P532" s="197"/>
      <c r="Q532" s="197"/>
    </row>
    <row r="533" spans="15:17" x14ac:dyDescent="0.3">
      <c r="O533" s="194"/>
      <c r="P533" s="197"/>
      <c r="Q533" s="197"/>
    </row>
    <row r="534" spans="15:17" x14ac:dyDescent="0.3">
      <c r="O534" s="194"/>
      <c r="P534" s="197"/>
      <c r="Q534" s="197"/>
    </row>
    <row r="535" spans="15:17" x14ac:dyDescent="0.3">
      <c r="O535" s="194"/>
      <c r="P535" s="197"/>
      <c r="Q535" s="197"/>
    </row>
    <row r="536" spans="15:17" x14ac:dyDescent="0.3">
      <c r="O536" s="194"/>
      <c r="P536" s="197"/>
      <c r="Q536" s="197"/>
    </row>
    <row r="537" spans="15:17" x14ac:dyDescent="0.3">
      <c r="O537" s="194"/>
      <c r="P537" s="197"/>
      <c r="Q537" s="197"/>
    </row>
    <row r="538" spans="15:17" x14ac:dyDescent="0.3">
      <c r="O538" s="194"/>
      <c r="P538" s="197"/>
      <c r="Q538" s="197"/>
    </row>
    <row r="539" spans="15:17" x14ac:dyDescent="0.3">
      <c r="O539" s="194"/>
      <c r="P539" s="197"/>
      <c r="Q539" s="197"/>
    </row>
    <row r="540" spans="15:17" x14ac:dyDescent="0.3">
      <c r="O540" s="194"/>
      <c r="P540" s="197"/>
      <c r="Q540" s="197"/>
    </row>
    <row r="541" spans="15:17" x14ac:dyDescent="0.3">
      <c r="O541" s="194"/>
      <c r="P541" s="197"/>
      <c r="Q541" s="197"/>
    </row>
    <row r="542" spans="15:17" x14ac:dyDescent="0.3">
      <c r="O542" s="194"/>
      <c r="P542" s="197"/>
      <c r="Q542" s="197"/>
    </row>
    <row r="543" spans="15:17" x14ac:dyDescent="0.3">
      <c r="O543" s="194"/>
      <c r="P543" s="197"/>
      <c r="Q543" s="197"/>
    </row>
    <row r="544" spans="15:17" x14ac:dyDescent="0.3">
      <c r="O544" s="194"/>
      <c r="P544" s="197"/>
      <c r="Q544" s="197"/>
    </row>
    <row r="545" spans="15:17" x14ac:dyDescent="0.3">
      <c r="O545" s="194"/>
      <c r="P545" s="197"/>
      <c r="Q545" s="197"/>
    </row>
    <row r="546" spans="15:17" x14ac:dyDescent="0.3">
      <c r="O546" s="194"/>
      <c r="P546" s="197"/>
      <c r="Q546" s="197"/>
    </row>
    <row r="547" spans="15:17" x14ac:dyDescent="0.3">
      <c r="O547" s="194"/>
      <c r="P547" s="197"/>
      <c r="Q547" s="197"/>
    </row>
    <row r="548" spans="15:17" x14ac:dyDescent="0.3">
      <c r="O548" s="194"/>
      <c r="P548" s="197"/>
      <c r="Q548" s="197"/>
    </row>
    <row r="549" spans="15:17" x14ac:dyDescent="0.3">
      <c r="O549" s="194"/>
      <c r="P549" s="197"/>
      <c r="Q549" s="197"/>
    </row>
    <row r="550" spans="15:17" x14ac:dyDescent="0.3">
      <c r="O550" s="194"/>
      <c r="P550" s="197"/>
      <c r="Q550" s="197"/>
    </row>
    <row r="551" spans="15:17" x14ac:dyDescent="0.3">
      <c r="O551" s="194"/>
      <c r="P551" s="197"/>
      <c r="Q551" s="197"/>
    </row>
    <row r="552" spans="15:17" x14ac:dyDescent="0.3">
      <c r="O552" s="194"/>
      <c r="P552" s="197"/>
      <c r="Q552" s="197"/>
    </row>
    <row r="553" spans="15:17" x14ac:dyDescent="0.3">
      <c r="O553" s="194"/>
      <c r="P553" s="197"/>
      <c r="Q553" s="197"/>
    </row>
    <row r="554" spans="15:17" x14ac:dyDescent="0.3">
      <c r="O554" s="194"/>
      <c r="P554" s="197"/>
      <c r="Q554" s="197"/>
    </row>
    <row r="555" spans="15:17" x14ac:dyDescent="0.3">
      <c r="O555" s="194"/>
      <c r="P555" s="197"/>
      <c r="Q555" s="197"/>
    </row>
    <row r="556" spans="15:17" x14ac:dyDescent="0.3">
      <c r="O556" s="194"/>
      <c r="P556" s="197"/>
      <c r="Q556" s="197"/>
    </row>
    <row r="557" spans="15:17" x14ac:dyDescent="0.3">
      <c r="O557" s="194"/>
      <c r="P557" s="197"/>
      <c r="Q557" s="197"/>
    </row>
    <row r="558" spans="15:17" x14ac:dyDescent="0.3">
      <c r="O558" s="194"/>
      <c r="P558" s="197"/>
      <c r="Q558" s="197"/>
    </row>
    <row r="559" spans="15:17" x14ac:dyDescent="0.3">
      <c r="O559" s="194"/>
      <c r="P559" s="197"/>
      <c r="Q559" s="197"/>
    </row>
    <row r="560" spans="15:17" x14ac:dyDescent="0.3">
      <c r="O560" s="194"/>
      <c r="P560" s="197"/>
      <c r="Q560" s="197"/>
    </row>
    <row r="561" spans="15:17" x14ac:dyDescent="0.3">
      <c r="O561" s="194"/>
      <c r="P561" s="197"/>
      <c r="Q561" s="197"/>
    </row>
    <row r="562" spans="15:17" x14ac:dyDescent="0.3">
      <c r="O562" s="194"/>
      <c r="P562" s="197"/>
      <c r="Q562" s="197"/>
    </row>
    <row r="563" spans="15:17" x14ac:dyDescent="0.3">
      <c r="O563" s="194"/>
      <c r="P563" s="197"/>
      <c r="Q563" s="197"/>
    </row>
    <row r="564" spans="15:17" x14ac:dyDescent="0.3">
      <c r="O564" s="194"/>
      <c r="P564" s="197"/>
      <c r="Q564" s="197"/>
    </row>
    <row r="565" spans="15:17" x14ac:dyDescent="0.3">
      <c r="O565" s="194"/>
      <c r="P565" s="197"/>
      <c r="Q565" s="197"/>
    </row>
    <row r="566" spans="15:17" x14ac:dyDescent="0.3">
      <c r="O566" s="194"/>
      <c r="P566" s="197"/>
      <c r="Q566" s="197"/>
    </row>
    <row r="567" spans="15:17" x14ac:dyDescent="0.3">
      <c r="O567" s="194"/>
      <c r="P567" s="197"/>
      <c r="Q567" s="197"/>
    </row>
    <row r="568" spans="15:17" x14ac:dyDescent="0.3">
      <c r="O568" s="194"/>
      <c r="P568" s="197"/>
      <c r="Q568" s="197"/>
    </row>
    <row r="569" spans="15:17" x14ac:dyDescent="0.3">
      <c r="O569" s="194"/>
      <c r="P569" s="197"/>
      <c r="Q569" s="197"/>
    </row>
    <row r="570" spans="15:17" x14ac:dyDescent="0.3">
      <c r="O570" s="194"/>
      <c r="P570" s="197"/>
      <c r="Q570" s="197"/>
    </row>
    <row r="571" spans="15:17" x14ac:dyDescent="0.3">
      <c r="O571" s="194"/>
      <c r="P571" s="197"/>
      <c r="Q571" s="197"/>
    </row>
    <row r="572" spans="15:17" x14ac:dyDescent="0.3">
      <c r="O572" s="194"/>
      <c r="P572" s="197"/>
      <c r="Q572" s="197"/>
    </row>
    <row r="573" spans="15:17" x14ac:dyDescent="0.3">
      <c r="O573" s="194"/>
      <c r="P573" s="197"/>
      <c r="Q573" s="197"/>
    </row>
    <row r="574" spans="15:17" x14ac:dyDescent="0.3">
      <c r="O574" s="194"/>
      <c r="P574" s="197"/>
      <c r="Q574" s="197"/>
    </row>
    <row r="575" spans="15:17" x14ac:dyDescent="0.3">
      <c r="O575" s="194"/>
      <c r="P575" s="197"/>
      <c r="Q575" s="197"/>
    </row>
    <row r="576" spans="15:17" x14ac:dyDescent="0.3">
      <c r="O576" s="194"/>
      <c r="P576" s="197"/>
      <c r="Q576" s="197"/>
    </row>
    <row r="577" spans="15:17" x14ac:dyDescent="0.3">
      <c r="O577" s="194"/>
      <c r="P577" s="197"/>
      <c r="Q577" s="197"/>
    </row>
    <row r="578" spans="15:17" x14ac:dyDescent="0.3">
      <c r="O578" s="194"/>
      <c r="P578" s="197"/>
      <c r="Q578" s="197"/>
    </row>
    <row r="579" spans="15:17" x14ac:dyDescent="0.3">
      <c r="O579" s="194"/>
      <c r="P579" s="197"/>
      <c r="Q579" s="197"/>
    </row>
    <row r="580" spans="15:17" x14ac:dyDescent="0.3">
      <c r="O580" s="194"/>
      <c r="P580" s="197"/>
      <c r="Q580" s="197"/>
    </row>
    <row r="581" spans="15:17" x14ac:dyDescent="0.3">
      <c r="O581" s="194"/>
      <c r="P581" s="197"/>
      <c r="Q581" s="197"/>
    </row>
    <row r="582" spans="15:17" x14ac:dyDescent="0.3">
      <c r="O582" s="194"/>
      <c r="P582" s="197"/>
      <c r="Q582" s="197"/>
    </row>
    <row r="583" spans="15:17" x14ac:dyDescent="0.3">
      <c r="O583" s="194"/>
      <c r="P583" s="197"/>
      <c r="Q583" s="197"/>
    </row>
    <row r="584" spans="15:17" x14ac:dyDescent="0.3">
      <c r="O584" s="194"/>
      <c r="P584" s="197"/>
      <c r="Q584" s="197"/>
    </row>
    <row r="585" spans="15:17" x14ac:dyDescent="0.3">
      <c r="O585" s="194"/>
      <c r="P585" s="197"/>
      <c r="Q585" s="197"/>
    </row>
    <row r="586" spans="15:17" x14ac:dyDescent="0.3">
      <c r="O586" s="194"/>
      <c r="P586" s="197"/>
      <c r="Q586" s="197"/>
    </row>
    <row r="587" spans="15:17" x14ac:dyDescent="0.3">
      <c r="O587" s="194"/>
      <c r="P587" s="197"/>
      <c r="Q587" s="197"/>
    </row>
    <row r="588" spans="15:17" x14ac:dyDescent="0.3">
      <c r="O588" s="194"/>
      <c r="P588" s="197"/>
      <c r="Q588" s="197"/>
    </row>
    <row r="589" spans="15:17" x14ac:dyDescent="0.3">
      <c r="O589" s="194"/>
      <c r="P589" s="197"/>
      <c r="Q589" s="197"/>
    </row>
    <row r="590" spans="15:17" x14ac:dyDescent="0.3">
      <c r="O590" s="194"/>
      <c r="P590" s="197"/>
      <c r="Q590" s="197"/>
    </row>
    <row r="591" spans="15:17" x14ac:dyDescent="0.3">
      <c r="O591" s="194"/>
      <c r="P591" s="197"/>
      <c r="Q591" s="197"/>
    </row>
    <row r="592" spans="15:17" x14ac:dyDescent="0.3">
      <c r="O592" s="194"/>
      <c r="P592" s="197"/>
      <c r="Q592" s="197"/>
    </row>
    <row r="593" spans="15:17" x14ac:dyDescent="0.3">
      <c r="O593" s="194"/>
      <c r="P593" s="197"/>
      <c r="Q593" s="197"/>
    </row>
    <row r="594" spans="15:17" x14ac:dyDescent="0.3">
      <c r="O594" s="194"/>
      <c r="P594" s="197"/>
      <c r="Q594" s="197"/>
    </row>
    <row r="595" spans="15:17" x14ac:dyDescent="0.3">
      <c r="O595" s="194"/>
      <c r="P595" s="197"/>
      <c r="Q595" s="197"/>
    </row>
    <row r="596" spans="15:17" x14ac:dyDescent="0.3">
      <c r="O596" s="194"/>
      <c r="P596" s="197"/>
      <c r="Q596" s="197"/>
    </row>
    <row r="597" spans="15:17" x14ac:dyDescent="0.3">
      <c r="O597" s="194"/>
      <c r="P597" s="197"/>
      <c r="Q597" s="197"/>
    </row>
    <row r="598" spans="15:17" x14ac:dyDescent="0.3">
      <c r="O598" s="194"/>
      <c r="P598" s="197"/>
      <c r="Q598" s="197"/>
    </row>
    <row r="599" spans="15:17" x14ac:dyDescent="0.3">
      <c r="O599" s="194"/>
      <c r="P599" s="197"/>
      <c r="Q599" s="197"/>
    </row>
    <row r="600" spans="15:17" x14ac:dyDescent="0.3">
      <c r="O600" s="194"/>
      <c r="P600" s="197"/>
      <c r="Q600" s="197"/>
    </row>
    <row r="601" spans="15:17" x14ac:dyDescent="0.3">
      <c r="O601" s="194"/>
      <c r="P601" s="197"/>
      <c r="Q601" s="197"/>
    </row>
    <row r="602" spans="15:17" x14ac:dyDescent="0.3">
      <c r="O602" s="194"/>
      <c r="P602" s="197"/>
      <c r="Q602" s="197"/>
    </row>
    <row r="603" spans="15:17" x14ac:dyDescent="0.3">
      <c r="O603" s="194"/>
      <c r="P603" s="197"/>
      <c r="Q603" s="197"/>
    </row>
    <row r="604" spans="15:17" x14ac:dyDescent="0.3">
      <c r="O604" s="194"/>
      <c r="P604" s="197"/>
      <c r="Q604" s="197"/>
    </row>
    <row r="605" spans="15:17" x14ac:dyDescent="0.3">
      <c r="O605" s="194"/>
      <c r="P605" s="197"/>
      <c r="Q605" s="197"/>
    </row>
    <row r="606" spans="15:17" x14ac:dyDescent="0.3">
      <c r="O606" s="194"/>
      <c r="P606" s="197"/>
      <c r="Q606" s="197"/>
    </row>
    <row r="607" spans="15:17" x14ac:dyDescent="0.3">
      <c r="O607" s="194"/>
      <c r="P607" s="197"/>
      <c r="Q607" s="197"/>
    </row>
    <row r="608" spans="15:17" x14ac:dyDescent="0.3">
      <c r="O608" s="194"/>
      <c r="P608" s="197"/>
      <c r="Q608" s="197"/>
    </row>
    <row r="609" spans="15:17" x14ac:dyDescent="0.3">
      <c r="O609" s="194"/>
      <c r="P609" s="197"/>
      <c r="Q609" s="197"/>
    </row>
    <row r="610" spans="15:17" x14ac:dyDescent="0.3">
      <c r="O610" s="194"/>
      <c r="P610" s="197"/>
      <c r="Q610" s="197"/>
    </row>
    <row r="611" spans="15:17" x14ac:dyDescent="0.3">
      <c r="O611" s="194"/>
      <c r="P611" s="197"/>
      <c r="Q611" s="197"/>
    </row>
    <row r="612" spans="15:17" x14ac:dyDescent="0.3">
      <c r="O612" s="194"/>
      <c r="P612" s="197"/>
      <c r="Q612" s="197"/>
    </row>
    <row r="613" spans="15:17" x14ac:dyDescent="0.3">
      <c r="O613" s="194"/>
      <c r="P613" s="197"/>
      <c r="Q613" s="197"/>
    </row>
    <row r="614" spans="15:17" x14ac:dyDescent="0.3">
      <c r="O614" s="194"/>
      <c r="P614" s="197"/>
      <c r="Q614" s="197"/>
    </row>
    <row r="615" spans="15:17" x14ac:dyDescent="0.3">
      <c r="O615" s="194"/>
      <c r="P615" s="197"/>
      <c r="Q615" s="197"/>
    </row>
    <row r="616" spans="15:17" x14ac:dyDescent="0.3">
      <c r="O616" s="194"/>
      <c r="P616" s="197"/>
      <c r="Q616" s="197"/>
    </row>
    <row r="617" spans="15:17" x14ac:dyDescent="0.3">
      <c r="O617" s="194"/>
      <c r="P617" s="197"/>
      <c r="Q617" s="197"/>
    </row>
    <row r="618" spans="15:17" x14ac:dyDescent="0.3">
      <c r="O618" s="194"/>
      <c r="P618" s="197"/>
      <c r="Q618" s="197"/>
    </row>
    <row r="619" spans="15:17" x14ac:dyDescent="0.3">
      <c r="O619" s="194"/>
      <c r="P619" s="197"/>
      <c r="Q619" s="197"/>
    </row>
    <row r="620" spans="15:17" x14ac:dyDescent="0.3">
      <c r="O620" s="194"/>
      <c r="P620" s="197"/>
      <c r="Q620" s="197"/>
    </row>
    <row r="621" spans="15:17" x14ac:dyDescent="0.3">
      <c r="O621" s="194"/>
      <c r="P621" s="197"/>
      <c r="Q621" s="197"/>
    </row>
    <row r="622" spans="15:17" x14ac:dyDescent="0.3">
      <c r="O622" s="194"/>
      <c r="P622" s="197"/>
      <c r="Q622" s="197"/>
    </row>
    <row r="623" spans="15:17" x14ac:dyDescent="0.3">
      <c r="O623" s="194"/>
      <c r="P623" s="197"/>
      <c r="Q623" s="197"/>
    </row>
    <row r="624" spans="15:17" x14ac:dyDescent="0.3">
      <c r="O624" s="194"/>
      <c r="P624" s="197"/>
      <c r="Q624" s="197"/>
    </row>
    <row r="625" spans="15:17" x14ac:dyDescent="0.3">
      <c r="O625" s="194"/>
      <c r="P625" s="197"/>
      <c r="Q625" s="197"/>
    </row>
    <row r="626" spans="15:17" x14ac:dyDescent="0.3">
      <c r="O626" s="194"/>
      <c r="P626" s="197"/>
      <c r="Q626" s="197"/>
    </row>
    <row r="627" spans="15:17" x14ac:dyDescent="0.3">
      <c r="O627" s="194"/>
      <c r="P627" s="197"/>
      <c r="Q627" s="197"/>
    </row>
    <row r="628" spans="15:17" x14ac:dyDescent="0.3">
      <c r="O628" s="194"/>
      <c r="P628" s="197"/>
      <c r="Q628" s="197"/>
    </row>
    <row r="629" spans="15:17" x14ac:dyDescent="0.3">
      <c r="O629" s="194"/>
      <c r="P629" s="197"/>
      <c r="Q629" s="197"/>
    </row>
    <row r="630" spans="15:17" x14ac:dyDescent="0.3">
      <c r="O630" s="194"/>
      <c r="P630" s="197"/>
      <c r="Q630" s="197"/>
    </row>
    <row r="631" spans="15:17" x14ac:dyDescent="0.3">
      <c r="O631" s="194"/>
      <c r="P631" s="197"/>
      <c r="Q631" s="197"/>
    </row>
    <row r="632" spans="15:17" x14ac:dyDescent="0.3">
      <c r="O632" s="194"/>
      <c r="P632" s="197"/>
      <c r="Q632" s="197"/>
    </row>
    <row r="633" spans="15:17" x14ac:dyDescent="0.3">
      <c r="O633" s="194"/>
      <c r="P633" s="197"/>
      <c r="Q633" s="197"/>
    </row>
    <row r="634" spans="15:17" x14ac:dyDescent="0.3">
      <c r="O634" s="194"/>
      <c r="P634" s="197"/>
      <c r="Q634" s="197"/>
    </row>
    <row r="635" spans="15:17" x14ac:dyDescent="0.3">
      <c r="O635" s="194"/>
      <c r="P635" s="197"/>
      <c r="Q635" s="197"/>
    </row>
    <row r="636" spans="15:17" x14ac:dyDescent="0.3">
      <c r="O636" s="194"/>
      <c r="P636" s="197"/>
      <c r="Q636" s="197"/>
    </row>
    <row r="637" spans="15:17" x14ac:dyDescent="0.3">
      <c r="O637" s="194"/>
      <c r="P637" s="197"/>
      <c r="Q637" s="197"/>
    </row>
    <row r="638" spans="15:17" x14ac:dyDescent="0.3">
      <c r="O638" s="194"/>
      <c r="P638" s="197"/>
      <c r="Q638" s="197"/>
    </row>
    <row r="639" spans="15:17" x14ac:dyDescent="0.3">
      <c r="O639" s="194"/>
      <c r="P639" s="197"/>
      <c r="Q639" s="197"/>
    </row>
    <row r="640" spans="15:17" x14ac:dyDescent="0.3">
      <c r="O640" s="194"/>
      <c r="P640" s="197"/>
      <c r="Q640" s="197"/>
    </row>
    <row r="641" spans="15:17" x14ac:dyDescent="0.3">
      <c r="O641" s="194"/>
      <c r="P641" s="197"/>
      <c r="Q641" s="197"/>
    </row>
    <row r="642" spans="15:17" x14ac:dyDescent="0.3">
      <c r="O642" s="194"/>
      <c r="P642" s="197"/>
      <c r="Q642" s="197"/>
    </row>
    <row r="643" spans="15:17" x14ac:dyDescent="0.3">
      <c r="O643" s="194"/>
      <c r="P643" s="197"/>
      <c r="Q643" s="197"/>
    </row>
    <row r="644" spans="15:17" x14ac:dyDescent="0.3">
      <c r="O644" s="194"/>
      <c r="P644" s="197"/>
      <c r="Q644" s="197"/>
    </row>
    <row r="645" spans="15:17" x14ac:dyDescent="0.3">
      <c r="O645" s="194"/>
      <c r="P645" s="197"/>
      <c r="Q645" s="197"/>
    </row>
    <row r="646" spans="15:17" x14ac:dyDescent="0.3">
      <c r="O646" s="194"/>
      <c r="P646" s="197"/>
      <c r="Q646" s="197"/>
    </row>
    <row r="647" spans="15:17" x14ac:dyDescent="0.3">
      <c r="O647" s="194"/>
      <c r="P647" s="197"/>
      <c r="Q647" s="197"/>
    </row>
    <row r="648" spans="15:17" x14ac:dyDescent="0.3">
      <c r="O648" s="194"/>
      <c r="P648" s="197"/>
      <c r="Q648" s="197"/>
    </row>
    <row r="649" spans="15:17" x14ac:dyDescent="0.3">
      <c r="O649" s="194"/>
      <c r="P649" s="197"/>
      <c r="Q649" s="197"/>
    </row>
    <row r="650" spans="15:17" x14ac:dyDescent="0.3">
      <c r="O650" s="194"/>
      <c r="P650" s="197"/>
      <c r="Q650" s="197"/>
    </row>
    <row r="651" spans="15:17" x14ac:dyDescent="0.3">
      <c r="O651" s="194"/>
      <c r="P651" s="197"/>
      <c r="Q651" s="197"/>
    </row>
    <row r="652" spans="15:17" x14ac:dyDescent="0.3">
      <c r="O652" s="194"/>
      <c r="P652" s="197"/>
      <c r="Q652" s="197"/>
    </row>
    <row r="653" spans="15:17" x14ac:dyDescent="0.3">
      <c r="O653" s="194"/>
      <c r="P653" s="197"/>
      <c r="Q653" s="197"/>
    </row>
    <row r="654" spans="15:17" x14ac:dyDescent="0.3">
      <c r="O654" s="194"/>
      <c r="P654" s="197"/>
      <c r="Q654" s="197"/>
    </row>
    <row r="655" spans="15:17" x14ac:dyDescent="0.3">
      <c r="O655" s="194"/>
      <c r="P655" s="197"/>
      <c r="Q655" s="197"/>
    </row>
    <row r="656" spans="15:17" x14ac:dyDescent="0.3">
      <c r="O656" s="194"/>
      <c r="P656" s="197"/>
      <c r="Q656" s="197"/>
    </row>
    <row r="657" spans="15:17" x14ac:dyDescent="0.3">
      <c r="O657" s="194"/>
      <c r="P657" s="197"/>
      <c r="Q657" s="197"/>
    </row>
    <row r="658" spans="15:17" x14ac:dyDescent="0.3">
      <c r="O658" s="194"/>
      <c r="P658" s="197"/>
      <c r="Q658" s="197"/>
    </row>
    <row r="659" spans="15:17" x14ac:dyDescent="0.3">
      <c r="O659" s="194"/>
      <c r="P659" s="197"/>
      <c r="Q659" s="197"/>
    </row>
    <row r="660" spans="15:17" x14ac:dyDescent="0.3">
      <c r="O660" s="194"/>
      <c r="P660" s="197"/>
      <c r="Q660" s="197"/>
    </row>
    <row r="661" spans="15:17" x14ac:dyDescent="0.3">
      <c r="O661" s="194"/>
      <c r="P661" s="197"/>
      <c r="Q661" s="197"/>
    </row>
    <row r="662" spans="15:17" x14ac:dyDescent="0.3">
      <c r="O662" s="194"/>
      <c r="P662" s="197"/>
      <c r="Q662" s="197"/>
    </row>
    <row r="663" spans="15:17" x14ac:dyDescent="0.3">
      <c r="O663" s="194"/>
      <c r="P663" s="197"/>
      <c r="Q663" s="197"/>
    </row>
    <row r="664" spans="15:17" x14ac:dyDescent="0.3">
      <c r="O664" s="194"/>
      <c r="P664" s="197"/>
      <c r="Q664" s="197"/>
    </row>
    <row r="665" spans="15:17" x14ac:dyDescent="0.3">
      <c r="O665" s="194"/>
      <c r="P665" s="197"/>
      <c r="Q665" s="197"/>
    </row>
    <row r="666" spans="15:17" x14ac:dyDescent="0.3">
      <c r="O666" s="194"/>
      <c r="P666" s="197"/>
      <c r="Q666" s="197"/>
    </row>
    <row r="667" spans="15:17" x14ac:dyDescent="0.3">
      <c r="O667" s="194"/>
      <c r="P667" s="197"/>
      <c r="Q667" s="197"/>
    </row>
    <row r="668" spans="15:17" x14ac:dyDescent="0.3">
      <c r="O668" s="194"/>
      <c r="P668" s="197"/>
      <c r="Q668" s="197"/>
    </row>
    <row r="669" spans="15:17" x14ac:dyDescent="0.3">
      <c r="O669" s="194"/>
      <c r="P669" s="197"/>
      <c r="Q669" s="197"/>
    </row>
    <row r="670" spans="15:17" x14ac:dyDescent="0.3">
      <c r="O670" s="194"/>
      <c r="P670" s="197"/>
      <c r="Q670" s="197"/>
    </row>
    <row r="671" spans="15:17" x14ac:dyDescent="0.3">
      <c r="O671" s="194"/>
      <c r="P671" s="197"/>
      <c r="Q671" s="197"/>
    </row>
    <row r="672" spans="15:17" x14ac:dyDescent="0.3">
      <c r="O672" s="194"/>
      <c r="P672" s="197"/>
      <c r="Q672" s="197"/>
    </row>
    <row r="673" spans="15:17" x14ac:dyDescent="0.3">
      <c r="O673" s="194"/>
      <c r="P673" s="197"/>
      <c r="Q673" s="197"/>
    </row>
    <row r="674" spans="15:17" x14ac:dyDescent="0.3">
      <c r="O674" s="194"/>
      <c r="P674" s="197"/>
      <c r="Q674" s="197"/>
    </row>
    <row r="675" spans="15:17" x14ac:dyDescent="0.3">
      <c r="O675" s="194"/>
      <c r="P675" s="197"/>
      <c r="Q675" s="197"/>
    </row>
    <row r="676" spans="15:17" x14ac:dyDescent="0.3">
      <c r="O676" s="194"/>
      <c r="P676" s="197"/>
      <c r="Q676" s="197"/>
    </row>
    <row r="677" spans="15:17" x14ac:dyDescent="0.3">
      <c r="O677" s="194"/>
      <c r="P677" s="197"/>
      <c r="Q677" s="197"/>
    </row>
    <row r="678" spans="15:17" x14ac:dyDescent="0.3">
      <c r="O678" s="194"/>
      <c r="P678" s="197"/>
      <c r="Q678" s="197"/>
    </row>
    <row r="679" spans="15:17" x14ac:dyDescent="0.3">
      <c r="O679" s="194"/>
      <c r="P679" s="197"/>
      <c r="Q679" s="197"/>
    </row>
    <row r="680" spans="15:17" x14ac:dyDescent="0.3">
      <c r="O680" s="194"/>
      <c r="P680" s="197"/>
      <c r="Q680" s="197"/>
    </row>
    <row r="681" spans="15:17" x14ac:dyDescent="0.3">
      <c r="O681" s="194"/>
      <c r="P681" s="197"/>
      <c r="Q681" s="197"/>
    </row>
    <row r="682" spans="15:17" x14ac:dyDescent="0.3">
      <c r="O682" s="194"/>
      <c r="P682" s="197"/>
      <c r="Q682" s="197"/>
    </row>
    <row r="683" spans="15:17" x14ac:dyDescent="0.3">
      <c r="O683" s="194"/>
      <c r="P683" s="197"/>
      <c r="Q683" s="197"/>
    </row>
    <row r="684" spans="15:17" x14ac:dyDescent="0.3">
      <c r="O684" s="194"/>
      <c r="P684" s="197"/>
      <c r="Q684" s="197"/>
    </row>
    <row r="685" spans="15:17" x14ac:dyDescent="0.3">
      <c r="O685" s="194"/>
      <c r="P685" s="197"/>
      <c r="Q685" s="197"/>
    </row>
    <row r="686" spans="15:17" x14ac:dyDescent="0.3">
      <c r="O686" s="194"/>
      <c r="P686" s="197"/>
      <c r="Q686" s="197"/>
    </row>
    <row r="687" spans="15:17" x14ac:dyDescent="0.3">
      <c r="O687" s="194"/>
      <c r="P687" s="197"/>
      <c r="Q687" s="197"/>
    </row>
    <row r="688" spans="15:17" x14ac:dyDescent="0.3">
      <c r="O688" s="194"/>
      <c r="P688" s="197"/>
      <c r="Q688" s="197"/>
    </row>
    <row r="689" spans="15:17" x14ac:dyDescent="0.3">
      <c r="O689" s="194"/>
      <c r="P689" s="197"/>
      <c r="Q689" s="197"/>
    </row>
    <row r="690" spans="15:17" x14ac:dyDescent="0.3">
      <c r="O690" s="194"/>
      <c r="P690" s="197"/>
      <c r="Q690" s="197"/>
    </row>
    <row r="691" spans="15:17" x14ac:dyDescent="0.3">
      <c r="O691" s="194"/>
      <c r="P691" s="197"/>
      <c r="Q691" s="197"/>
    </row>
    <row r="692" spans="15:17" x14ac:dyDescent="0.3">
      <c r="O692" s="194"/>
      <c r="P692" s="197"/>
      <c r="Q692" s="197"/>
    </row>
    <row r="693" spans="15:17" x14ac:dyDescent="0.3">
      <c r="O693" s="194"/>
      <c r="P693" s="197"/>
      <c r="Q693" s="197"/>
    </row>
    <row r="694" spans="15:17" x14ac:dyDescent="0.3">
      <c r="O694" s="194"/>
      <c r="P694" s="197"/>
      <c r="Q694" s="197"/>
    </row>
    <row r="695" spans="15:17" x14ac:dyDescent="0.3">
      <c r="O695" s="194"/>
      <c r="P695" s="197"/>
      <c r="Q695" s="197"/>
    </row>
    <row r="696" spans="15:17" x14ac:dyDescent="0.3">
      <c r="O696" s="194"/>
      <c r="P696" s="197"/>
      <c r="Q696" s="197"/>
    </row>
    <row r="697" spans="15:17" x14ac:dyDescent="0.3">
      <c r="O697" s="194"/>
      <c r="P697" s="197"/>
      <c r="Q697" s="197"/>
    </row>
    <row r="698" spans="15:17" x14ac:dyDescent="0.3">
      <c r="O698" s="194"/>
      <c r="P698" s="197"/>
      <c r="Q698" s="197"/>
    </row>
    <row r="699" spans="15:17" x14ac:dyDescent="0.3">
      <c r="O699" s="194"/>
      <c r="P699" s="197"/>
      <c r="Q699" s="197"/>
    </row>
    <row r="700" spans="15:17" x14ac:dyDescent="0.3">
      <c r="O700" s="194"/>
      <c r="P700" s="197"/>
      <c r="Q700" s="197"/>
    </row>
    <row r="701" spans="15:17" x14ac:dyDescent="0.3">
      <c r="O701" s="194"/>
      <c r="P701" s="197"/>
      <c r="Q701" s="197"/>
    </row>
    <row r="702" spans="15:17" x14ac:dyDescent="0.3">
      <c r="O702" s="194"/>
      <c r="P702" s="197"/>
      <c r="Q702" s="197"/>
    </row>
    <row r="703" spans="15:17" x14ac:dyDescent="0.3">
      <c r="O703" s="194"/>
      <c r="P703" s="197"/>
      <c r="Q703" s="197"/>
    </row>
    <row r="704" spans="15:17" x14ac:dyDescent="0.3">
      <c r="O704" s="194"/>
      <c r="P704" s="197"/>
      <c r="Q704" s="197"/>
    </row>
    <row r="705" spans="15:17" x14ac:dyDescent="0.3">
      <c r="O705" s="194"/>
      <c r="P705" s="197"/>
      <c r="Q705" s="197"/>
    </row>
    <row r="706" spans="15:17" x14ac:dyDescent="0.3">
      <c r="O706" s="194"/>
      <c r="P706" s="197"/>
      <c r="Q706" s="197"/>
    </row>
    <row r="707" spans="15:17" x14ac:dyDescent="0.3">
      <c r="O707" s="194"/>
      <c r="P707" s="197"/>
      <c r="Q707" s="197"/>
    </row>
    <row r="708" spans="15:17" x14ac:dyDescent="0.3">
      <c r="O708" s="194"/>
      <c r="P708" s="197"/>
      <c r="Q708" s="197"/>
    </row>
    <row r="709" spans="15:17" x14ac:dyDescent="0.3">
      <c r="O709" s="194"/>
      <c r="P709" s="197"/>
      <c r="Q709" s="197"/>
    </row>
    <row r="710" spans="15:17" x14ac:dyDescent="0.3">
      <c r="O710" s="194"/>
      <c r="P710" s="197"/>
      <c r="Q710" s="197"/>
    </row>
    <row r="711" spans="15:17" x14ac:dyDescent="0.3">
      <c r="O711" s="194"/>
      <c r="P711" s="197"/>
      <c r="Q711" s="197"/>
    </row>
    <row r="712" spans="15:17" x14ac:dyDescent="0.3">
      <c r="O712" s="194"/>
      <c r="P712" s="197"/>
      <c r="Q712" s="197"/>
    </row>
    <row r="713" spans="15:17" x14ac:dyDescent="0.3">
      <c r="O713" s="194"/>
      <c r="P713" s="197"/>
      <c r="Q713" s="197"/>
    </row>
    <row r="714" spans="15:17" x14ac:dyDescent="0.3">
      <c r="O714" s="194"/>
      <c r="P714" s="197"/>
      <c r="Q714" s="197"/>
    </row>
    <row r="715" spans="15:17" x14ac:dyDescent="0.3">
      <c r="O715" s="194"/>
      <c r="P715" s="197"/>
      <c r="Q715" s="197"/>
    </row>
    <row r="716" spans="15:17" x14ac:dyDescent="0.3">
      <c r="O716" s="194"/>
      <c r="P716" s="197"/>
      <c r="Q716" s="197"/>
    </row>
    <row r="717" spans="15:17" x14ac:dyDescent="0.3">
      <c r="O717" s="194"/>
      <c r="P717" s="197"/>
      <c r="Q717" s="197"/>
    </row>
    <row r="718" spans="15:17" x14ac:dyDescent="0.3">
      <c r="O718" s="194"/>
      <c r="P718" s="197"/>
      <c r="Q718" s="197"/>
    </row>
    <row r="719" spans="15:17" x14ac:dyDescent="0.3">
      <c r="O719" s="194"/>
      <c r="P719" s="197"/>
      <c r="Q719" s="197"/>
    </row>
    <row r="720" spans="15:17" x14ac:dyDescent="0.3">
      <c r="O720" s="194"/>
      <c r="P720" s="197"/>
      <c r="Q720" s="197"/>
    </row>
    <row r="721" spans="15:17" x14ac:dyDescent="0.3">
      <c r="O721" s="194"/>
      <c r="P721" s="197"/>
      <c r="Q721" s="197"/>
    </row>
    <row r="722" spans="15:17" x14ac:dyDescent="0.3">
      <c r="O722" s="194"/>
      <c r="P722" s="197"/>
      <c r="Q722" s="197"/>
    </row>
    <row r="723" spans="15:17" x14ac:dyDescent="0.3">
      <c r="O723" s="194"/>
      <c r="P723" s="197"/>
      <c r="Q723" s="197"/>
    </row>
    <row r="724" spans="15:17" x14ac:dyDescent="0.3">
      <c r="O724" s="194"/>
      <c r="P724" s="197"/>
      <c r="Q724" s="197"/>
    </row>
    <row r="725" spans="15:17" x14ac:dyDescent="0.3">
      <c r="O725" s="194"/>
      <c r="P725" s="197"/>
      <c r="Q725" s="197"/>
    </row>
    <row r="726" spans="15:17" x14ac:dyDescent="0.3">
      <c r="O726" s="194"/>
      <c r="P726" s="197"/>
      <c r="Q726" s="197"/>
    </row>
    <row r="727" spans="15:17" x14ac:dyDescent="0.3">
      <c r="O727" s="194"/>
      <c r="P727" s="197"/>
      <c r="Q727" s="197"/>
    </row>
    <row r="728" spans="15:17" x14ac:dyDescent="0.3">
      <c r="O728" s="194"/>
      <c r="P728" s="197"/>
      <c r="Q728" s="197"/>
    </row>
    <row r="729" spans="15:17" x14ac:dyDescent="0.3">
      <c r="O729" s="194"/>
      <c r="P729" s="197"/>
      <c r="Q729" s="197"/>
    </row>
    <row r="730" spans="15:17" x14ac:dyDescent="0.3">
      <c r="O730" s="194"/>
      <c r="P730" s="197"/>
      <c r="Q730" s="197"/>
    </row>
    <row r="731" spans="15:17" x14ac:dyDescent="0.3">
      <c r="O731" s="194"/>
      <c r="P731" s="197"/>
      <c r="Q731" s="197"/>
    </row>
    <row r="732" spans="15:17" x14ac:dyDescent="0.3">
      <c r="O732" s="194"/>
      <c r="P732" s="197"/>
      <c r="Q732" s="197"/>
    </row>
    <row r="733" spans="15:17" x14ac:dyDescent="0.3">
      <c r="O733" s="194"/>
      <c r="P733" s="197"/>
      <c r="Q733" s="197"/>
    </row>
    <row r="734" spans="15:17" x14ac:dyDescent="0.3">
      <c r="O734" s="194"/>
      <c r="P734" s="197"/>
      <c r="Q734" s="197"/>
    </row>
    <row r="735" spans="15:17" x14ac:dyDescent="0.3">
      <c r="O735" s="194"/>
      <c r="P735" s="197"/>
      <c r="Q735" s="197"/>
    </row>
    <row r="736" spans="15:17" x14ac:dyDescent="0.3">
      <c r="O736" s="194"/>
      <c r="P736" s="197"/>
      <c r="Q736" s="197"/>
    </row>
    <row r="737" spans="15:17" x14ac:dyDescent="0.3">
      <c r="O737" s="194"/>
      <c r="P737" s="197"/>
      <c r="Q737" s="197"/>
    </row>
    <row r="738" spans="15:17" x14ac:dyDescent="0.3">
      <c r="O738" s="194"/>
      <c r="P738" s="197"/>
      <c r="Q738" s="197"/>
    </row>
    <row r="739" spans="15:17" x14ac:dyDescent="0.3">
      <c r="O739" s="194"/>
      <c r="P739" s="197"/>
      <c r="Q739" s="197"/>
    </row>
    <row r="740" spans="15:17" x14ac:dyDescent="0.3">
      <c r="O740" s="194"/>
      <c r="P740" s="197"/>
      <c r="Q740" s="197"/>
    </row>
    <row r="741" spans="15:17" x14ac:dyDescent="0.3">
      <c r="O741" s="194"/>
      <c r="P741" s="197"/>
      <c r="Q741" s="197"/>
    </row>
    <row r="742" spans="15:17" x14ac:dyDescent="0.3">
      <c r="O742" s="194"/>
      <c r="P742" s="197"/>
      <c r="Q742" s="197"/>
    </row>
    <row r="743" spans="15:17" x14ac:dyDescent="0.3">
      <c r="O743" s="194"/>
      <c r="P743" s="197"/>
      <c r="Q743" s="197"/>
    </row>
    <row r="744" spans="15:17" x14ac:dyDescent="0.3">
      <c r="O744" s="194"/>
      <c r="P744" s="197"/>
      <c r="Q744" s="197"/>
    </row>
    <row r="745" spans="15:17" x14ac:dyDescent="0.3">
      <c r="O745" s="194"/>
      <c r="P745" s="197"/>
      <c r="Q745" s="197"/>
    </row>
    <row r="746" spans="15:17" x14ac:dyDescent="0.3">
      <c r="O746" s="194"/>
      <c r="P746" s="197"/>
      <c r="Q746" s="197"/>
    </row>
    <row r="747" spans="15:17" x14ac:dyDescent="0.3">
      <c r="O747" s="194"/>
      <c r="P747" s="197"/>
      <c r="Q747" s="197"/>
    </row>
    <row r="748" spans="15:17" x14ac:dyDescent="0.3">
      <c r="O748" s="194"/>
      <c r="P748" s="197"/>
      <c r="Q748" s="197"/>
    </row>
    <row r="749" spans="15:17" x14ac:dyDescent="0.3">
      <c r="O749" s="194"/>
      <c r="P749" s="197"/>
      <c r="Q749" s="197"/>
    </row>
    <row r="750" spans="15:17" x14ac:dyDescent="0.3">
      <c r="O750" s="194"/>
      <c r="P750" s="197"/>
      <c r="Q750" s="197"/>
    </row>
    <row r="751" spans="15:17" x14ac:dyDescent="0.3">
      <c r="O751" s="194"/>
      <c r="P751" s="197"/>
      <c r="Q751" s="197"/>
    </row>
    <row r="752" spans="15:17" x14ac:dyDescent="0.3">
      <c r="O752" s="194"/>
      <c r="P752" s="197"/>
      <c r="Q752" s="197"/>
    </row>
    <row r="753" spans="15:17" x14ac:dyDescent="0.3">
      <c r="O753" s="194"/>
      <c r="P753" s="197"/>
      <c r="Q753" s="197"/>
    </row>
    <row r="754" spans="15:17" x14ac:dyDescent="0.3">
      <c r="O754" s="194"/>
      <c r="P754" s="197"/>
      <c r="Q754" s="197"/>
    </row>
    <row r="755" spans="15:17" x14ac:dyDescent="0.3">
      <c r="O755" s="194"/>
      <c r="P755" s="197"/>
      <c r="Q755" s="197"/>
    </row>
    <row r="756" spans="15:17" x14ac:dyDescent="0.3">
      <c r="O756" s="194"/>
      <c r="P756" s="197"/>
      <c r="Q756" s="197"/>
    </row>
    <row r="757" spans="15:17" x14ac:dyDescent="0.3">
      <c r="O757" s="194"/>
      <c r="P757" s="197"/>
      <c r="Q757" s="197"/>
    </row>
    <row r="758" spans="15:17" x14ac:dyDescent="0.3">
      <c r="O758" s="194"/>
      <c r="P758" s="197"/>
      <c r="Q758" s="197"/>
    </row>
    <row r="759" spans="15:17" x14ac:dyDescent="0.3">
      <c r="O759" s="194"/>
      <c r="P759" s="197"/>
      <c r="Q759" s="197"/>
    </row>
    <row r="760" spans="15:17" x14ac:dyDescent="0.3">
      <c r="O760" s="194"/>
      <c r="P760" s="197"/>
      <c r="Q760" s="197"/>
    </row>
    <row r="761" spans="15:17" x14ac:dyDescent="0.3">
      <c r="O761" s="194"/>
      <c r="P761" s="197"/>
      <c r="Q761" s="197"/>
    </row>
    <row r="762" spans="15:17" x14ac:dyDescent="0.3">
      <c r="O762" s="194"/>
      <c r="P762" s="197"/>
      <c r="Q762" s="197"/>
    </row>
    <row r="763" spans="15:17" x14ac:dyDescent="0.3">
      <c r="O763" s="194"/>
      <c r="P763" s="197"/>
      <c r="Q763" s="197"/>
    </row>
    <row r="764" spans="15:17" x14ac:dyDescent="0.3">
      <c r="O764" s="194"/>
      <c r="P764" s="197"/>
      <c r="Q764" s="197"/>
    </row>
    <row r="765" spans="15:17" x14ac:dyDescent="0.3">
      <c r="O765" s="194"/>
      <c r="P765" s="197"/>
      <c r="Q765" s="197"/>
    </row>
    <row r="766" spans="15:17" x14ac:dyDescent="0.3">
      <c r="O766" s="194"/>
      <c r="P766" s="197"/>
      <c r="Q766" s="197"/>
    </row>
    <row r="767" spans="15:17" x14ac:dyDescent="0.3">
      <c r="O767" s="194"/>
      <c r="P767" s="197"/>
      <c r="Q767" s="197"/>
    </row>
    <row r="768" spans="15:17" x14ac:dyDescent="0.3">
      <c r="O768" s="194"/>
      <c r="P768" s="197"/>
      <c r="Q768" s="197"/>
    </row>
    <row r="769" spans="15:17" x14ac:dyDescent="0.3">
      <c r="O769" s="194"/>
      <c r="P769" s="197"/>
      <c r="Q769" s="197"/>
    </row>
    <row r="770" spans="15:17" x14ac:dyDescent="0.3">
      <c r="O770" s="194"/>
      <c r="P770" s="197"/>
      <c r="Q770" s="197"/>
    </row>
    <row r="771" spans="15:17" x14ac:dyDescent="0.3">
      <c r="O771" s="194"/>
      <c r="P771" s="197"/>
      <c r="Q771" s="197"/>
    </row>
    <row r="772" spans="15:17" x14ac:dyDescent="0.3">
      <c r="O772" s="194"/>
      <c r="P772" s="197"/>
      <c r="Q772" s="197"/>
    </row>
    <row r="773" spans="15:17" x14ac:dyDescent="0.3">
      <c r="O773" s="194"/>
      <c r="P773" s="197"/>
      <c r="Q773" s="197"/>
    </row>
    <row r="774" spans="15:17" x14ac:dyDescent="0.3">
      <c r="O774" s="194"/>
      <c r="P774" s="197"/>
      <c r="Q774" s="197"/>
    </row>
    <row r="775" spans="15:17" x14ac:dyDescent="0.3">
      <c r="O775" s="194"/>
      <c r="P775" s="197"/>
      <c r="Q775" s="197"/>
    </row>
    <row r="776" spans="15:17" x14ac:dyDescent="0.3">
      <c r="O776" s="194"/>
      <c r="P776" s="197"/>
      <c r="Q776" s="197"/>
    </row>
    <row r="777" spans="15:17" x14ac:dyDescent="0.3">
      <c r="O777" s="194"/>
      <c r="P777" s="197"/>
      <c r="Q777" s="197"/>
    </row>
    <row r="778" spans="15:17" x14ac:dyDescent="0.3">
      <c r="O778" s="194"/>
      <c r="P778" s="197"/>
      <c r="Q778" s="197"/>
    </row>
    <row r="779" spans="15:17" x14ac:dyDescent="0.3">
      <c r="O779" s="194"/>
      <c r="P779" s="197"/>
      <c r="Q779" s="197"/>
    </row>
    <row r="780" spans="15:17" x14ac:dyDescent="0.3">
      <c r="O780" s="194"/>
      <c r="P780" s="197"/>
      <c r="Q780" s="197"/>
    </row>
    <row r="781" spans="15:17" x14ac:dyDescent="0.3">
      <c r="O781" s="194"/>
      <c r="P781" s="197"/>
      <c r="Q781" s="197"/>
    </row>
    <row r="782" spans="15:17" x14ac:dyDescent="0.3">
      <c r="O782" s="194"/>
      <c r="P782" s="197"/>
      <c r="Q782" s="197"/>
    </row>
    <row r="783" spans="15:17" x14ac:dyDescent="0.3">
      <c r="O783" s="194"/>
      <c r="P783" s="197"/>
      <c r="Q783" s="197"/>
    </row>
    <row r="784" spans="15:17" x14ac:dyDescent="0.3">
      <c r="O784" s="194"/>
      <c r="P784" s="197"/>
      <c r="Q784" s="197"/>
    </row>
    <row r="785" spans="15:17" x14ac:dyDescent="0.3">
      <c r="O785" s="194"/>
      <c r="P785" s="197"/>
      <c r="Q785" s="197"/>
    </row>
    <row r="786" spans="15:17" x14ac:dyDescent="0.3">
      <c r="O786" s="194"/>
      <c r="P786" s="197"/>
      <c r="Q786" s="197"/>
    </row>
    <row r="787" spans="15:17" x14ac:dyDescent="0.3">
      <c r="O787" s="194"/>
      <c r="P787" s="197"/>
      <c r="Q787" s="197"/>
    </row>
    <row r="788" spans="15:17" x14ac:dyDescent="0.3">
      <c r="O788" s="194"/>
      <c r="P788" s="197"/>
      <c r="Q788" s="197"/>
    </row>
    <row r="789" spans="15:17" x14ac:dyDescent="0.3">
      <c r="O789" s="194"/>
      <c r="P789" s="197"/>
      <c r="Q789" s="197"/>
    </row>
    <row r="790" spans="15:17" x14ac:dyDescent="0.3">
      <c r="O790" s="194"/>
      <c r="P790" s="197"/>
      <c r="Q790" s="197"/>
    </row>
    <row r="791" spans="15:17" x14ac:dyDescent="0.3">
      <c r="O791" s="194"/>
      <c r="P791" s="197"/>
      <c r="Q791" s="197"/>
    </row>
    <row r="792" spans="15:17" x14ac:dyDescent="0.3">
      <c r="O792" s="194"/>
      <c r="P792" s="197"/>
      <c r="Q792" s="197"/>
    </row>
    <row r="793" spans="15:17" x14ac:dyDescent="0.3">
      <c r="O793" s="194"/>
      <c r="P793" s="197"/>
      <c r="Q793" s="197"/>
    </row>
    <row r="794" spans="15:17" x14ac:dyDescent="0.3">
      <c r="O794" s="194"/>
      <c r="P794" s="197"/>
      <c r="Q794" s="197"/>
    </row>
    <row r="795" spans="15:17" x14ac:dyDescent="0.3">
      <c r="O795" s="194"/>
      <c r="P795" s="197"/>
      <c r="Q795" s="197"/>
    </row>
    <row r="796" spans="15:17" x14ac:dyDescent="0.3">
      <c r="O796" s="194"/>
      <c r="P796" s="197"/>
      <c r="Q796" s="197"/>
    </row>
    <row r="797" spans="15:17" x14ac:dyDescent="0.3">
      <c r="O797" s="194"/>
      <c r="P797" s="197"/>
      <c r="Q797" s="197"/>
    </row>
    <row r="798" spans="15:17" x14ac:dyDescent="0.3">
      <c r="O798" s="194"/>
      <c r="P798" s="197"/>
      <c r="Q798" s="197"/>
    </row>
    <row r="799" spans="15:17" x14ac:dyDescent="0.3">
      <c r="O799" s="194"/>
      <c r="P799" s="197"/>
      <c r="Q799" s="197"/>
    </row>
    <row r="800" spans="15:17" x14ac:dyDescent="0.3">
      <c r="O800" s="194"/>
      <c r="P800" s="197"/>
      <c r="Q800" s="197"/>
    </row>
    <row r="801" spans="15:17" x14ac:dyDescent="0.3">
      <c r="O801" s="194"/>
      <c r="P801" s="197"/>
      <c r="Q801" s="197"/>
    </row>
    <row r="802" spans="15:17" x14ac:dyDescent="0.3">
      <c r="O802" s="194"/>
      <c r="P802" s="197"/>
      <c r="Q802" s="197"/>
    </row>
    <row r="803" spans="15:17" x14ac:dyDescent="0.3">
      <c r="O803" s="194"/>
      <c r="P803" s="197"/>
      <c r="Q803" s="197"/>
    </row>
    <row r="804" spans="15:17" x14ac:dyDescent="0.3">
      <c r="O804" s="194"/>
      <c r="P804" s="197"/>
      <c r="Q804" s="197"/>
    </row>
    <row r="805" spans="15:17" x14ac:dyDescent="0.3">
      <c r="O805" s="194"/>
      <c r="P805" s="197"/>
      <c r="Q805" s="197"/>
    </row>
    <row r="806" spans="15:17" x14ac:dyDescent="0.3">
      <c r="O806" s="194"/>
      <c r="P806" s="197"/>
      <c r="Q806" s="197"/>
    </row>
    <row r="807" spans="15:17" x14ac:dyDescent="0.3">
      <c r="O807" s="194"/>
      <c r="P807" s="197"/>
      <c r="Q807" s="197"/>
    </row>
    <row r="808" spans="15:17" x14ac:dyDescent="0.3">
      <c r="O808" s="194"/>
      <c r="P808" s="197"/>
      <c r="Q808" s="197"/>
    </row>
    <row r="809" spans="15:17" x14ac:dyDescent="0.3">
      <c r="O809" s="194"/>
      <c r="P809" s="197"/>
      <c r="Q809" s="197"/>
    </row>
    <row r="810" spans="15:17" x14ac:dyDescent="0.3">
      <c r="O810" s="194"/>
      <c r="P810" s="197"/>
      <c r="Q810" s="197"/>
    </row>
    <row r="811" spans="15:17" x14ac:dyDescent="0.3">
      <c r="O811" s="194"/>
      <c r="P811" s="197"/>
      <c r="Q811" s="197"/>
    </row>
    <row r="812" spans="15:17" x14ac:dyDescent="0.3">
      <c r="O812" s="194"/>
      <c r="P812" s="197"/>
      <c r="Q812" s="197"/>
    </row>
    <row r="813" spans="15:17" x14ac:dyDescent="0.3">
      <c r="O813" s="194"/>
      <c r="P813" s="197"/>
      <c r="Q813" s="197"/>
    </row>
    <row r="814" spans="15:17" x14ac:dyDescent="0.3">
      <c r="O814" s="194"/>
      <c r="P814" s="197"/>
      <c r="Q814" s="197"/>
    </row>
    <row r="815" spans="15:17" x14ac:dyDescent="0.3">
      <c r="O815" s="194"/>
      <c r="P815" s="197"/>
      <c r="Q815" s="197"/>
    </row>
    <row r="816" spans="15:17" x14ac:dyDescent="0.3">
      <c r="O816" s="194"/>
      <c r="P816" s="197"/>
      <c r="Q816" s="197"/>
    </row>
    <row r="817" spans="15:17" x14ac:dyDescent="0.3">
      <c r="O817" s="194"/>
      <c r="P817" s="197"/>
      <c r="Q817" s="197"/>
    </row>
    <row r="818" spans="15:17" x14ac:dyDescent="0.3">
      <c r="O818" s="194"/>
      <c r="P818" s="197"/>
      <c r="Q818" s="197"/>
    </row>
    <row r="819" spans="15:17" x14ac:dyDescent="0.3">
      <c r="O819" s="194"/>
      <c r="P819" s="197"/>
      <c r="Q819" s="197"/>
    </row>
    <row r="820" spans="15:17" x14ac:dyDescent="0.3">
      <c r="O820" s="194"/>
      <c r="P820" s="197"/>
      <c r="Q820" s="197"/>
    </row>
    <row r="821" spans="15:17" x14ac:dyDescent="0.3">
      <c r="O821" s="194"/>
      <c r="P821" s="197"/>
      <c r="Q821" s="197"/>
    </row>
    <row r="822" spans="15:17" x14ac:dyDescent="0.3">
      <c r="O822" s="194"/>
      <c r="P822" s="197"/>
      <c r="Q822" s="197"/>
    </row>
    <row r="823" spans="15:17" x14ac:dyDescent="0.3">
      <c r="O823" s="194"/>
      <c r="P823" s="197"/>
      <c r="Q823" s="197"/>
    </row>
    <row r="824" spans="15:17" x14ac:dyDescent="0.3">
      <c r="O824" s="194"/>
      <c r="P824" s="197"/>
      <c r="Q824" s="197"/>
    </row>
    <row r="825" spans="15:17" x14ac:dyDescent="0.3">
      <c r="O825" s="194"/>
      <c r="P825" s="197"/>
      <c r="Q825" s="197"/>
    </row>
    <row r="826" spans="15:17" x14ac:dyDescent="0.3">
      <c r="O826" s="194"/>
      <c r="P826" s="197"/>
      <c r="Q826" s="197"/>
    </row>
    <row r="827" spans="15:17" x14ac:dyDescent="0.3">
      <c r="O827" s="194"/>
      <c r="P827" s="197"/>
      <c r="Q827" s="197"/>
    </row>
    <row r="828" spans="15:17" x14ac:dyDescent="0.3">
      <c r="O828" s="194"/>
      <c r="P828" s="197"/>
      <c r="Q828" s="197"/>
    </row>
    <row r="829" spans="15:17" x14ac:dyDescent="0.3">
      <c r="O829" s="194"/>
      <c r="P829" s="197"/>
      <c r="Q829" s="197"/>
    </row>
    <row r="830" spans="15:17" x14ac:dyDescent="0.3">
      <c r="O830" s="194"/>
      <c r="P830" s="197"/>
      <c r="Q830" s="197"/>
    </row>
    <row r="831" spans="15:17" x14ac:dyDescent="0.3">
      <c r="O831" s="194"/>
      <c r="P831" s="197"/>
      <c r="Q831" s="197"/>
    </row>
    <row r="832" spans="15:17" x14ac:dyDescent="0.3">
      <c r="O832" s="194"/>
      <c r="P832" s="197"/>
      <c r="Q832" s="197"/>
    </row>
    <row r="833" spans="15:17" x14ac:dyDescent="0.3">
      <c r="O833" s="194"/>
      <c r="P833" s="197"/>
      <c r="Q833" s="197"/>
    </row>
    <row r="834" spans="15:17" x14ac:dyDescent="0.3">
      <c r="O834" s="194"/>
      <c r="P834" s="197"/>
      <c r="Q834" s="197"/>
    </row>
    <row r="835" spans="15:17" x14ac:dyDescent="0.3">
      <c r="O835" s="194"/>
      <c r="P835" s="197"/>
      <c r="Q835" s="197"/>
    </row>
    <row r="836" spans="15:17" x14ac:dyDescent="0.3">
      <c r="O836" s="194"/>
      <c r="P836" s="197"/>
      <c r="Q836" s="197"/>
    </row>
    <row r="837" spans="15:17" x14ac:dyDescent="0.3">
      <c r="O837" s="194"/>
      <c r="P837" s="197"/>
      <c r="Q837" s="197"/>
    </row>
    <row r="838" spans="15:17" x14ac:dyDescent="0.3">
      <c r="O838" s="194"/>
      <c r="P838" s="197"/>
      <c r="Q838" s="197"/>
    </row>
    <row r="839" spans="15:17" x14ac:dyDescent="0.3">
      <c r="O839" s="194"/>
      <c r="P839" s="197"/>
      <c r="Q839" s="197"/>
    </row>
    <row r="840" spans="15:17" x14ac:dyDescent="0.3">
      <c r="O840" s="194"/>
      <c r="P840" s="197"/>
      <c r="Q840" s="197"/>
    </row>
    <row r="841" spans="15:17" x14ac:dyDescent="0.3">
      <c r="O841" s="194"/>
      <c r="P841" s="197"/>
      <c r="Q841" s="197"/>
    </row>
    <row r="842" spans="15:17" x14ac:dyDescent="0.3">
      <c r="O842" s="194"/>
      <c r="P842" s="197"/>
      <c r="Q842" s="197"/>
    </row>
    <row r="843" spans="15:17" x14ac:dyDescent="0.3">
      <c r="O843" s="194"/>
      <c r="P843" s="197"/>
      <c r="Q843" s="197"/>
    </row>
    <row r="844" spans="15:17" x14ac:dyDescent="0.3">
      <c r="O844" s="194"/>
      <c r="P844" s="197"/>
      <c r="Q844" s="197"/>
    </row>
    <row r="845" spans="15:17" x14ac:dyDescent="0.3">
      <c r="O845" s="194"/>
      <c r="P845" s="197"/>
      <c r="Q845" s="197"/>
    </row>
    <row r="846" spans="15:17" x14ac:dyDescent="0.3">
      <c r="O846" s="194"/>
      <c r="P846" s="197"/>
      <c r="Q846" s="197"/>
    </row>
    <row r="847" spans="15:17" x14ac:dyDescent="0.3">
      <c r="O847" s="194"/>
      <c r="P847" s="197"/>
      <c r="Q847" s="197"/>
    </row>
    <row r="848" spans="15:17" x14ac:dyDescent="0.3">
      <c r="O848" s="194"/>
      <c r="P848" s="197"/>
      <c r="Q848" s="197"/>
    </row>
    <row r="849" spans="15:17" x14ac:dyDescent="0.3">
      <c r="O849" s="194"/>
      <c r="P849" s="197"/>
      <c r="Q849" s="197"/>
    </row>
    <row r="850" spans="15:17" x14ac:dyDescent="0.3">
      <c r="O850" s="194"/>
      <c r="P850" s="197"/>
      <c r="Q850" s="197"/>
    </row>
    <row r="851" spans="15:17" x14ac:dyDescent="0.3">
      <c r="O851" s="194"/>
      <c r="P851" s="197"/>
      <c r="Q851" s="197"/>
    </row>
    <row r="852" spans="15:17" x14ac:dyDescent="0.3">
      <c r="O852" s="194"/>
      <c r="P852" s="197"/>
      <c r="Q852" s="197"/>
    </row>
    <row r="853" spans="15:17" x14ac:dyDescent="0.3">
      <c r="O853" s="194"/>
      <c r="P853" s="197"/>
      <c r="Q853" s="197"/>
    </row>
    <row r="854" spans="15:17" x14ac:dyDescent="0.3">
      <c r="O854" s="194"/>
      <c r="P854" s="197"/>
      <c r="Q854" s="197"/>
    </row>
    <row r="855" spans="15:17" x14ac:dyDescent="0.3">
      <c r="O855" s="194"/>
      <c r="P855" s="197"/>
      <c r="Q855" s="197"/>
    </row>
    <row r="856" spans="15:17" x14ac:dyDescent="0.3">
      <c r="O856" s="194"/>
      <c r="P856" s="197"/>
      <c r="Q856" s="197"/>
    </row>
    <row r="857" spans="15:17" x14ac:dyDescent="0.3">
      <c r="O857" s="194"/>
      <c r="P857" s="197"/>
      <c r="Q857" s="197"/>
    </row>
    <row r="858" spans="15:17" x14ac:dyDescent="0.3">
      <c r="O858" s="194"/>
      <c r="P858" s="197"/>
      <c r="Q858" s="197"/>
    </row>
    <row r="859" spans="15:17" x14ac:dyDescent="0.3">
      <c r="O859" s="194"/>
      <c r="P859" s="197"/>
      <c r="Q859" s="197"/>
    </row>
    <row r="860" spans="15:17" x14ac:dyDescent="0.3">
      <c r="O860" s="194"/>
      <c r="P860" s="197"/>
      <c r="Q860" s="197"/>
    </row>
    <row r="861" spans="15:17" x14ac:dyDescent="0.3">
      <c r="O861" s="194"/>
      <c r="P861" s="197"/>
      <c r="Q861" s="197"/>
    </row>
    <row r="862" spans="15:17" x14ac:dyDescent="0.3">
      <c r="O862" s="194"/>
      <c r="P862" s="197"/>
      <c r="Q862" s="197"/>
    </row>
    <row r="863" spans="15:17" x14ac:dyDescent="0.3">
      <c r="O863" s="194"/>
      <c r="P863" s="197"/>
      <c r="Q863" s="197"/>
    </row>
    <row r="864" spans="15:17" x14ac:dyDescent="0.3">
      <c r="O864" s="194"/>
      <c r="P864" s="197"/>
      <c r="Q864" s="197"/>
    </row>
    <row r="865" spans="15:17" x14ac:dyDescent="0.3">
      <c r="O865" s="194"/>
      <c r="P865" s="197"/>
      <c r="Q865" s="197"/>
    </row>
    <row r="866" spans="15:17" x14ac:dyDescent="0.3">
      <c r="O866" s="194"/>
      <c r="P866" s="197"/>
      <c r="Q866" s="197"/>
    </row>
    <row r="867" spans="15:17" x14ac:dyDescent="0.3">
      <c r="O867" s="194"/>
      <c r="P867" s="197"/>
      <c r="Q867" s="197"/>
    </row>
    <row r="868" spans="15:17" x14ac:dyDescent="0.3">
      <c r="O868" s="194"/>
      <c r="P868" s="197"/>
      <c r="Q868" s="197"/>
    </row>
    <row r="869" spans="15:17" x14ac:dyDescent="0.3">
      <c r="O869" s="194"/>
      <c r="P869" s="197"/>
      <c r="Q869" s="197"/>
    </row>
    <row r="870" spans="15:17" x14ac:dyDescent="0.3">
      <c r="O870" s="194"/>
      <c r="P870" s="197"/>
      <c r="Q870" s="197"/>
    </row>
    <row r="871" spans="15:17" x14ac:dyDescent="0.3">
      <c r="O871" s="194"/>
      <c r="P871" s="197"/>
      <c r="Q871" s="197"/>
    </row>
    <row r="872" spans="15:17" x14ac:dyDescent="0.3">
      <c r="O872" s="194"/>
      <c r="P872" s="197"/>
      <c r="Q872" s="197"/>
    </row>
    <row r="873" spans="15:17" x14ac:dyDescent="0.3">
      <c r="O873" s="194"/>
      <c r="P873" s="197"/>
      <c r="Q873" s="197"/>
    </row>
    <row r="874" spans="15:17" x14ac:dyDescent="0.3">
      <c r="O874" s="194"/>
      <c r="P874" s="197"/>
      <c r="Q874" s="197"/>
    </row>
    <row r="875" spans="15:17" x14ac:dyDescent="0.3">
      <c r="O875" s="194"/>
      <c r="P875" s="197"/>
      <c r="Q875" s="197"/>
    </row>
    <row r="876" spans="15:17" x14ac:dyDescent="0.3">
      <c r="O876" s="194"/>
      <c r="P876" s="197"/>
      <c r="Q876" s="197"/>
    </row>
    <row r="877" spans="15:17" x14ac:dyDescent="0.3">
      <c r="O877" s="194"/>
      <c r="P877" s="197"/>
      <c r="Q877" s="197"/>
    </row>
    <row r="878" spans="15:17" x14ac:dyDescent="0.3">
      <c r="O878" s="194"/>
      <c r="P878" s="197"/>
      <c r="Q878" s="197"/>
    </row>
    <row r="879" spans="15:17" x14ac:dyDescent="0.3">
      <c r="O879" s="194"/>
      <c r="P879" s="197"/>
      <c r="Q879" s="197"/>
    </row>
    <row r="880" spans="15:17" x14ac:dyDescent="0.3">
      <c r="O880" s="194"/>
      <c r="P880" s="197"/>
      <c r="Q880" s="197"/>
    </row>
    <row r="881" spans="15:17" x14ac:dyDescent="0.3">
      <c r="O881" s="194"/>
      <c r="P881" s="197"/>
      <c r="Q881" s="197"/>
    </row>
    <row r="882" spans="15:17" x14ac:dyDescent="0.3">
      <c r="O882" s="194"/>
      <c r="P882" s="197"/>
      <c r="Q882" s="197"/>
    </row>
    <row r="883" spans="15:17" x14ac:dyDescent="0.3">
      <c r="O883" s="194"/>
      <c r="P883" s="197"/>
      <c r="Q883" s="197"/>
    </row>
    <row r="884" spans="15:17" x14ac:dyDescent="0.3">
      <c r="O884" s="194"/>
      <c r="P884" s="197"/>
      <c r="Q884" s="197"/>
    </row>
    <row r="885" spans="15:17" x14ac:dyDescent="0.3">
      <c r="O885" s="194"/>
      <c r="P885" s="197"/>
      <c r="Q885" s="197"/>
    </row>
    <row r="886" spans="15:17" x14ac:dyDescent="0.3">
      <c r="O886" s="194"/>
      <c r="P886" s="197"/>
      <c r="Q886" s="197"/>
    </row>
    <row r="887" spans="15:17" x14ac:dyDescent="0.3">
      <c r="O887" s="194"/>
      <c r="P887" s="197"/>
      <c r="Q887" s="197"/>
    </row>
    <row r="888" spans="15:17" x14ac:dyDescent="0.3">
      <c r="O888" s="194"/>
      <c r="P888" s="197"/>
      <c r="Q888" s="197"/>
    </row>
    <row r="889" spans="15:17" x14ac:dyDescent="0.3">
      <c r="O889" s="194"/>
      <c r="P889" s="197"/>
      <c r="Q889" s="197"/>
    </row>
    <row r="890" spans="15:17" x14ac:dyDescent="0.3">
      <c r="O890" s="194"/>
      <c r="P890" s="197"/>
      <c r="Q890" s="197"/>
    </row>
    <row r="891" spans="15:17" x14ac:dyDescent="0.3">
      <c r="O891" s="194"/>
      <c r="P891" s="197"/>
      <c r="Q891" s="197"/>
    </row>
    <row r="892" spans="15:17" x14ac:dyDescent="0.3">
      <c r="O892" s="194"/>
      <c r="P892" s="197"/>
      <c r="Q892" s="197"/>
    </row>
    <row r="893" spans="15:17" x14ac:dyDescent="0.3">
      <c r="O893" s="194"/>
      <c r="P893" s="197"/>
      <c r="Q893" s="197"/>
    </row>
    <row r="894" spans="15:17" x14ac:dyDescent="0.3">
      <c r="O894" s="194"/>
      <c r="P894" s="197"/>
      <c r="Q894" s="197"/>
    </row>
    <row r="895" spans="15:17" x14ac:dyDescent="0.3">
      <c r="O895" s="194"/>
      <c r="P895" s="197"/>
      <c r="Q895" s="197"/>
    </row>
    <row r="896" spans="15:17" x14ac:dyDescent="0.3">
      <c r="O896" s="194"/>
      <c r="P896" s="197"/>
      <c r="Q896" s="197"/>
    </row>
    <row r="897" spans="15:17" x14ac:dyDescent="0.3">
      <c r="O897" s="194"/>
      <c r="P897" s="197"/>
      <c r="Q897" s="197"/>
    </row>
    <row r="898" spans="15:17" x14ac:dyDescent="0.3">
      <c r="O898" s="194"/>
      <c r="P898" s="197"/>
      <c r="Q898" s="197"/>
    </row>
    <row r="899" spans="15:17" x14ac:dyDescent="0.3">
      <c r="O899" s="194"/>
      <c r="P899" s="197"/>
      <c r="Q899" s="197"/>
    </row>
    <row r="900" spans="15:17" x14ac:dyDescent="0.3">
      <c r="O900" s="194"/>
      <c r="P900" s="197"/>
      <c r="Q900" s="197"/>
    </row>
    <row r="901" spans="15:17" x14ac:dyDescent="0.3">
      <c r="O901" s="194"/>
      <c r="P901" s="197"/>
      <c r="Q901" s="197"/>
    </row>
    <row r="902" spans="15:17" x14ac:dyDescent="0.3">
      <c r="O902" s="194"/>
      <c r="P902" s="197"/>
      <c r="Q902" s="197"/>
    </row>
    <row r="903" spans="15:17" x14ac:dyDescent="0.3">
      <c r="O903" s="194"/>
      <c r="P903" s="197"/>
      <c r="Q903" s="197"/>
    </row>
    <row r="904" spans="15:17" x14ac:dyDescent="0.3">
      <c r="O904" s="194"/>
      <c r="P904" s="197"/>
      <c r="Q904" s="197"/>
    </row>
    <row r="905" spans="15:17" x14ac:dyDescent="0.3">
      <c r="O905" s="194"/>
      <c r="P905" s="197"/>
      <c r="Q905" s="197"/>
    </row>
    <row r="906" spans="15:17" x14ac:dyDescent="0.3">
      <c r="O906" s="194"/>
      <c r="P906" s="197"/>
      <c r="Q906" s="197"/>
    </row>
    <row r="907" spans="15:17" x14ac:dyDescent="0.3">
      <c r="O907" s="194"/>
      <c r="P907" s="197"/>
      <c r="Q907" s="197"/>
    </row>
    <row r="908" spans="15:17" x14ac:dyDescent="0.3">
      <c r="O908" s="194"/>
      <c r="P908" s="197"/>
      <c r="Q908" s="197"/>
    </row>
    <row r="909" spans="15:17" x14ac:dyDescent="0.3">
      <c r="O909" s="194"/>
      <c r="P909" s="197"/>
      <c r="Q909" s="197"/>
    </row>
    <row r="910" spans="15:17" x14ac:dyDescent="0.3">
      <c r="O910" s="194"/>
      <c r="P910" s="197"/>
      <c r="Q910" s="197"/>
    </row>
    <row r="911" spans="15:17" x14ac:dyDescent="0.3">
      <c r="O911" s="194"/>
      <c r="P911" s="197"/>
      <c r="Q911" s="197"/>
    </row>
    <row r="912" spans="15:17" x14ac:dyDescent="0.3">
      <c r="O912" s="194"/>
      <c r="P912" s="197"/>
      <c r="Q912" s="197"/>
    </row>
    <row r="913" spans="15:17" x14ac:dyDescent="0.3">
      <c r="O913" s="194"/>
      <c r="P913" s="197"/>
      <c r="Q913" s="197"/>
    </row>
    <row r="914" spans="15:17" x14ac:dyDescent="0.3">
      <c r="O914" s="194"/>
      <c r="P914" s="197"/>
      <c r="Q914" s="197"/>
    </row>
    <row r="915" spans="15:17" x14ac:dyDescent="0.3">
      <c r="O915" s="194"/>
      <c r="P915" s="197"/>
      <c r="Q915" s="197"/>
    </row>
    <row r="916" spans="15:17" x14ac:dyDescent="0.3">
      <c r="O916" s="194"/>
      <c r="P916" s="197"/>
      <c r="Q916" s="197"/>
    </row>
    <row r="917" spans="15:17" x14ac:dyDescent="0.3">
      <c r="O917" s="194"/>
      <c r="P917" s="197"/>
      <c r="Q917" s="197"/>
    </row>
    <row r="918" spans="15:17" x14ac:dyDescent="0.3">
      <c r="O918" s="194"/>
      <c r="P918" s="197"/>
      <c r="Q918" s="197"/>
    </row>
    <row r="919" spans="15:17" x14ac:dyDescent="0.3">
      <c r="O919" s="194"/>
      <c r="P919" s="197"/>
      <c r="Q919" s="197"/>
    </row>
    <row r="920" spans="15:17" x14ac:dyDescent="0.3">
      <c r="O920" s="194"/>
      <c r="P920" s="197"/>
      <c r="Q920" s="197"/>
    </row>
    <row r="921" spans="15:17" x14ac:dyDescent="0.3">
      <c r="O921" s="194"/>
      <c r="P921" s="197"/>
      <c r="Q921" s="197"/>
    </row>
    <row r="922" spans="15:17" x14ac:dyDescent="0.3">
      <c r="O922" s="194"/>
      <c r="P922" s="197"/>
      <c r="Q922" s="197"/>
    </row>
    <row r="923" spans="15:17" x14ac:dyDescent="0.3">
      <c r="O923" s="194"/>
      <c r="P923" s="197"/>
      <c r="Q923" s="197"/>
    </row>
    <row r="924" spans="15:17" x14ac:dyDescent="0.3">
      <c r="O924" s="194"/>
      <c r="P924" s="197"/>
      <c r="Q924" s="197"/>
    </row>
    <row r="925" spans="15:17" x14ac:dyDescent="0.3">
      <c r="O925" s="194"/>
      <c r="P925" s="197"/>
      <c r="Q925" s="197"/>
    </row>
    <row r="926" spans="15:17" x14ac:dyDescent="0.3">
      <c r="O926" s="194"/>
      <c r="P926" s="197"/>
      <c r="Q926" s="197"/>
    </row>
    <row r="927" spans="15:17" x14ac:dyDescent="0.3">
      <c r="O927" s="194"/>
      <c r="P927" s="197"/>
      <c r="Q927" s="197"/>
    </row>
    <row r="928" spans="15:17" x14ac:dyDescent="0.3">
      <c r="O928" s="194"/>
      <c r="P928" s="197"/>
      <c r="Q928" s="197"/>
    </row>
    <row r="929" spans="15:17" x14ac:dyDescent="0.3">
      <c r="O929" s="194"/>
      <c r="P929" s="197"/>
      <c r="Q929" s="197"/>
    </row>
    <row r="930" spans="15:17" x14ac:dyDescent="0.3">
      <c r="O930" s="194"/>
      <c r="P930" s="197"/>
      <c r="Q930" s="197"/>
    </row>
    <row r="931" spans="15:17" x14ac:dyDescent="0.3">
      <c r="O931" s="194"/>
      <c r="P931" s="197"/>
      <c r="Q931" s="197"/>
    </row>
    <row r="932" spans="15:17" x14ac:dyDescent="0.3">
      <c r="O932" s="194"/>
      <c r="P932" s="197"/>
      <c r="Q932" s="197"/>
    </row>
    <row r="933" spans="15:17" x14ac:dyDescent="0.3">
      <c r="O933" s="194"/>
      <c r="P933" s="197"/>
      <c r="Q933" s="197"/>
    </row>
    <row r="934" spans="15:17" x14ac:dyDescent="0.3">
      <c r="O934" s="194"/>
      <c r="P934" s="197"/>
      <c r="Q934" s="197"/>
    </row>
    <row r="935" spans="15:17" x14ac:dyDescent="0.3">
      <c r="O935" s="194"/>
      <c r="P935" s="197"/>
      <c r="Q935" s="197"/>
    </row>
    <row r="936" spans="15:17" x14ac:dyDescent="0.3">
      <c r="O936" s="194"/>
      <c r="P936" s="197"/>
      <c r="Q936" s="197"/>
    </row>
    <row r="937" spans="15:17" x14ac:dyDescent="0.3">
      <c r="O937" s="194"/>
      <c r="P937" s="197"/>
      <c r="Q937" s="197"/>
    </row>
    <row r="938" spans="15:17" x14ac:dyDescent="0.3">
      <c r="O938" s="194"/>
      <c r="P938" s="197"/>
      <c r="Q938" s="197"/>
    </row>
    <row r="939" spans="15:17" x14ac:dyDescent="0.3">
      <c r="O939" s="194"/>
      <c r="P939" s="197"/>
      <c r="Q939" s="197"/>
    </row>
    <row r="940" spans="15:17" x14ac:dyDescent="0.3">
      <c r="O940" s="194"/>
      <c r="P940" s="197"/>
      <c r="Q940" s="197"/>
    </row>
    <row r="941" spans="15:17" x14ac:dyDescent="0.3">
      <c r="O941" s="194"/>
      <c r="P941" s="197"/>
      <c r="Q941" s="197"/>
    </row>
    <row r="942" spans="15:17" x14ac:dyDescent="0.3">
      <c r="O942" s="194"/>
      <c r="P942" s="197"/>
      <c r="Q942" s="197"/>
    </row>
    <row r="943" spans="15:17" x14ac:dyDescent="0.3">
      <c r="O943" s="194"/>
      <c r="P943" s="197"/>
      <c r="Q943" s="197"/>
    </row>
    <row r="944" spans="15:17" x14ac:dyDescent="0.3">
      <c r="O944" s="194"/>
      <c r="P944" s="197"/>
      <c r="Q944" s="197"/>
    </row>
    <row r="945" spans="15:17" x14ac:dyDescent="0.3">
      <c r="O945" s="194"/>
      <c r="P945" s="197"/>
      <c r="Q945" s="197"/>
    </row>
    <row r="946" spans="15:17" x14ac:dyDescent="0.3">
      <c r="O946" s="194"/>
      <c r="P946" s="197"/>
      <c r="Q946" s="197"/>
    </row>
    <row r="947" spans="15:17" x14ac:dyDescent="0.3">
      <c r="O947" s="194"/>
      <c r="P947" s="197"/>
      <c r="Q947" s="197"/>
    </row>
    <row r="948" spans="15:17" x14ac:dyDescent="0.3">
      <c r="O948" s="194"/>
      <c r="P948" s="197"/>
      <c r="Q948" s="197"/>
    </row>
    <row r="949" spans="15:17" x14ac:dyDescent="0.3">
      <c r="O949" s="194"/>
      <c r="P949" s="197"/>
      <c r="Q949" s="197"/>
    </row>
    <row r="950" spans="15:17" x14ac:dyDescent="0.3">
      <c r="O950" s="194"/>
      <c r="P950" s="197"/>
      <c r="Q950" s="197"/>
    </row>
    <row r="951" spans="15:17" x14ac:dyDescent="0.3">
      <c r="O951" s="194"/>
      <c r="P951" s="197"/>
      <c r="Q951" s="197"/>
    </row>
    <row r="952" spans="15:17" x14ac:dyDescent="0.3">
      <c r="O952" s="194"/>
      <c r="P952" s="197"/>
      <c r="Q952" s="197"/>
    </row>
    <row r="953" spans="15:17" x14ac:dyDescent="0.3">
      <c r="O953" s="194"/>
      <c r="P953" s="197"/>
      <c r="Q953" s="197"/>
    </row>
    <row r="954" spans="15:17" x14ac:dyDescent="0.3">
      <c r="O954" s="194"/>
      <c r="P954" s="197"/>
      <c r="Q954" s="197"/>
    </row>
    <row r="955" spans="15:17" x14ac:dyDescent="0.3">
      <c r="O955" s="194"/>
      <c r="P955" s="197"/>
      <c r="Q955" s="197"/>
    </row>
    <row r="956" spans="15:17" x14ac:dyDescent="0.3">
      <c r="O956" s="194"/>
      <c r="P956" s="197"/>
      <c r="Q956" s="197"/>
    </row>
    <row r="957" spans="15:17" x14ac:dyDescent="0.3">
      <c r="O957" s="194"/>
      <c r="P957" s="197"/>
      <c r="Q957" s="197"/>
    </row>
    <row r="958" spans="15:17" x14ac:dyDescent="0.3">
      <c r="O958" s="194"/>
      <c r="P958" s="197"/>
      <c r="Q958" s="197"/>
    </row>
    <row r="959" spans="15:17" x14ac:dyDescent="0.3">
      <c r="O959" s="194"/>
      <c r="P959" s="197"/>
      <c r="Q959" s="197"/>
    </row>
    <row r="960" spans="15:17" x14ac:dyDescent="0.3">
      <c r="O960" s="194"/>
      <c r="P960" s="197"/>
      <c r="Q960" s="197"/>
    </row>
    <row r="961" spans="15:17" x14ac:dyDescent="0.3">
      <c r="O961" s="194"/>
      <c r="P961" s="197"/>
      <c r="Q961" s="197"/>
    </row>
    <row r="962" spans="15:17" x14ac:dyDescent="0.3">
      <c r="O962" s="194"/>
      <c r="P962" s="197"/>
      <c r="Q962" s="197"/>
    </row>
    <row r="963" spans="15:17" x14ac:dyDescent="0.3">
      <c r="O963" s="194"/>
      <c r="P963" s="197"/>
      <c r="Q963" s="197"/>
    </row>
    <row r="964" spans="15:17" x14ac:dyDescent="0.3">
      <c r="O964" s="194"/>
      <c r="P964" s="197"/>
      <c r="Q964" s="197"/>
    </row>
    <row r="965" spans="15:17" x14ac:dyDescent="0.3">
      <c r="O965" s="194"/>
      <c r="P965" s="197"/>
      <c r="Q965" s="197"/>
    </row>
  </sheetData>
  <hyperlinks>
    <hyperlink ref="N1" location="'Navigation &amp; Instructions'!A1" display="Navigation"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9"/>
  <sheetViews>
    <sheetView showGridLines="0" workbookViewId="0">
      <selection activeCell="C33" sqref="C33"/>
    </sheetView>
  </sheetViews>
  <sheetFormatPr defaultColWidth="8.88671875" defaultRowHeight="14.4" x14ac:dyDescent="0.3"/>
  <cols>
    <col min="1" max="1" width="3.5546875" customWidth="1"/>
    <col min="2" max="2" width="49.88671875" customWidth="1"/>
    <col min="3" max="3" width="9.44140625" bestFit="1" customWidth="1"/>
    <col min="4" max="4" width="6.44140625" customWidth="1"/>
    <col min="14" max="14" width="10.44140625" customWidth="1"/>
  </cols>
  <sheetData>
    <row r="1" spans="2:24" ht="15.6" x14ac:dyDescent="0.3">
      <c r="B1" s="181" t="s">
        <v>420</v>
      </c>
      <c r="N1" s="180" t="s">
        <v>403</v>
      </c>
    </row>
    <row r="2" spans="2:24" x14ac:dyDescent="0.3">
      <c r="B2" s="183"/>
    </row>
    <row r="3" spans="2:24" x14ac:dyDescent="0.3">
      <c r="B3" s="183" t="s">
        <v>421</v>
      </c>
    </row>
    <row r="4" spans="2:24" x14ac:dyDescent="0.3">
      <c r="B4" s="183" t="s">
        <v>422</v>
      </c>
    </row>
    <row r="5" spans="2:24" x14ac:dyDescent="0.3">
      <c r="B5" s="170" t="s">
        <v>423</v>
      </c>
    </row>
    <row r="6" spans="2:24" ht="15" thickBot="1" x14ac:dyDescent="0.35">
      <c r="B6" s="219" t="s">
        <v>424</v>
      </c>
      <c r="C6" s="220"/>
      <c r="D6" s="220"/>
      <c r="E6" s="220"/>
      <c r="F6" s="220"/>
      <c r="G6" s="220"/>
      <c r="H6" s="220"/>
      <c r="I6" s="220"/>
      <c r="J6" s="220"/>
      <c r="K6" s="220"/>
      <c r="L6" s="220"/>
      <c r="M6" s="220"/>
      <c r="N6" s="220"/>
      <c r="O6" s="220"/>
      <c r="P6" s="220"/>
      <c r="Q6" s="220"/>
      <c r="R6" s="220"/>
      <c r="S6" s="220"/>
      <c r="T6" s="220"/>
      <c r="U6" s="220"/>
      <c r="V6" s="220"/>
      <c r="W6" s="220"/>
      <c r="X6" s="220"/>
    </row>
    <row r="7" spans="2:24" ht="15" thickBot="1" x14ac:dyDescent="0.35">
      <c r="B7" s="287" t="s">
        <v>425</v>
      </c>
      <c r="C7" s="288"/>
      <c r="E7" s="221" t="s">
        <v>426</v>
      </c>
    </row>
    <row r="8" spans="2:24" ht="15" thickBot="1" x14ac:dyDescent="0.35">
      <c r="B8" s="222" t="s">
        <v>427</v>
      </c>
      <c r="C8" s="223">
        <v>0.08</v>
      </c>
    </row>
    <row r="9" spans="2:24" ht="15" thickBot="1" x14ac:dyDescent="0.35">
      <c r="B9" s="222" t="s">
        <v>428</v>
      </c>
      <c r="C9" s="224">
        <v>0.14000000000000001</v>
      </c>
    </row>
    <row r="10" spans="2:24" ht="15" thickBot="1" x14ac:dyDescent="0.35">
      <c r="B10" s="225" t="s">
        <v>429</v>
      </c>
      <c r="C10" s="226">
        <v>0.4</v>
      </c>
      <c r="E10" s="227" t="s">
        <v>430</v>
      </c>
    </row>
    <row r="11" spans="2:24" x14ac:dyDescent="0.3">
      <c r="B11" s="228"/>
    </row>
    <row r="12" spans="2:24" x14ac:dyDescent="0.3">
      <c r="B12" s="228" t="s">
        <v>431</v>
      </c>
      <c r="C12" s="229">
        <v>0.15</v>
      </c>
      <c r="E12" s="227" t="s">
        <v>432</v>
      </c>
    </row>
    <row r="13" spans="2:24" x14ac:dyDescent="0.3">
      <c r="B13" s="228" t="s">
        <v>433</v>
      </c>
      <c r="C13">
        <v>2.13</v>
      </c>
      <c r="E13" s="227" t="s">
        <v>434</v>
      </c>
    </row>
    <row r="14" spans="2:24" x14ac:dyDescent="0.3">
      <c r="B14" s="228" t="s">
        <v>435</v>
      </c>
      <c r="C14" s="230">
        <f>C10*C13</f>
        <v>0.85199999999999998</v>
      </c>
      <c r="E14" s="227" t="s">
        <v>436</v>
      </c>
    </row>
    <row r="15" spans="2:24" x14ac:dyDescent="0.3">
      <c r="B15" s="228" t="s">
        <v>437</v>
      </c>
      <c r="C15" s="231">
        <f>(1-d)*re+d*rd*(1-tc)</f>
        <v>7.8656000000000004E-2</v>
      </c>
    </row>
    <row r="16" spans="2:24" x14ac:dyDescent="0.3">
      <c r="B16" s="5" t="s">
        <v>438</v>
      </c>
    </row>
    <row r="17" spans="2:24" x14ac:dyDescent="0.3">
      <c r="B17" s="5" t="s">
        <v>439</v>
      </c>
    </row>
    <row r="18" spans="2:24" x14ac:dyDescent="0.3">
      <c r="B18" s="5" t="s">
        <v>440</v>
      </c>
    </row>
    <row r="19" spans="2:24" x14ac:dyDescent="0.3">
      <c r="B19" s="5" t="s">
        <v>441</v>
      </c>
    </row>
    <row r="21" spans="2:24" x14ac:dyDescent="0.3">
      <c r="B21" s="219" t="s">
        <v>442</v>
      </c>
      <c r="C21" s="220"/>
      <c r="D21" s="220"/>
      <c r="E21" s="220"/>
      <c r="F21" s="220"/>
      <c r="G21" s="220"/>
      <c r="H21" s="220"/>
      <c r="I21" s="220"/>
      <c r="J21" s="220"/>
      <c r="K21" s="220"/>
      <c r="L21" s="220"/>
      <c r="M21" s="220"/>
      <c r="N21" s="220"/>
      <c r="O21" s="220"/>
      <c r="P21" s="220"/>
      <c r="Q21" s="220"/>
      <c r="R21" s="220"/>
      <c r="S21" s="220"/>
      <c r="T21" s="220"/>
      <c r="U21" s="220"/>
      <c r="V21" s="220"/>
      <c r="W21" s="220"/>
      <c r="X21" s="220"/>
    </row>
    <row r="22" spans="2:24" x14ac:dyDescent="0.3">
      <c r="C22" t="s">
        <v>443</v>
      </c>
    </row>
    <row r="23" spans="2:24" x14ac:dyDescent="0.3">
      <c r="B23" s="4" t="s">
        <v>444</v>
      </c>
      <c r="C23" s="4">
        <v>0</v>
      </c>
      <c r="D23" s="4">
        <f t="shared" ref="D23:W23" si="0">C23+1</f>
        <v>1</v>
      </c>
      <c r="E23" s="4">
        <f t="shared" si="0"/>
        <v>2</v>
      </c>
      <c r="F23" s="4">
        <f t="shared" si="0"/>
        <v>3</v>
      </c>
      <c r="G23" s="4">
        <f t="shared" si="0"/>
        <v>4</v>
      </c>
      <c r="H23" s="4">
        <f t="shared" si="0"/>
        <v>5</v>
      </c>
      <c r="I23" s="4">
        <f t="shared" si="0"/>
        <v>6</v>
      </c>
      <c r="J23" s="4">
        <f t="shared" si="0"/>
        <v>7</v>
      </c>
      <c r="K23" s="4">
        <f t="shared" si="0"/>
        <v>8</v>
      </c>
      <c r="L23" s="4">
        <f t="shared" si="0"/>
        <v>9</v>
      </c>
      <c r="M23" s="4">
        <f t="shared" si="0"/>
        <v>10</v>
      </c>
      <c r="N23" s="4">
        <f t="shared" si="0"/>
        <v>11</v>
      </c>
      <c r="O23" s="4">
        <f t="shared" si="0"/>
        <v>12</v>
      </c>
      <c r="P23" s="4">
        <f t="shared" si="0"/>
        <v>13</v>
      </c>
      <c r="Q23" s="4">
        <f t="shared" si="0"/>
        <v>14</v>
      </c>
      <c r="R23" s="4">
        <f t="shared" si="0"/>
        <v>15</v>
      </c>
      <c r="S23" s="4">
        <f t="shared" si="0"/>
        <v>16</v>
      </c>
      <c r="T23" s="4">
        <f t="shared" si="0"/>
        <v>17</v>
      </c>
      <c r="U23" s="4">
        <f t="shared" si="0"/>
        <v>18</v>
      </c>
      <c r="V23" s="4">
        <f t="shared" si="0"/>
        <v>19</v>
      </c>
      <c r="W23" s="4">
        <f t="shared" si="0"/>
        <v>20</v>
      </c>
      <c r="X23" s="232" t="s">
        <v>445</v>
      </c>
    </row>
    <row r="24" spans="2:24" x14ac:dyDescent="0.3">
      <c r="B24" s="5" t="s">
        <v>446</v>
      </c>
      <c r="C24">
        <v>-1750</v>
      </c>
      <c r="D24">
        <v>-475</v>
      </c>
      <c r="E24">
        <v>-200</v>
      </c>
      <c r="F24">
        <v>0</v>
      </c>
      <c r="G24">
        <v>220</v>
      </c>
      <c r="H24">
        <v>230</v>
      </c>
      <c r="I24">
        <v>240</v>
      </c>
      <c r="J24">
        <v>250</v>
      </c>
      <c r="K24">
        <v>260</v>
      </c>
      <c r="L24">
        <v>270</v>
      </c>
      <c r="M24">
        <v>280</v>
      </c>
      <c r="N24">
        <v>290</v>
      </c>
      <c r="O24">
        <v>300</v>
      </c>
      <c r="P24">
        <v>320</v>
      </c>
      <c r="Q24">
        <v>340</v>
      </c>
      <c r="R24">
        <v>360</v>
      </c>
      <c r="S24">
        <v>370</v>
      </c>
      <c r="T24">
        <v>380</v>
      </c>
      <c r="U24">
        <v>390</v>
      </c>
      <c r="V24">
        <v>400</v>
      </c>
      <c r="W24">
        <v>410</v>
      </c>
      <c r="X24">
        <v>2050</v>
      </c>
    </row>
    <row r="25" spans="2:24" x14ac:dyDescent="0.3">
      <c r="B25" s="5" t="s">
        <v>447</v>
      </c>
      <c r="C25">
        <v>-100</v>
      </c>
      <c r="D25">
        <v>-50</v>
      </c>
      <c r="E25">
        <v>-30</v>
      </c>
      <c r="F25">
        <v>30</v>
      </c>
      <c r="G25">
        <v>30</v>
      </c>
      <c r="H25">
        <v>30</v>
      </c>
      <c r="I25">
        <v>30</v>
      </c>
      <c r="J25">
        <v>40</v>
      </c>
      <c r="K25">
        <v>40</v>
      </c>
      <c r="L25">
        <v>40</v>
      </c>
      <c r="M25">
        <v>40</v>
      </c>
      <c r="N25">
        <v>40</v>
      </c>
      <c r="O25">
        <v>40</v>
      </c>
      <c r="P25">
        <v>40</v>
      </c>
      <c r="Q25">
        <v>40</v>
      </c>
      <c r="R25">
        <v>40</v>
      </c>
      <c r="S25">
        <v>40</v>
      </c>
      <c r="T25">
        <v>40</v>
      </c>
      <c r="U25">
        <v>40</v>
      </c>
      <c r="V25">
        <v>40</v>
      </c>
      <c r="W25">
        <v>50</v>
      </c>
      <c r="X25">
        <v>250</v>
      </c>
    </row>
    <row r="26" spans="2:24" x14ac:dyDescent="0.3">
      <c r="B26" s="5" t="s">
        <v>438</v>
      </c>
      <c r="G26" s="230"/>
      <c r="H26" s="230"/>
      <c r="I26" s="230"/>
      <c r="J26" s="230"/>
      <c r="K26" s="230"/>
      <c r="L26" s="230"/>
      <c r="M26" s="230"/>
      <c r="N26" s="230"/>
      <c r="O26" s="230"/>
      <c r="P26" s="230"/>
      <c r="Q26" s="230"/>
      <c r="R26" s="230"/>
      <c r="S26" s="230"/>
      <c r="T26" s="230"/>
      <c r="U26" s="230"/>
      <c r="V26" s="230"/>
      <c r="W26" s="230"/>
    </row>
    <row r="27" spans="2:24" x14ac:dyDescent="0.3">
      <c r="B27" s="5" t="s">
        <v>448</v>
      </c>
    </row>
    <row r="28" spans="2:24" x14ac:dyDescent="0.3">
      <c r="B28" s="5" t="s">
        <v>449</v>
      </c>
    </row>
    <row r="29" spans="2:24" x14ac:dyDescent="0.3">
      <c r="B29" s="5"/>
    </row>
    <row r="30" spans="2:24" x14ac:dyDescent="0.3">
      <c r="B30" s="219" t="s">
        <v>450</v>
      </c>
      <c r="C30" s="220"/>
      <c r="D30" s="220"/>
      <c r="E30" s="220"/>
      <c r="F30" s="220"/>
      <c r="G30" s="220"/>
      <c r="H30" s="220"/>
      <c r="I30" s="220"/>
      <c r="J30" s="220"/>
      <c r="K30" s="220"/>
      <c r="L30" s="220"/>
      <c r="M30" s="220"/>
      <c r="N30" s="220"/>
      <c r="O30" s="220"/>
      <c r="P30" s="220"/>
      <c r="Q30" s="220"/>
      <c r="R30" s="220"/>
      <c r="S30" s="220"/>
      <c r="T30" s="220"/>
      <c r="U30" s="220"/>
      <c r="V30" s="220"/>
      <c r="W30" s="220"/>
      <c r="X30" s="220"/>
    </row>
    <row r="31" spans="2:24" x14ac:dyDescent="0.3">
      <c r="B31" s="40" t="s">
        <v>451</v>
      </c>
      <c r="C31" s="4" t="s">
        <v>450</v>
      </c>
      <c r="D31" s="233"/>
      <c r="E31" s="233"/>
      <c r="F31" s="233"/>
      <c r="G31" s="233"/>
      <c r="H31" s="233"/>
      <c r="I31" s="233"/>
      <c r="J31" s="233"/>
      <c r="K31" s="233"/>
      <c r="L31" s="233"/>
      <c r="M31" s="233"/>
      <c r="N31" s="233"/>
      <c r="O31" s="233"/>
      <c r="P31" s="233"/>
      <c r="Q31" s="233"/>
      <c r="R31" s="233"/>
      <c r="S31" s="233"/>
      <c r="T31" s="233"/>
      <c r="U31" s="233"/>
      <c r="V31" s="233"/>
      <c r="W31" s="233"/>
      <c r="X31" s="233"/>
    </row>
    <row r="32" spans="2:24" x14ac:dyDescent="0.3">
      <c r="B32" s="5" t="s">
        <v>446</v>
      </c>
      <c r="C32" s="234">
        <f>NPV(wacc,D24:X24)+C24</f>
        <v>185.10125371458662</v>
      </c>
    </row>
    <row r="33" spans="2:17" x14ac:dyDescent="0.3">
      <c r="B33" s="5" t="s">
        <v>447</v>
      </c>
      <c r="C33" s="234">
        <f>NPV(wacc,D25:X25)+C25</f>
        <v>177.71155128260625</v>
      </c>
    </row>
    <row r="34" spans="2:17" s="195" customFormat="1" ht="13.5" customHeight="1" x14ac:dyDescent="0.3">
      <c r="B34" s="194"/>
      <c r="C34" s="194"/>
      <c r="D34" s="194"/>
    </row>
    <row r="35" spans="2:17" s="195" customFormat="1" ht="16.95" customHeight="1" x14ac:dyDescent="0.3">
      <c r="B35" s="196" t="s">
        <v>452</v>
      </c>
      <c r="C35" s="194"/>
      <c r="D35" s="194"/>
      <c r="O35" s="194"/>
      <c r="P35" s="197"/>
      <c r="Q35" s="197"/>
    </row>
    <row r="36" spans="2:17" s="195" customFormat="1" ht="16.95" customHeight="1" x14ac:dyDescent="0.3">
      <c r="B36" s="198"/>
      <c r="C36" s="194"/>
      <c r="D36" s="194"/>
      <c r="O36" s="194"/>
      <c r="P36" s="197"/>
      <c r="Q36" s="197"/>
    </row>
    <row r="37" spans="2:17" s="195" customFormat="1" x14ac:dyDescent="0.3">
      <c r="B37" s="199" t="s">
        <v>415</v>
      </c>
      <c r="C37" s="200"/>
      <c r="O37" s="194"/>
      <c r="P37" s="197"/>
      <c r="Q37" s="197"/>
    </row>
    <row r="38" spans="2:17" s="195" customFormat="1" x14ac:dyDescent="0.3">
      <c r="B38" s="205"/>
      <c r="C38" s="206"/>
      <c r="D38" s="207"/>
      <c r="E38" s="208"/>
      <c r="F38" s="208"/>
      <c r="G38" s="208"/>
      <c r="H38" s="208"/>
      <c r="I38" s="208"/>
      <c r="J38" s="208"/>
      <c r="K38" s="208"/>
      <c r="L38" s="208"/>
      <c r="M38" s="209"/>
      <c r="O38" s="194"/>
      <c r="P38" s="197"/>
      <c r="Q38" s="197"/>
    </row>
    <row r="39" spans="2:17" s="195" customFormat="1" x14ac:dyDescent="0.3">
      <c r="B39" s="210"/>
      <c r="C39" s="211"/>
      <c r="D39" s="212"/>
      <c r="E39" s="212"/>
      <c r="F39" s="212"/>
      <c r="G39" s="212"/>
      <c r="H39" s="212"/>
      <c r="I39" s="212"/>
      <c r="J39" s="212"/>
      <c r="K39" s="212"/>
      <c r="L39" s="212"/>
      <c r="M39" s="213"/>
      <c r="O39" s="194"/>
      <c r="P39" s="197"/>
      <c r="Q39" s="197"/>
    </row>
    <row r="40" spans="2:17" s="195" customFormat="1" x14ac:dyDescent="0.3">
      <c r="B40" s="210"/>
      <c r="C40" s="211"/>
      <c r="D40" s="212"/>
      <c r="E40" s="212"/>
      <c r="F40" s="212"/>
      <c r="G40" s="212"/>
      <c r="H40" s="212"/>
      <c r="I40" s="212"/>
      <c r="J40" s="212"/>
      <c r="K40" s="212"/>
      <c r="L40" s="212"/>
      <c r="M40" s="213"/>
      <c r="O40" s="194"/>
      <c r="P40" s="197"/>
      <c r="Q40" s="197"/>
    </row>
    <row r="41" spans="2:17" s="195" customFormat="1" x14ac:dyDescent="0.3">
      <c r="B41" s="210"/>
      <c r="C41" s="211"/>
      <c r="D41" s="212"/>
      <c r="E41" s="212"/>
      <c r="F41" s="212"/>
      <c r="G41" s="212"/>
      <c r="H41" s="212"/>
      <c r="I41" s="212"/>
      <c r="J41" s="212"/>
      <c r="K41" s="212"/>
      <c r="L41" s="212"/>
      <c r="M41" s="213"/>
      <c r="O41" s="194"/>
      <c r="P41" s="197"/>
      <c r="Q41" s="197"/>
    </row>
    <row r="42" spans="2:17" s="195" customFormat="1" x14ac:dyDescent="0.3">
      <c r="B42" s="210"/>
      <c r="C42" s="211"/>
      <c r="D42" s="212"/>
      <c r="E42" s="212"/>
      <c r="F42" s="212"/>
      <c r="G42" s="212"/>
      <c r="H42" s="212"/>
      <c r="I42" s="212"/>
      <c r="J42" s="212"/>
      <c r="K42" s="212"/>
      <c r="L42" s="212"/>
      <c r="M42" s="213"/>
      <c r="O42" s="194"/>
      <c r="P42" s="197"/>
      <c r="Q42" s="197"/>
    </row>
    <row r="43" spans="2:17" s="195" customFormat="1" x14ac:dyDescent="0.3">
      <c r="B43" s="210"/>
      <c r="C43" s="211"/>
      <c r="D43" s="212"/>
      <c r="E43" s="212"/>
      <c r="F43" s="212"/>
      <c r="G43" s="212"/>
      <c r="H43" s="212"/>
      <c r="I43" s="212"/>
      <c r="J43" s="212"/>
      <c r="K43" s="212"/>
      <c r="L43" s="212"/>
      <c r="M43" s="213"/>
      <c r="O43" s="194"/>
      <c r="P43" s="197"/>
      <c r="Q43" s="197"/>
    </row>
    <row r="44" spans="2:17" s="195" customFormat="1" x14ac:dyDescent="0.3">
      <c r="B44" s="210"/>
      <c r="C44" s="211"/>
      <c r="D44" s="212"/>
      <c r="E44" s="212"/>
      <c r="F44" s="212"/>
      <c r="G44" s="212"/>
      <c r="H44" s="212"/>
      <c r="I44" s="212"/>
      <c r="J44" s="212"/>
      <c r="K44" s="212"/>
      <c r="L44" s="212"/>
      <c r="M44" s="213"/>
      <c r="O44" s="194"/>
      <c r="P44" s="197"/>
      <c r="Q44" s="197"/>
    </row>
    <row r="45" spans="2:17" s="195" customFormat="1" x14ac:dyDescent="0.3">
      <c r="B45" s="210"/>
      <c r="C45" s="211"/>
      <c r="D45" s="212"/>
      <c r="E45" s="212"/>
      <c r="F45" s="212"/>
      <c r="G45" s="212"/>
      <c r="H45" s="212"/>
      <c r="I45" s="212"/>
      <c r="J45" s="212"/>
      <c r="K45" s="212"/>
      <c r="L45" s="212"/>
      <c r="M45" s="213"/>
      <c r="O45" s="194"/>
      <c r="P45" s="197"/>
      <c r="Q45" s="197"/>
    </row>
    <row r="46" spans="2:17" s="195" customFormat="1" x14ac:dyDescent="0.3">
      <c r="B46" s="210"/>
      <c r="C46" s="211"/>
      <c r="D46" s="212"/>
      <c r="E46" s="212"/>
      <c r="F46" s="212"/>
      <c r="G46" s="212"/>
      <c r="H46" s="212"/>
      <c r="I46" s="212"/>
      <c r="J46" s="212"/>
      <c r="K46" s="212"/>
      <c r="L46" s="212"/>
      <c r="M46" s="213"/>
      <c r="O46" s="194"/>
      <c r="P46" s="197"/>
      <c r="Q46" s="197"/>
    </row>
    <row r="47" spans="2:17" s="195" customFormat="1" x14ac:dyDescent="0.3">
      <c r="B47" s="210"/>
      <c r="C47" s="211"/>
      <c r="D47" s="212"/>
      <c r="E47" s="212"/>
      <c r="F47" s="212"/>
      <c r="G47" s="212"/>
      <c r="H47" s="212"/>
      <c r="I47" s="212"/>
      <c r="J47" s="212"/>
      <c r="K47" s="212"/>
      <c r="L47" s="212"/>
      <c r="M47" s="213"/>
      <c r="O47" s="194"/>
      <c r="P47" s="197"/>
      <c r="Q47" s="197"/>
    </row>
    <row r="48" spans="2:17" s="195" customFormat="1" x14ac:dyDescent="0.3">
      <c r="B48" s="210"/>
      <c r="C48" s="211"/>
      <c r="D48" s="212"/>
      <c r="E48" s="212"/>
      <c r="F48" s="212"/>
      <c r="G48" s="212"/>
      <c r="H48" s="212"/>
      <c r="I48" s="212"/>
      <c r="J48" s="212"/>
      <c r="K48" s="212"/>
      <c r="L48" s="212"/>
      <c r="M48" s="213"/>
      <c r="O48" s="194"/>
      <c r="P48" s="197"/>
      <c r="Q48" s="197"/>
    </row>
    <row r="49" spans="2:17" s="195" customFormat="1" x14ac:dyDescent="0.3">
      <c r="B49" s="210"/>
      <c r="C49" s="211"/>
      <c r="D49" s="212"/>
      <c r="E49" s="212"/>
      <c r="F49" s="212"/>
      <c r="G49" s="212"/>
      <c r="H49" s="212"/>
      <c r="I49" s="212"/>
      <c r="J49" s="212"/>
      <c r="K49" s="212"/>
      <c r="L49" s="212"/>
      <c r="M49" s="213"/>
      <c r="O49" s="194"/>
      <c r="P49" s="197"/>
      <c r="Q49" s="197"/>
    </row>
    <row r="50" spans="2:17" s="195" customFormat="1" x14ac:dyDescent="0.3">
      <c r="B50" s="210"/>
      <c r="C50" s="211"/>
      <c r="D50" s="212"/>
      <c r="E50" s="212"/>
      <c r="F50" s="212"/>
      <c r="G50" s="212"/>
      <c r="H50" s="212"/>
      <c r="I50" s="212"/>
      <c r="J50" s="212"/>
      <c r="K50" s="212"/>
      <c r="L50" s="212"/>
      <c r="M50" s="213"/>
      <c r="O50" s="194"/>
      <c r="P50" s="197"/>
      <c r="Q50" s="197"/>
    </row>
    <row r="51" spans="2:17" s="195" customFormat="1" x14ac:dyDescent="0.3">
      <c r="B51" s="210"/>
      <c r="C51" s="211"/>
      <c r="D51" s="212"/>
      <c r="E51" s="212"/>
      <c r="F51" s="212"/>
      <c r="G51" s="212"/>
      <c r="H51" s="212"/>
      <c r="I51" s="212"/>
      <c r="J51" s="212"/>
      <c r="K51" s="212"/>
      <c r="L51" s="212"/>
      <c r="M51" s="213"/>
      <c r="O51" s="194"/>
      <c r="P51" s="197"/>
      <c r="Q51" s="197"/>
    </row>
    <row r="52" spans="2:17" s="195" customFormat="1" x14ac:dyDescent="0.3">
      <c r="B52" s="210"/>
      <c r="C52" s="211"/>
      <c r="D52" s="212"/>
      <c r="E52" s="212"/>
      <c r="F52" s="212"/>
      <c r="G52" s="212"/>
      <c r="H52" s="212"/>
      <c r="I52" s="212"/>
      <c r="J52" s="212"/>
      <c r="K52" s="212"/>
      <c r="L52" s="212"/>
      <c r="M52" s="213"/>
      <c r="O52" s="194"/>
      <c r="P52" s="197"/>
      <c r="Q52" s="197"/>
    </row>
    <row r="53" spans="2:17" s="195" customFormat="1" x14ac:dyDescent="0.3">
      <c r="B53" s="210"/>
      <c r="C53" s="211"/>
      <c r="D53" s="212"/>
      <c r="E53" s="212"/>
      <c r="F53" s="212"/>
      <c r="G53" s="212"/>
      <c r="H53" s="212"/>
      <c r="I53" s="212"/>
      <c r="J53" s="212"/>
      <c r="K53" s="212"/>
      <c r="L53" s="212"/>
      <c r="M53" s="213"/>
      <c r="O53" s="194"/>
      <c r="P53" s="197"/>
      <c r="Q53" s="197"/>
    </row>
    <row r="54" spans="2:17" s="195" customFormat="1" x14ac:dyDescent="0.3">
      <c r="B54" s="210"/>
      <c r="C54" s="211"/>
      <c r="D54" s="212"/>
      <c r="E54" s="212"/>
      <c r="F54" s="212"/>
      <c r="G54" s="212"/>
      <c r="H54" s="212"/>
      <c r="I54" s="212"/>
      <c r="J54" s="212"/>
      <c r="K54" s="212"/>
      <c r="L54" s="212"/>
      <c r="M54" s="213"/>
      <c r="O54" s="194"/>
      <c r="P54" s="197"/>
      <c r="Q54" s="197"/>
    </row>
    <row r="55" spans="2:17" s="195" customFormat="1" x14ac:dyDescent="0.3">
      <c r="B55" s="210"/>
      <c r="C55" s="211"/>
      <c r="D55" s="212"/>
      <c r="E55" s="212"/>
      <c r="F55" s="212"/>
      <c r="G55" s="212"/>
      <c r="H55" s="212"/>
      <c r="I55" s="212"/>
      <c r="J55" s="212"/>
      <c r="K55" s="212"/>
      <c r="L55" s="212"/>
      <c r="M55" s="213"/>
      <c r="O55" s="194"/>
      <c r="P55" s="197"/>
      <c r="Q55" s="197"/>
    </row>
    <row r="56" spans="2:17" s="195" customFormat="1" x14ac:dyDescent="0.3">
      <c r="B56" s="210"/>
      <c r="C56" s="211"/>
      <c r="D56" s="212"/>
      <c r="E56" s="212"/>
      <c r="F56" s="212"/>
      <c r="G56" s="212"/>
      <c r="H56" s="212"/>
      <c r="I56" s="212"/>
      <c r="J56" s="212"/>
      <c r="K56" s="212"/>
      <c r="L56" s="212"/>
      <c r="M56" s="213"/>
      <c r="O56" s="194"/>
      <c r="P56" s="197"/>
      <c r="Q56" s="197"/>
    </row>
    <row r="57" spans="2:17" s="195" customFormat="1" x14ac:dyDescent="0.3">
      <c r="B57" s="210"/>
      <c r="C57" s="211"/>
      <c r="D57" s="212"/>
      <c r="E57" s="212"/>
      <c r="F57" s="212"/>
      <c r="G57" s="212"/>
      <c r="H57" s="212"/>
      <c r="I57" s="212"/>
      <c r="J57" s="212"/>
      <c r="K57" s="212"/>
      <c r="L57" s="212"/>
      <c r="M57" s="213"/>
      <c r="O57" s="194"/>
      <c r="P57" s="197"/>
      <c r="Q57" s="197"/>
    </row>
    <row r="58" spans="2:17" s="195" customFormat="1" x14ac:dyDescent="0.3">
      <c r="B58" s="210"/>
      <c r="C58" s="211"/>
      <c r="D58" s="212"/>
      <c r="E58" s="212"/>
      <c r="F58" s="212"/>
      <c r="G58" s="212"/>
      <c r="H58" s="212"/>
      <c r="I58" s="212"/>
      <c r="J58" s="212"/>
      <c r="K58" s="212"/>
      <c r="L58" s="212"/>
      <c r="M58" s="213"/>
      <c r="O58" s="194"/>
      <c r="P58" s="197"/>
      <c r="Q58" s="197"/>
    </row>
    <row r="59" spans="2:17" s="195" customFormat="1" x14ac:dyDescent="0.3">
      <c r="B59" s="210"/>
      <c r="C59" s="211"/>
      <c r="D59" s="212"/>
      <c r="E59" s="212"/>
      <c r="F59" s="212"/>
      <c r="G59" s="212"/>
      <c r="H59" s="212"/>
      <c r="I59" s="212"/>
      <c r="J59" s="212"/>
      <c r="K59" s="212"/>
      <c r="L59" s="212"/>
      <c r="M59" s="213"/>
      <c r="O59" s="194"/>
      <c r="P59" s="197"/>
      <c r="Q59" s="197"/>
    </row>
    <row r="60" spans="2:17" s="195" customFormat="1" x14ac:dyDescent="0.3">
      <c r="B60" s="210"/>
      <c r="C60" s="211"/>
      <c r="D60" s="212"/>
      <c r="E60" s="212"/>
      <c r="F60" s="212"/>
      <c r="G60" s="212"/>
      <c r="H60" s="212"/>
      <c r="I60" s="212"/>
      <c r="J60" s="212"/>
      <c r="K60" s="212"/>
      <c r="L60" s="212"/>
      <c r="M60" s="213"/>
      <c r="O60" s="194"/>
      <c r="P60" s="197"/>
      <c r="Q60" s="197"/>
    </row>
    <row r="61" spans="2:17" s="195" customFormat="1" x14ac:dyDescent="0.3">
      <c r="B61" s="210"/>
      <c r="C61" s="211"/>
      <c r="D61" s="212"/>
      <c r="E61" s="212"/>
      <c r="F61" s="212"/>
      <c r="G61" s="211"/>
      <c r="H61" s="212"/>
      <c r="I61" s="212"/>
      <c r="J61" s="212"/>
      <c r="K61" s="212"/>
      <c r="L61" s="212"/>
      <c r="M61" s="213"/>
      <c r="O61" s="194"/>
      <c r="P61" s="197"/>
      <c r="Q61" s="197"/>
    </row>
    <row r="62" spans="2:17" s="195" customFormat="1" x14ac:dyDescent="0.3">
      <c r="B62" s="210"/>
      <c r="C62" s="211"/>
      <c r="D62" s="212"/>
      <c r="E62" s="212"/>
      <c r="F62" s="212"/>
      <c r="G62" s="212"/>
      <c r="H62" s="212"/>
      <c r="I62" s="212"/>
      <c r="J62" s="212"/>
      <c r="K62" s="212"/>
      <c r="L62" s="212"/>
      <c r="M62" s="213"/>
      <c r="O62" s="194"/>
      <c r="P62" s="197"/>
      <c r="Q62" s="197"/>
    </row>
    <row r="63" spans="2:17" s="195" customFormat="1" x14ac:dyDescent="0.3">
      <c r="B63" s="210"/>
      <c r="C63" s="211"/>
      <c r="D63" s="212"/>
      <c r="E63" s="212"/>
      <c r="F63" s="212"/>
      <c r="G63" s="212"/>
      <c r="H63" s="212"/>
      <c r="I63" s="212"/>
      <c r="J63" s="212"/>
      <c r="K63" s="212"/>
      <c r="L63" s="212"/>
      <c r="M63" s="213"/>
      <c r="O63" s="194"/>
      <c r="P63" s="197"/>
      <c r="Q63" s="197"/>
    </row>
    <row r="64" spans="2:17" s="195" customFormat="1" x14ac:dyDescent="0.3">
      <c r="B64" s="210"/>
      <c r="C64" s="211"/>
      <c r="D64" s="212"/>
      <c r="E64" s="212"/>
      <c r="F64" s="212"/>
      <c r="G64" s="212"/>
      <c r="H64" s="212"/>
      <c r="I64" s="212"/>
      <c r="J64" s="212"/>
      <c r="K64" s="212"/>
      <c r="L64" s="212"/>
      <c r="M64" s="213"/>
      <c r="O64" s="194"/>
      <c r="P64" s="197"/>
      <c r="Q64" s="197"/>
    </row>
    <row r="65" spans="2:17" s="195" customFormat="1" x14ac:dyDescent="0.3">
      <c r="B65" s="210"/>
      <c r="C65" s="211"/>
      <c r="D65" s="212"/>
      <c r="E65" s="212"/>
      <c r="F65" s="212"/>
      <c r="G65" s="212"/>
      <c r="H65" s="212"/>
      <c r="I65" s="212"/>
      <c r="J65" s="212"/>
      <c r="K65" s="212"/>
      <c r="L65" s="212"/>
      <c r="M65" s="213"/>
      <c r="O65" s="194"/>
      <c r="P65" s="197"/>
      <c r="Q65" s="197"/>
    </row>
    <row r="66" spans="2:17" s="195" customFormat="1" x14ac:dyDescent="0.3">
      <c r="B66" s="210"/>
      <c r="C66" s="211"/>
      <c r="D66" s="212"/>
      <c r="E66" s="212"/>
      <c r="F66" s="212"/>
      <c r="G66" s="212"/>
      <c r="H66" s="212"/>
      <c r="I66" s="212"/>
      <c r="J66" s="212"/>
      <c r="K66" s="212"/>
      <c r="L66" s="212"/>
      <c r="M66" s="213"/>
      <c r="O66" s="194"/>
      <c r="P66" s="197"/>
      <c r="Q66" s="197"/>
    </row>
    <row r="67" spans="2:17" s="195" customFormat="1" x14ac:dyDescent="0.3">
      <c r="B67" s="210"/>
      <c r="C67" s="211"/>
      <c r="D67" s="212"/>
      <c r="E67" s="212"/>
      <c r="F67" s="212"/>
      <c r="G67" s="212"/>
      <c r="H67" s="212"/>
      <c r="I67" s="212"/>
      <c r="J67" s="212"/>
      <c r="K67" s="212"/>
      <c r="L67" s="212"/>
      <c r="M67" s="213"/>
      <c r="O67" s="194"/>
      <c r="P67" s="197"/>
      <c r="Q67" s="197"/>
    </row>
    <row r="68" spans="2:17" s="195" customFormat="1" x14ac:dyDescent="0.3">
      <c r="B68" s="214"/>
      <c r="C68" s="215"/>
      <c r="D68" s="216"/>
      <c r="E68" s="216"/>
      <c r="F68" s="216"/>
      <c r="G68" s="216"/>
      <c r="H68" s="216"/>
      <c r="I68" s="216"/>
      <c r="J68" s="216"/>
      <c r="K68" s="216"/>
      <c r="L68" s="216"/>
      <c r="M68" s="217"/>
      <c r="O68" s="194"/>
      <c r="P68" s="197"/>
      <c r="Q68" s="197"/>
    </row>
    <row r="69" spans="2:17" s="195" customFormat="1" x14ac:dyDescent="0.3">
      <c r="C69" s="218"/>
      <c r="O69" s="194"/>
      <c r="P69" s="197"/>
      <c r="Q69" s="197"/>
    </row>
  </sheetData>
  <mergeCells count="1">
    <mergeCell ref="B7:C7"/>
  </mergeCells>
  <hyperlinks>
    <hyperlink ref="N1" location="'Navigation &amp; Instructions'!A1" display="Navigation"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1:Q971"/>
  <sheetViews>
    <sheetView workbookViewId="0">
      <selection activeCell="B4" sqref="B4"/>
    </sheetView>
  </sheetViews>
  <sheetFormatPr defaultColWidth="8.88671875" defaultRowHeight="14.4" x14ac:dyDescent="0.3"/>
  <cols>
    <col min="1" max="1" width="4.33203125" style="195" customWidth="1"/>
    <col min="2" max="2" width="21.33203125" style="194" customWidth="1"/>
    <col min="3" max="3" width="16.33203125" style="194" customWidth="1"/>
    <col min="4" max="4" width="13.6640625" style="194" customWidth="1"/>
    <col min="5" max="12" width="9.6640625" style="195" customWidth="1"/>
    <col min="13" max="13" width="12" style="195" customWidth="1"/>
    <col min="14" max="14" width="37.44140625" style="195" customWidth="1"/>
    <col min="15" max="17" width="15.33203125" style="195" customWidth="1"/>
    <col min="18" max="16384" width="8.88671875" style="195"/>
  </cols>
  <sheetData>
    <row r="1" spans="2:17" ht="15.6" x14ac:dyDescent="0.3">
      <c r="B1" s="193" t="s">
        <v>453</v>
      </c>
      <c r="N1" s="180" t="s">
        <v>403</v>
      </c>
    </row>
    <row r="2" spans="2:17" ht="13.5" customHeight="1" x14ac:dyDescent="0.3">
      <c r="N2" s="180" t="str">
        <f>HYPERLINK("#'Big Ben Sect 5.5 IS'!A1","Big Ben Exh 5.5 Income Statement")</f>
        <v>Big Ben Exh 5.5 Income Statement</v>
      </c>
    </row>
    <row r="3" spans="2:17" x14ac:dyDescent="0.3">
      <c r="B3" s="289" t="s">
        <v>514</v>
      </c>
      <c r="C3" s="289"/>
      <c r="D3" s="289"/>
      <c r="E3" s="289"/>
      <c r="F3" s="289"/>
      <c r="G3" s="289"/>
      <c r="H3" s="289"/>
      <c r="I3" s="289"/>
      <c r="J3" s="289"/>
      <c r="N3" s="180" t="str">
        <f>HYPERLINK("#'Big Ben Sect 5.5 BS'!A1","Big Ben Exh 5.5 Balance Sheet")</f>
        <v>Big Ben Exh 5.5 Balance Sheet</v>
      </c>
    </row>
    <row r="4" spans="2:17" ht="16.95" customHeight="1" x14ac:dyDescent="0.3">
      <c r="B4" s="198"/>
      <c r="O4" s="194"/>
      <c r="P4" s="197"/>
      <c r="Q4" s="197"/>
    </row>
    <row r="5" spans="2:17" ht="16.5" customHeight="1" x14ac:dyDescent="0.3">
      <c r="B5" s="196" t="s">
        <v>454</v>
      </c>
      <c r="C5" s="200"/>
      <c r="D5" s="195"/>
      <c r="O5" s="194"/>
      <c r="P5" s="197"/>
      <c r="Q5" s="197"/>
    </row>
    <row r="6" spans="2:17" ht="16.5" customHeight="1" x14ac:dyDescent="0.3">
      <c r="B6" s="196" t="s">
        <v>455</v>
      </c>
      <c r="C6" s="200"/>
      <c r="D6" s="195"/>
      <c r="O6" s="194"/>
      <c r="P6" s="197"/>
      <c r="Q6" s="197"/>
    </row>
    <row r="7" spans="2:17" ht="16.5" customHeight="1" x14ac:dyDescent="0.3">
      <c r="B7" s="196" t="s">
        <v>456</v>
      </c>
      <c r="C7" s="200"/>
      <c r="D7" s="195"/>
      <c r="O7" s="194"/>
      <c r="P7" s="197"/>
      <c r="Q7" s="197"/>
    </row>
    <row r="8" spans="2:17" ht="16.5" customHeight="1" x14ac:dyDescent="0.3">
      <c r="B8" s="235"/>
      <c r="C8" s="200"/>
      <c r="D8" s="195"/>
      <c r="O8" s="194"/>
      <c r="P8" s="197"/>
      <c r="Q8" s="197"/>
    </row>
    <row r="9" spans="2:17" ht="16.5" customHeight="1" x14ac:dyDescent="0.3">
      <c r="B9" s="199" t="s">
        <v>415</v>
      </c>
      <c r="C9" s="200"/>
      <c r="D9" s="195"/>
      <c r="O9" s="194"/>
      <c r="P9" s="197"/>
      <c r="Q9" s="197"/>
    </row>
    <row r="10" spans="2:17" ht="16.5" customHeight="1" x14ac:dyDescent="0.3">
      <c r="B10" s="201"/>
      <c r="C10" s="236">
        <v>2021</v>
      </c>
      <c r="D10" s="236">
        <v>2022</v>
      </c>
      <c r="E10" s="237"/>
      <c r="F10" s="238"/>
      <c r="G10" s="237"/>
      <c r="O10" s="194"/>
      <c r="P10" s="197"/>
      <c r="Q10" s="197"/>
    </row>
    <row r="11" spans="2:17" ht="16.5" customHeight="1" x14ac:dyDescent="0.3">
      <c r="B11" s="201" t="s">
        <v>457</v>
      </c>
      <c r="C11" s="202"/>
      <c r="D11" s="204"/>
      <c r="O11" s="194"/>
      <c r="P11" s="197"/>
      <c r="Q11" s="197"/>
    </row>
    <row r="12" spans="2:17" ht="16.5" customHeight="1" x14ac:dyDescent="0.3">
      <c r="B12" s="201" t="s">
        <v>458</v>
      </c>
      <c r="C12" s="202"/>
      <c r="D12" s="204"/>
      <c r="O12" s="194"/>
      <c r="P12" s="197"/>
      <c r="Q12" s="197"/>
    </row>
    <row r="13" spans="2:17" ht="16.5" customHeight="1" x14ac:dyDescent="0.3">
      <c r="B13" s="201" t="s">
        <v>459</v>
      </c>
      <c r="C13" s="202"/>
      <c r="D13" s="204"/>
      <c r="O13" s="194"/>
      <c r="P13" s="197"/>
      <c r="Q13" s="197"/>
    </row>
    <row r="14" spans="2:17" ht="16.5" customHeight="1" x14ac:dyDescent="0.3">
      <c r="B14" s="235"/>
      <c r="C14" s="200"/>
      <c r="D14" s="195"/>
      <c r="O14" s="194"/>
      <c r="P14" s="197"/>
      <c r="Q14" s="197"/>
    </row>
    <row r="15" spans="2:17" ht="16.5" customHeight="1" x14ac:dyDescent="0.3">
      <c r="B15" s="199" t="s">
        <v>417</v>
      </c>
      <c r="C15" s="200"/>
      <c r="D15" s="195"/>
      <c r="O15" s="194"/>
      <c r="P15" s="197"/>
      <c r="Q15" s="197"/>
    </row>
    <row r="16" spans="2:17" x14ac:dyDescent="0.3">
      <c r="B16" s="239"/>
      <c r="C16" s="206"/>
      <c r="D16" s="207"/>
      <c r="E16" s="208"/>
      <c r="F16" s="208"/>
      <c r="G16" s="208"/>
      <c r="H16" s="208"/>
      <c r="I16" s="208"/>
      <c r="J16" s="208"/>
      <c r="K16" s="208"/>
      <c r="L16" s="208"/>
      <c r="M16" s="209"/>
      <c r="O16" s="194"/>
      <c r="P16" s="197"/>
      <c r="Q16" s="197"/>
    </row>
    <row r="17" spans="2:17" x14ac:dyDescent="0.3">
      <c r="B17" s="210"/>
      <c r="C17" s="211"/>
      <c r="D17" s="212"/>
      <c r="E17" s="212"/>
      <c r="F17" s="212"/>
      <c r="G17" s="212"/>
      <c r="H17" s="212"/>
      <c r="I17" s="212"/>
      <c r="J17" s="212"/>
      <c r="K17" s="212"/>
      <c r="L17" s="212"/>
      <c r="M17" s="213"/>
      <c r="O17" s="194"/>
      <c r="P17" s="197"/>
      <c r="Q17" s="197"/>
    </row>
    <row r="18" spans="2:17" x14ac:dyDescent="0.3">
      <c r="B18" s="210"/>
      <c r="C18" s="211"/>
      <c r="D18" s="212"/>
      <c r="E18" s="212"/>
      <c r="F18" s="212"/>
      <c r="G18" s="212"/>
      <c r="H18" s="212"/>
      <c r="I18" s="212"/>
      <c r="J18" s="212"/>
      <c r="K18" s="212"/>
      <c r="L18" s="212"/>
      <c r="M18" s="213"/>
      <c r="O18" s="194"/>
      <c r="P18" s="197"/>
      <c r="Q18" s="197"/>
    </row>
    <row r="19" spans="2:17" x14ac:dyDescent="0.3">
      <c r="B19" s="210"/>
      <c r="C19" s="211"/>
      <c r="D19" s="212"/>
      <c r="E19" s="212"/>
      <c r="F19" s="212"/>
      <c r="G19" s="212"/>
      <c r="H19" s="212"/>
      <c r="I19" s="212"/>
      <c r="J19" s="212"/>
      <c r="K19" s="212"/>
      <c r="L19" s="212"/>
      <c r="M19" s="213"/>
      <c r="O19" s="194"/>
      <c r="P19" s="197"/>
      <c r="Q19" s="197"/>
    </row>
    <row r="20" spans="2:17" x14ac:dyDescent="0.3">
      <c r="B20" s="210"/>
      <c r="C20" s="211"/>
      <c r="D20" s="212"/>
      <c r="E20" s="212"/>
      <c r="F20" s="212"/>
      <c r="G20" s="212"/>
      <c r="H20" s="212"/>
      <c r="I20" s="212"/>
      <c r="J20" s="212"/>
      <c r="K20" s="212"/>
      <c r="L20" s="212"/>
      <c r="M20" s="213"/>
      <c r="O20" s="194"/>
      <c r="P20" s="197"/>
      <c r="Q20" s="197"/>
    </row>
    <row r="21" spans="2:17" x14ac:dyDescent="0.3">
      <c r="B21" s="210"/>
      <c r="C21" s="211"/>
      <c r="D21" s="212"/>
      <c r="E21" s="212"/>
      <c r="F21" s="212"/>
      <c r="G21" s="212"/>
      <c r="H21" s="212"/>
      <c r="I21" s="212"/>
      <c r="J21" s="212"/>
      <c r="K21" s="212"/>
      <c r="L21" s="212"/>
      <c r="M21" s="213"/>
      <c r="O21" s="194"/>
      <c r="P21" s="197"/>
      <c r="Q21" s="197"/>
    </row>
    <row r="22" spans="2:17" x14ac:dyDescent="0.3">
      <c r="B22" s="210"/>
      <c r="C22" s="211"/>
      <c r="D22" s="212"/>
      <c r="E22" s="212"/>
      <c r="F22" s="212"/>
      <c r="G22" s="212"/>
      <c r="H22" s="212"/>
      <c r="I22" s="212"/>
      <c r="J22" s="212"/>
      <c r="K22" s="212"/>
      <c r="L22" s="212"/>
      <c r="M22" s="213"/>
      <c r="O22" s="194"/>
      <c r="P22" s="197"/>
      <c r="Q22" s="197"/>
    </row>
    <row r="23" spans="2:17" x14ac:dyDescent="0.3">
      <c r="B23" s="210"/>
      <c r="C23" s="211"/>
      <c r="D23" s="212"/>
      <c r="E23" s="212"/>
      <c r="F23" s="212"/>
      <c r="G23" s="212"/>
      <c r="H23" s="212"/>
      <c r="I23" s="212"/>
      <c r="J23" s="212"/>
      <c r="K23" s="212"/>
      <c r="L23" s="212"/>
      <c r="M23" s="213"/>
      <c r="O23" s="194"/>
      <c r="P23" s="197"/>
      <c r="Q23" s="197"/>
    </row>
    <row r="24" spans="2:17" x14ac:dyDescent="0.3">
      <c r="B24" s="210"/>
      <c r="C24" s="211"/>
      <c r="D24" s="212"/>
      <c r="E24" s="212"/>
      <c r="F24" s="212"/>
      <c r="G24" s="212"/>
      <c r="H24" s="212"/>
      <c r="I24" s="212"/>
      <c r="J24" s="212"/>
      <c r="K24" s="212"/>
      <c r="L24" s="212"/>
      <c r="M24" s="213"/>
      <c r="O24" s="194"/>
      <c r="P24" s="197"/>
      <c r="Q24" s="197"/>
    </row>
    <row r="25" spans="2:17" x14ac:dyDescent="0.3">
      <c r="B25" s="210"/>
      <c r="C25" s="211"/>
      <c r="D25" s="212"/>
      <c r="E25" s="212"/>
      <c r="F25" s="212"/>
      <c r="G25" s="212"/>
      <c r="H25" s="212"/>
      <c r="I25" s="212"/>
      <c r="J25" s="212"/>
      <c r="K25" s="212"/>
      <c r="L25" s="212"/>
      <c r="M25" s="213"/>
      <c r="O25" s="194"/>
      <c r="P25" s="197"/>
      <c r="Q25" s="197"/>
    </row>
    <row r="26" spans="2:17" x14ac:dyDescent="0.3">
      <c r="B26" s="210"/>
      <c r="C26" s="211"/>
      <c r="D26" s="212"/>
      <c r="E26" s="212"/>
      <c r="F26" s="212"/>
      <c r="G26" s="212"/>
      <c r="H26" s="212"/>
      <c r="I26" s="212"/>
      <c r="J26" s="212"/>
      <c r="K26" s="212"/>
      <c r="L26" s="212"/>
      <c r="M26" s="213"/>
      <c r="O26" s="194"/>
      <c r="P26" s="197"/>
      <c r="Q26" s="197"/>
    </row>
    <row r="27" spans="2:17" x14ac:dyDescent="0.3">
      <c r="B27" s="210"/>
      <c r="C27" s="211"/>
      <c r="D27" s="212"/>
      <c r="E27" s="212"/>
      <c r="F27" s="212"/>
      <c r="G27" s="212"/>
      <c r="H27" s="212"/>
      <c r="I27" s="212"/>
      <c r="J27" s="212"/>
      <c r="K27" s="212"/>
      <c r="L27" s="212"/>
      <c r="M27" s="213"/>
      <c r="O27" s="194"/>
      <c r="P27" s="197"/>
      <c r="Q27" s="197"/>
    </row>
    <row r="28" spans="2:17" x14ac:dyDescent="0.3">
      <c r="B28" s="210"/>
      <c r="C28" s="211"/>
      <c r="D28" s="212"/>
      <c r="E28" s="212"/>
      <c r="F28" s="212"/>
      <c r="G28" s="212"/>
      <c r="H28" s="212"/>
      <c r="I28" s="212"/>
      <c r="J28" s="212"/>
      <c r="K28" s="212"/>
      <c r="L28" s="212"/>
      <c r="M28" s="213"/>
      <c r="O28" s="194"/>
      <c r="P28" s="197"/>
      <c r="Q28" s="197"/>
    </row>
    <row r="29" spans="2:17" x14ac:dyDescent="0.3">
      <c r="B29" s="210"/>
      <c r="C29" s="211"/>
      <c r="D29" s="212"/>
      <c r="E29" s="212"/>
      <c r="F29" s="212"/>
      <c r="G29" s="212"/>
      <c r="H29" s="212"/>
      <c r="I29" s="212"/>
      <c r="J29" s="212"/>
      <c r="K29" s="212"/>
      <c r="L29" s="212"/>
      <c r="M29" s="213"/>
      <c r="O29" s="194"/>
      <c r="P29" s="197"/>
      <c r="Q29" s="197"/>
    </row>
    <row r="30" spans="2:17" x14ac:dyDescent="0.3">
      <c r="B30" s="210"/>
      <c r="C30" s="211"/>
      <c r="D30" s="212"/>
      <c r="E30" s="212"/>
      <c r="F30" s="212"/>
      <c r="G30" s="212"/>
      <c r="H30" s="212"/>
      <c r="I30" s="212"/>
      <c r="J30" s="212"/>
      <c r="K30" s="212"/>
      <c r="L30" s="212"/>
      <c r="M30" s="213"/>
      <c r="O30" s="194"/>
      <c r="P30" s="197"/>
      <c r="Q30" s="197"/>
    </row>
    <row r="31" spans="2:17" x14ac:dyDescent="0.3">
      <c r="B31" s="210"/>
      <c r="C31" s="211"/>
      <c r="D31" s="212"/>
      <c r="E31" s="212"/>
      <c r="F31" s="212"/>
      <c r="G31" s="212"/>
      <c r="H31" s="212"/>
      <c r="I31" s="212"/>
      <c r="J31" s="212"/>
      <c r="K31" s="212"/>
      <c r="L31" s="212"/>
      <c r="M31" s="213"/>
      <c r="O31" s="194"/>
      <c r="P31" s="197"/>
      <c r="Q31" s="197"/>
    </row>
    <row r="32" spans="2:17" x14ac:dyDescent="0.3">
      <c r="B32" s="210"/>
      <c r="C32" s="211"/>
      <c r="D32" s="212"/>
      <c r="E32" s="212"/>
      <c r="F32" s="212"/>
      <c r="G32" s="212"/>
      <c r="H32" s="212"/>
      <c r="I32" s="212"/>
      <c r="J32" s="212"/>
      <c r="K32" s="212"/>
      <c r="L32" s="212"/>
      <c r="M32" s="213"/>
      <c r="O32" s="194"/>
      <c r="P32" s="197"/>
      <c r="Q32" s="197"/>
    </row>
    <row r="33" spans="2:17" x14ac:dyDescent="0.3">
      <c r="B33" s="210"/>
      <c r="C33" s="211"/>
      <c r="D33" s="212"/>
      <c r="E33" s="212"/>
      <c r="F33" s="212"/>
      <c r="G33" s="212"/>
      <c r="H33" s="212"/>
      <c r="I33" s="212"/>
      <c r="J33" s="212"/>
      <c r="K33" s="212"/>
      <c r="L33" s="212"/>
      <c r="M33" s="213"/>
      <c r="O33" s="194"/>
      <c r="P33" s="197"/>
      <c r="Q33" s="197"/>
    </row>
    <row r="34" spans="2:17" x14ac:dyDescent="0.3">
      <c r="B34" s="210"/>
      <c r="C34" s="211"/>
      <c r="D34" s="212"/>
      <c r="E34" s="212"/>
      <c r="F34" s="212"/>
      <c r="G34" s="211"/>
      <c r="H34" s="212"/>
      <c r="I34" s="212"/>
      <c r="J34" s="212"/>
      <c r="K34" s="212"/>
      <c r="L34" s="212"/>
      <c r="M34" s="213"/>
      <c r="O34" s="194"/>
      <c r="P34" s="197"/>
      <c r="Q34" s="197"/>
    </row>
    <row r="35" spans="2:17" x14ac:dyDescent="0.3">
      <c r="B35" s="210"/>
      <c r="C35" s="211"/>
      <c r="D35" s="212"/>
      <c r="E35" s="212"/>
      <c r="F35" s="212"/>
      <c r="G35" s="212"/>
      <c r="H35" s="212"/>
      <c r="I35" s="212"/>
      <c r="J35" s="212"/>
      <c r="K35" s="212"/>
      <c r="L35" s="212"/>
      <c r="M35" s="213"/>
      <c r="O35" s="194"/>
      <c r="P35" s="197"/>
      <c r="Q35" s="197"/>
    </row>
    <row r="36" spans="2:17" x14ac:dyDescent="0.3">
      <c r="B36" s="210"/>
      <c r="C36" s="211"/>
      <c r="D36" s="212"/>
      <c r="E36" s="212"/>
      <c r="F36" s="212"/>
      <c r="G36" s="212"/>
      <c r="H36" s="212"/>
      <c r="I36" s="212"/>
      <c r="J36" s="212"/>
      <c r="K36" s="212"/>
      <c r="L36" s="212"/>
      <c r="M36" s="213"/>
      <c r="O36" s="194"/>
      <c r="P36" s="197"/>
      <c r="Q36" s="197"/>
    </row>
    <row r="37" spans="2:17" x14ac:dyDescent="0.3">
      <c r="B37" s="210"/>
      <c r="C37" s="211"/>
      <c r="D37" s="212"/>
      <c r="E37" s="212"/>
      <c r="F37" s="212"/>
      <c r="G37" s="212"/>
      <c r="H37" s="212"/>
      <c r="I37" s="212"/>
      <c r="J37" s="212"/>
      <c r="K37" s="212"/>
      <c r="L37" s="212"/>
      <c r="M37" s="213"/>
      <c r="O37" s="194"/>
      <c r="P37" s="197"/>
      <c r="Q37" s="197"/>
    </row>
    <row r="38" spans="2:17" x14ac:dyDescent="0.3">
      <c r="B38" s="210"/>
      <c r="C38" s="211"/>
      <c r="D38" s="212"/>
      <c r="E38" s="212"/>
      <c r="F38" s="212"/>
      <c r="G38" s="212"/>
      <c r="H38" s="212"/>
      <c r="I38" s="212"/>
      <c r="J38" s="212"/>
      <c r="K38" s="212"/>
      <c r="L38" s="212"/>
      <c r="M38" s="213"/>
      <c r="O38" s="194"/>
      <c r="P38" s="197"/>
      <c r="Q38" s="197"/>
    </row>
    <row r="39" spans="2:17" x14ac:dyDescent="0.3">
      <c r="B39" s="210"/>
      <c r="C39" s="211"/>
      <c r="D39" s="212"/>
      <c r="E39" s="212"/>
      <c r="F39" s="212"/>
      <c r="G39" s="212"/>
      <c r="H39" s="212"/>
      <c r="I39" s="212"/>
      <c r="J39" s="212"/>
      <c r="K39" s="212"/>
      <c r="L39" s="212"/>
      <c r="M39" s="213"/>
      <c r="O39" s="194"/>
      <c r="P39" s="197"/>
      <c r="Q39" s="197"/>
    </row>
    <row r="40" spans="2:17" x14ac:dyDescent="0.3">
      <c r="B40" s="210"/>
      <c r="C40" s="211"/>
      <c r="D40" s="212"/>
      <c r="E40" s="212"/>
      <c r="F40" s="212"/>
      <c r="G40" s="212"/>
      <c r="H40" s="212"/>
      <c r="I40" s="212"/>
      <c r="J40" s="212"/>
      <c r="K40" s="212"/>
      <c r="L40" s="212"/>
      <c r="M40" s="213"/>
      <c r="O40" s="194"/>
      <c r="P40" s="197"/>
      <c r="Q40" s="197"/>
    </row>
    <row r="41" spans="2:17" x14ac:dyDescent="0.3">
      <c r="B41" s="214"/>
      <c r="C41" s="215"/>
      <c r="D41" s="216"/>
      <c r="E41" s="216"/>
      <c r="F41" s="216"/>
      <c r="G41" s="216"/>
      <c r="H41" s="216"/>
      <c r="I41" s="216"/>
      <c r="J41" s="216"/>
      <c r="K41" s="216"/>
      <c r="L41" s="216"/>
      <c r="M41" s="217"/>
      <c r="O41" s="194"/>
      <c r="P41" s="197"/>
      <c r="Q41" s="197"/>
    </row>
    <row r="42" spans="2:17" x14ac:dyDescent="0.3">
      <c r="B42" s="195"/>
      <c r="C42" s="218"/>
      <c r="D42" s="195"/>
      <c r="O42" s="194"/>
      <c r="P42" s="197"/>
      <c r="Q42" s="197"/>
    </row>
    <row r="43" spans="2:17" x14ac:dyDescent="0.3">
      <c r="O43" s="194"/>
      <c r="P43" s="197"/>
      <c r="Q43" s="197"/>
    </row>
    <row r="44" spans="2:17" x14ac:dyDescent="0.3">
      <c r="O44" s="194"/>
      <c r="P44" s="197"/>
      <c r="Q44" s="197"/>
    </row>
    <row r="45" spans="2:17" x14ac:dyDescent="0.3">
      <c r="O45" s="194"/>
      <c r="P45" s="197"/>
      <c r="Q45" s="197"/>
    </row>
    <row r="46" spans="2:17" x14ac:dyDescent="0.3">
      <c r="O46" s="194"/>
      <c r="P46" s="197"/>
      <c r="Q46" s="197"/>
    </row>
    <row r="47" spans="2:17" x14ac:dyDescent="0.3">
      <c r="O47" s="194"/>
      <c r="P47" s="197"/>
      <c r="Q47" s="197"/>
    </row>
    <row r="48" spans="2:17" x14ac:dyDescent="0.3">
      <c r="O48" s="194"/>
      <c r="P48" s="197"/>
      <c r="Q48" s="197"/>
    </row>
    <row r="49" spans="15:17" x14ac:dyDescent="0.3">
      <c r="O49" s="194"/>
      <c r="P49" s="197"/>
      <c r="Q49" s="197"/>
    </row>
    <row r="50" spans="15:17" x14ac:dyDescent="0.3">
      <c r="O50" s="194"/>
      <c r="P50" s="197"/>
      <c r="Q50" s="197"/>
    </row>
    <row r="51" spans="15:17" x14ac:dyDescent="0.3">
      <c r="O51" s="194"/>
      <c r="P51" s="197"/>
      <c r="Q51" s="197"/>
    </row>
    <row r="52" spans="15:17" x14ac:dyDescent="0.3">
      <c r="O52" s="194"/>
      <c r="P52" s="197"/>
      <c r="Q52" s="197"/>
    </row>
    <row r="53" spans="15:17" x14ac:dyDescent="0.3">
      <c r="O53" s="194"/>
      <c r="P53" s="197"/>
      <c r="Q53" s="197"/>
    </row>
    <row r="54" spans="15:17" x14ac:dyDescent="0.3">
      <c r="O54" s="194"/>
      <c r="P54" s="197"/>
      <c r="Q54" s="197"/>
    </row>
    <row r="55" spans="15:17" x14ac:dyDescent="0.3">
      <c r="O55" s="194"/>
      <c r="P55" s="197"/>
      <c r="Q55" s="197"/>
    </row>
    <row r="56" spans="15:17" x14ac:dyDescent="0.3">
      <c r="O56" s="194"/>
      <c r="P56" s="197"/>
      <c r="Q56" s="197"/>
    </row>
    <row r="57" spans="15:17" x14ac:dyDescent="0.3">
      <c r="O57" s="194"/>
      <c r="P57" s="197"/>
      <c r="Q57" s="197"/>
    </row>
    <row r="58" spans="15:17" x14ac:dyDescent="0.3">
      <c r="O58" s="194"/>
      <c r="P58" s="197"/>
      <c r="Q58" s="197"/>
    </row>
    <row r="59" spans="15:17" x14ac:dyDescent="0.3">
      <c r="O59" s="194"/>
      <c r="P59" s="197"/>
      <c r="Q59" s="197"/>
    </row>
    <row r="60" spans="15:17" x14ac:dyDescent="0.3">
      <c r="O60" s="194"/>
      <c r="P60" s="197"/>
      <c r="Q60" s="197"/>
    </row>
    <row r="61" spans="15:17" x14ac:dyDescent="0.3">
      <c r="O61" s="194"/>
      <c r="P61" s="197"/>
      <c r="Q61" s="197"/>
    </row>
    <row r="62" spans="15:17" x14ac:dyDescent="0.3">
      <c r="O62" s="194"/>
      <c r="P62" s="197"/>
      <c r="Q62" s="197"/>
    </row>
    <row r="63" spans="15:17" x14ac:dyDescent="0.3">
      <c r="O63" s="194"/>
      <c r="P63" s="197"/>
      <c r="Q63" s="197"/>
    </row>
    <row r="64" spans="15:17" x14ac:dyDescent="0.3">
      <c r="O64" s="194"/>
      <c r="P64" s="197"/>
      <c r="Q64" s="197"/>
    </row>
    <row r="65" spans="15:17" x14ac:dyDescent="0.3">
      <c r="O65" s="194"/>
      <c r="P65" s="197"/>
      <c r="Q65" s="197"/>
    </row>
    <row r="66" spans="15:17" x14ac:dyDescent="0.3">
      <c r="O66" s="194"/>
      <c r="P66" s="197"/>
      <c r="Q66" s="197"/>
    </row>
    <row r="67" spans="15:17" x14ac:dyDescent="0.3">
      <c r="O67" s="194"/>
      <c r="P67" s="197"/>
      <c r="Q67" s="197"/>
    </row>
    <row r="68" spans="15:17" x14ac:dyDescent="0.3">
      <c r="O68" s="194"/>
      <c r="P68" s="197"/>
      <c r="Q68" s="197"/>
    </row>
    <row r="69" spans="15:17" x14ac:dyDescent="0.3">
      <c r="O69" s="194"/>
      <c r="P69" s="197"/>
      <c r="Q69" s="197"/>
    </row>
    <row r="70" spans="15:17" x14ac:dyDescent="0.3">
      <c r="O70" s="194"/>
      <c r="P70" s="197"/>
      <c r="Q70" s="197"/>
    </row>
    <row r="71" spans="15:17" x14ac:dyDescent="0.3">
      <c r="O71" s="194"/>
      <c r="P71" s="197"/>
      <c r="Q71" s="197"/>
    </row>
    <row r="72" spans="15:17" x14ac:dyDescent="0.3">
      <c r="O72" s="194"/>
      <c r="P72" s="197"/>
      <c r="Q72" s="197"/>
    </row>
    <row r="73" spans="15:17" x14ac:dyDescent="0.3">
      <c r="O73" s="194"/>
      <c r="P73" s="197"/>
      <c r="Q73" s="197"/>
    </row>
    <row r="74" spans="15:17" x14ac:dyDescent="0.3">
      <c r="O74" s="194"/>
      <c r="P74" s="197"/>
      <c r="Q74" s="197"/>
    </row>
    <row r="75" spans="15:17" x14ac:dyDescent="0.3">
      <c r="O75" s="194"/>
      <c r="P75" s="197"/>
      <c r="Q75" s="197"/>
    </row>
    <row r="76" spans="15:17" x14ac:dyDescent="0.3">
      <c r="O76" s="194"/>
      <c r="P76" s="197"/>
      <c r="Q76" s="197"/>
    </row>
    <row r="77" spans="15:17" x14ac:dyDescent="0.3">
      <c r="O77" s="194"/>
      <c r="P77" s="197"/>
      <c r="Q77" s="197"/>
    </row>
    <row r="78" spans="15:17" x14ac:dyDescent="0.3">
      <c r="O78" s="194"/>
      <c r="P78" s="197"/>
      <c r="Q78" s="197"/>
    </row>
    <row r="79" spans="15:17" x14ac:dyDescent="0.3">
      <c r="O79" s="194"/>
      <c r="P79" s="197"/>
      <c r="Q79" s="197"/>
    </row>
    <row r="80" spans="15:17" x14ac:dyDescent="0.3">
      <c r="O80" s="194"/>
      <c r="P80" s="197"/>
      <c r="Q80" s="197"/>
    </row>
    <row r="81" spans="15:17" x14ac:dyDescent="0.3">
      <c r="O81" s="194"/>
      <c r="P81" s="197"/>
      <c r="Q81" s="197"/>
    </row>
    <row r="82" spans="15:17" x14ac:dyDescent="0.3">
      <c r="O82" s="194"/>
      <c r="P82" s="197"/>
      <c r="Q82" s="197"/>
    </row>
    <row r="83" spans="15:17" x14ac:dyDescent="0.3">
      <c r="O83" s="194"/>
      <c r="P83" s="197"/>
      <c r="Q83" s="197"/>
    </row>
    <row r="84" spans="15:17" x14ac:dyDescent="0.3">
      <c r="O84" s="194"/>
      <c r="P84" s="197"/>
      <c r="Q84" s="197"/>
    </row>
    <row r="85" spans="15:17" x14ac:dyDescent="0.3">
      <c r="O85" s="194"/>
      <c r="P85" s="197"/>
      <c r="Q85" s="197"/>
    </row>
    <row r="86" spans="15:17" x14ac:dyDescent="0.3">
      <c r="O86" s="194"/>
      <c r="P86" s="197"/>
      <c r="Q86" s="197"/>
    </row>
    <row r="87" spans="15:17" x14ac:dyDescent="0.3">
      <c r="O87" s="194"/>
      <c r="P87" s="197"/>
      <c r="Q87" s="197"/>
    </row>
    <row r="88" spans="15:17" x14ac:dyDescent="0.3">
      <c r="O88" s="194"/>
      <c r="P88" s="197"/>
      <c r="Q88" s="197"/>
    </row>
    <row r="89" spans="15:17" x14ac:dyDescent="0.3">
      <c r="O89" s="194"/>
      <c r="P89" s="197"/>
      <c r="Q89" s="197"/>
    </row>
    <row r="90" spans="15:17" x14ac:dyDescent="0.3">
      <c r="O90" s="194"/>
      <c r="P90" s="197"/>
      <c r="Q90" s="197"/>
    </row>
    <row r="91" spans="15:17" x14ac:dyDescent="0.3">
      <c r="O91" s="194"/>
      <c r="P91" s="197"/>
      <c r="Q91" s="197"/>
    </row>
    <row r="92" spans="15:17" x14ac:dyDescent="0.3">
      <c r="O92" s="194"/>
      <c r="P92" s="197"/>
      <c r="Q92" s="197"/>
    </row>
    <row r="93" spans="15:17" x14ac:dyDescent="0.3">
      <c r="O93" s="194"/>
      <c r="P93" s="197"/>
      <c r="Q93" s="197"/>
    </row>
    <row r="94" spans="15:17" x14ac:dyDescent="0.3">
      <c r="O94" s="194"/>
      <c r="P94" s="197"/>
      <c r="Q94" s="197"/>
    </row>
    <row r="95" spans="15:17" x14ac:dyDescent="0.3">
      <c r="O95" s="194"/>
      <c r="P95" s="197"/>
      <c r="Q95" s="197"/>
    </row>
    <row r="96" spans="15:17" x14ac:dyDescent="0.3">
      <c r="O96" s="194"/>
      <c r="P96" s="197"/>
      <c r="Q96" s="197"/>
    </row>
    <row r="97" spans="15:17" x14ac:dyDescent="0.3">
      <c r="O97" s="194"/>
      <c r="P97" s="197"/>
      <c r="Q97" s="197"/>
    </row>
    <row r="98" spans="15:17" x14ac:dyDescent="0.3">
      <c r="O98" s="194"/>
      <c r="P98" s="197"/>
      <c r="Q98" s="197"/>
    </row>
    <row r="99" spans="15:17" x14ac:dyDescent="0.3">
      <c r="O99" s="194"/>
      <c r="P99" s="197"/>
      <c r="Q99" s="197"/>
    </row>
    <row r="100" spans="15:17" x14ac:dyDescent="0.3">
      <c r="O100" s="194"/>
      <c r="P100" s="197"/>
      <c r="Q100" s="197"/>
    </row>
    <row r="101" spans="15:17" x14ac:dyDescent="0.3">
      <c r="O101" s="194"/>
      <c r="P101" s="197"/>
      <c r="Q101" s="197"/>
    </row>
    <row r="102" spans="15:17" x14ac:dyDescent="0.3">
      <c r="O102" s="194"/>
      <c r="P102" s="197"/>
      <c r="Q102" s="197"/>
    </row>
    <row r="103" spans="15:17" x14ac:dyDescent="0.3">
      <c r="O103" s="194"/>
      <c r="P103" s="197"/>
      <c r="Q103" s="197"/>
    </row>
    <row r="104" spans="15:17" x14ac:dyDescent="0.3">
      <c r="O104" s="194"/>
      <c r="P104" s="197"/>
      <c r="Q104" s="197"/>
    </row>
    <row r="105" spans="15:17" x14ac:dyDescent="0.3">
      <c r="O105" s="194"/>
      <c r="P105" s="197"/>
      <c r="Q105" s="197"/>
    </row>
    <row r="106" spans="15:17" x14ac:dyDescent="0.3">
      <c r="O106" s="194"/>
      <c r="P106" s="197"/>
      <c r="Q106" s="197"/>
    </row>
    <row r="107" spans="15:17" x14ac:dyDescent="0.3">
      <c r="O107" s="194"/>
      <c r="P107" s="197"/>
      <c r="Q107" s="197"/>
    </row>
    <row r="108" spans="15:17" x14ac:dyDescent="0.3">
      <c r="O108" s="194"/>
      <c r="P108" s="197"/>
      <c r="Q108" s="197"/>
    </row>
    <row r="109" spans="15:17" x14ac:dyDescent="0.3">
      <c r="O109" s="194"/>
      <c r="P109" s="197"/>
      <c r="Q109" s="197"/>
    </row>
    <row r="110" spans="15:17" x14ac:dyDescent="0.3">
      <c r="O110" s="194"/>
      <c r="P110" s="197"/>
      <c r="Q110" s="197"/>
    </row>
    <row r="111" spans="15:17" x14ac:dyDescent="0.3">
      <c r="O111" s="194"/>
      <c r="P111" s="197"/>
      <c r="Q111" s="197"/>
    </row>
    <row r="112" spans="15:17" x14ac:dyDescent="0.3">
      <c r="O112" s="194"/>
      <c r="P112" s="197"/>
      <c r="Q112" s="197"/>
    </row>
    <row r="113" spans="15:17" x14ac:dyDescent="0.3">
      <c r="O113" s="194"/>
      <c r="P113" s="197"/>
      <c r="Q113" s="197"/>
    </row>
    <row r="114" spans="15:17" x14ac:dyDescent="0.3">
      <c r="O114" s="194"/>
      <c r="P114" s="197"/>
      <c r="Q114" s="197"/>
    </row>
    <row r="115" spans="15:17" x14ac:dyDescent="0.3">
      <c r="O115" s="194"/>
      <c r="P115" s="197"/>
      <c r="Q115" s="197"/>
    </row>
    <row r="116" spans="15:17" x14ac:dyDescent="0.3">
      <c r="O116" s="194"/>
      <c r="P116" s="197"/>
      <c r="Q116" s="197"/>
    </row>
    <row r="117" spans="15:17" x14ac:dyDescent="0.3">
      <c r="O117" s="194"/>
      <c r="P117" s="197"/>
      <c r="Q117" s="197"/>
    </row>
    <row r="118" spans="15:17" x14ac:dyDescent="0.3">
      <c r="O118" s="194"/>
      <c r="P118" s="197"/>
      <c r="Q118" s="197"/>
    </row>
    <row r="119" spans="15:17" x14ac:dyDescent="0.3">
      <c r="O119" s="194"/>
      <c r="P119" s="197"/>
      <c r="Q119" s="197"/>
    </row>
    <row r="120" spans="15:17" x14ac:dyDescent="0.3">
      <c r="O120" s="194"/>
      <c r="P120" s="197"/>
      <c r="Q120" s="197"/>
    </row>
    <row r="121" spans="15:17" x14ac:dyDescent="0.3">
      <c r="O121" s="194"/>
      <c r="P121" s="197"/>
      <c r="Q121" s="197"/>
    </row>
    <row r="122" spans="15:17" x14ac:dyDescent="0.3">
      <c r="O122" s="194"/>
      <c r="P122" s="197"/>
      <c r="Q122" s="197"/>
    </row>
    <row r="123" spans="15:17" x14ac:dyDescent="0.3">
      <c r="O123" s="194"/>
      <c r="P123" s="197"/>
      <c r="Q123" s="197"/>
    </row>
    <row r="124" spans="15:17" x14ac:dyDescent="0.3">
      <c r="O124" s="194"/>
      <c r="P124" s="197"/>
      <c r="Q124" s="197"/>
    </row>
    <row r="125" spans="15:17" x14ac:dyDescent="0.3">
      <c r="O125" s="194"/>
      <c r="P125" s="197"/>
      <c r="Q125" s="197"/>
    </row>
    <row r="126" spans="15:17" x14ac:dyDescent="0.3">
      <c r="O126" s="194"/>
      <c r="P126" s="197"/>
      <c r="Q126" s="197"/>
    </row>
    <row r="127" spans="15:17" x14ac:dyDescent="0.3">
      <c r="O127" s="194"/>
      <c r="P127" s="197"/>
      <c r="Q127" s="197"/>
    </row>
    <row r="128" spans="15:17" x14ac:dyDescent="0.3">
      <c r="O128" s="194"/>
      <c r="P128" s="197"/>
      <c r="Q128" s="197"/>
    </row>
    <row r="129" spans="15:17" x14ac:dyDescent="0.3">
      <c r="O129" s="194"/>
      <c r="P129" s="197"/>
      <c r="Q129" s="197"/>
    </row>
    <row r="130" spans="15:17" x14ac:dyDescent="0.3">
      <c r="O130" s="194"/>
      <c r="P130" s="197"/>
      <c r="Q130" s="197"/>
    </row>
    <row r="131" spans="15:17" x14ac:dyDescent="0.3">
      <c r="O131" s="194"/>
      <c r="P131" s="197"/>
      <c r="Q131" s="197"/>
    </row>
    <row r="132" spans="15:17" x14ac:dyDescent="0.3">
      <c r="O132" s="194"/>
      <c r="P132" s="197"/>
      <c r="Q132" s="197"/>
    </row>
    <row r="133" spans="15:17" x14ac:dyDescent="0.3">
      <c r="O133" s="194"/>
      <c r="P133" s="197"/>
      <c r="Q133" s="197"/>
    </row>
    <row r="134" spans="15:17" x14ac:dyDescent="0.3">
      <c r="O134" s="194"/>
      <c r="P134" s="197"/>
      <c r="Q134" s="197"/>
    </row>
    <row r="135" spans="15:17" x14ac:dyDescent="0.3">
      <c r="O135" s="194"/>
      <c r="P135" s="197"/>
      <c r="Q135" s="197"/>
    </row>
    <row r="136" spans="15:17" x14ac:dyDescent="0.3">
      <c r="O136" s="194"/>
      <c r="P136" s="197"/>
      <c r="Q136" s="197"/>
    </row>
    <row r="137" spans="15:17" x14ac:dyDescent="0.3">
      <c r="O137" s="194"/>
      <c r="P137" s="197"/>
      <c r="Q137" s="197"/>
    </row>
    <row r="138" spans="15:17" x14ac:dyDescent="0.3">
      <c r="O138" s="194"/>
      <c r="P138" s="197"/>
      <c r="Q138" s="197"/>
    </row>
    <row r="139" spans="15:17" x14ac:dyDescent="0.3">
      <c r="O139" s="194"/>
      <c r="P139" s="197"/>
      <c r="Q139" s="197"/>
    </row>
    <row r="140" spans="15:17" x14ac:dyDescent="0.3">
      <c r="O140" s="194"/>
      <c r="P140" s="197"/>
      <c r="Q140" s="197"/>
    </row>
    <row r="141" spans="15:17" x14ac:dyDescent="0.3">
      <c r="O141" s="194"/>
      <c r="P141" s="197"/>
      <c r="Q141" s="197"/>
    </row>
    <row r="142" spans="15:17" x14ac:dyDescent="0.3">
      <c r="O142" s="194"/>
      <c r="P142" s="197"/>
      <c r="Q142" s="197"/>
    </row>
    <row r="143" spans="15:17" x14ac:dyDescent="0.3">
      <c r="O143" s="194"/>
      <c r="P143" s="197"/>
      <c r="Q143" s="197"/>
    </row>
    <row r="144" spans="15:17" x14ac:dyDescent="0.3">
      <c r="O144" s="194"/>
      <c r="P144" s="197"/>
      <c r="Q144" s="197"/>
    </row>
    <row r="145" spans="15:17" x14ac:dyDescent="0.3">
      <c r="O145" s="194"/>
      <c r="P145" s="197"/>
      <c r="Q145" s="197"/>
    </row>
    <row r="146" spans="15:17" x14ac:dyDescent="0.3">
      <c r="O146" s="194"/>
      <c r="P146" s="197"/>
      <c r="Q146" s="197"/>
    </row>
    <row r="147" spans="15:17" x14ac:dyDescent="0.3">
      <c r="O147" s="194"/>
      <c r="P147" s="197"/>
      <c r="Q147" s="197"/>
    </row>
    <row r="148" spans="15:17" x14ac:dyDescent="0.3">
      <c r="O148" s="194"/>
      <c r="P148" s="197"/>
      <c r="Q148" s="197"/>
    </row>
    <row r="149" spans="15:17" x14ac:dyDescent="0.3">
      <c r="O149" s="194"/>
      <c r="P149" s="197"/>
      <c r="Q149" s="197"/>
    </row>
    <row r="150" spans="15:17" x14ac:dyDescent="0.3">
      <c r="O150" s="194"/>
      <c r="P150" s="197"/>
      <c r="Q150" s="197"/>
    </row>
    <row r="151" spans="15:17" x14ac:dyDescent="0.3">
      <c r="O151" s="194"/>
      <c r="P151" s="197"/>
      <c r="Q151" s="197"/>
    </row>
    <row r="152" spans="15:17" x14ac:dyDescent="0.3">
      <c r="O152" s="194"/>
      <c r="P152" s="197"/>
      <c r="Q152" s="197"/>
    </row>
    <row r="153" spans="15:17" x14ac:dyDescent="0.3">
      <c r="O153" s="194"/>
      <c r="P153" s="197"/>
      <c r="Q153" s="197"/>
    </row>
    <row r="154" spans="15:17" x14ac:dyDescent="0.3">
      <c r="O154" s="194"/>
      <c r="P154" s="197"/>
      <c r="Q154" s="197"/>
    </row>
    <row r="155" spans="15:17" x14ac:dyDescent="0.3">
      <c r="O155" s="194"/>
      <c r="P155" s="197"/>
      <c r="Q155" s="197"/>
    </row>
    <row r="156" spans="15:17" x14ac:dyDescent="0.3">
      <c r="O156" s="194"/>
      <c r="P156" s="197"/>
      <c r="Q156" s="197"/>
    </row>
    <row r="157" spans="15:17" x14ac:dyDescent="0.3">
      <c r="O157" s="194"/>
      <c r="P157" s="197"/>
      <c r="Q157" s="197"/>
    </row>
    <row r="158" spans="15:17" x14ac:dyDescent="0.3">
      <c r="O158" s="194"/>
      <c r="P158" s="197"/>
      <c r="Q158" s="197"/>
    </row>
    <row r="159" spans="15:17" x14ac:dyDescent="0.3">
      <c r="O159" s="194"/>
      <c r="P159" s="197"/>
      <c r="Q159" s="197"/>
    </row>
    <row r="160" spans="15:17" x14ac:dyDescent="0.3">
      <c r="O160" s="194"/>
      <c r="P160" s="197"/>
      <c r="Q160" s="197"/>
    </row>
    <row r="161" spans="15:17" x14ac:dyDescent="0.3">
      <c r="O161" s="194"/>
      <c r="P161" s="197"/>
      <c r="Q161" s="197"/>
    </row>
    <row r="162" spans="15:17" x14ac:dyDescent="0.3">
      <c r="O162" s="194"/>
      <c r="P162" s="197"/>
      <c r="Q162" s="197"/>
    </row>
    <row r="163" spans="15:17" x14ac:dyDescent="0.3">
      <c r="O163" s="194"/>
      <c r="P163" s="197"/>
      <c r="Q163" s="197"/>
    </row>
    <row r="164" spans="15:17" x14ac:dyDescent="0.3">
      <c r="O164" s="194"/>
      <c r="P164" s="197"/>
      <c r="Q164" s="197"/>
    </row>
    <row r="165" spans="15:17" x14ac:dyDescent="0.3">
      <c r="O165" s="194"/>
      <c r="P165" s="197"/>
      <c r="Q165" s="197"/>
    </row>
    <row r="166" spans="15:17" x14ac:dyDescent="0.3">
      <c r="O166" s="194"/>
      <c r="P166" s="197"/>
      <c r="Q166" s="197"/>
    </row>
    <row r="167" spans="15:17" x14ac:dyDescent="0.3">
      <c r="O167" s="194"/>
      <c r="P167" s="197"/>
      <c r="Q167" s="197"/>
    </row>
    <row r="168" spans="15:17" x14ac:dyDescent="0.3">
      <c r="O168" s="194"/>
      <c r="P168" s="197"/>
      <c r="Q168" s="197"/>
    </row>
    <row r="169" spans="15:17" x14ac:dyDescent="0.3">
      <c r="O169" s="194"/>
      <c r="P169" s="197"/>
      <c r="Q169" s="197"/>
    </row>
    <row r="170" spans="15:17" x14ac:dyDescent="0.3">
      <c r="O170" s="194"/>
      <c r="P170" s="197"/>
      <c r="Q170" s="197"/>
    </row>
    <row r="171" spans="15:17" x14ac:dyDescent="0.3">
      <c r="O171" s="194"/>
      <c r="P171" s="197"/>
      <c r="Q171" s="197"/>
    </row>
    <row r="172" spans="15:17" x14ac:dyDescent="0.3">
      <c r="O172" s="194"/>
      <c r="P172" s="197"/>
      <c r="Q172" s="197"/>
    </row>
    <row r="173" spans="15:17" x14ac:dyDescent="0.3">
      <c r="O173" s="194"/>
      <c r="P173" s="197"/>
      <c r="Q173" s="197"/>
    </row>
    <row r="174" spans="15:17" x14ac:dyDescent="0.3">
      <c r="O174" s="194"/>
      <c r="P174" s="197"/>
      <c r="Q174" s="197"/>
    </row>
    <row r="175" spans="15:17" x14ac:dyDescent="0.3">
      <c r="O175" s="194"/>
      <c r="P175" s="197"/>
      <c r="Q175" s="197"/>
    </row>
    <row r="176" spans="15:17" x14ac:dyDescent="0.3">
      <c r="O176" s="194"/>
      <c r="P176" s="197"/>
      <c r="Q176" s="197"/>
    </row>
    <row r="177" spans="15:17" x14ac:dyDescent="0.3">
      <c r="O177" s="194"/>
      <c r="P177" s="197"/>
      <c r="Q177" s="197"/>
    </row>
    <row r="178" spans="15:17" x14ac:dyDescent="0.3">
      <c r="O178" s="194"/>
      <c r="P178" s="197"/>
      <c r="Q178" s="197"/>
    </row>
    <row r="179" spans="15:17" x14ac:dyDescent="0.3">
      <c r="O179" s="194"/>
      <c r="P179" s="197"/>
      <c r="Q179" s="197"/>
    </row>
    <row r="180" spans="15:17" x14ac:dyDescent="0.3">
      <c r="O180" s="194"/>
      <c r="P180" s="197"/>
      <c r="Q180" s="197"/>
    </row>
    <row r="181" spans="15:17" x14ac:dyDescent="0.3">
      <c r="O181" s="194"/>
      <c r="P181" s="197"/>
      <c r="Q181" s="197"/>
    </row>
    <row r="182" spans="15:17" x14ac:dyDescent="0.3">
      <c r="O182" s="194"/>
      <c r="P182" s="197"/>
      <c r="Q182" s="197"/>
    </row>
    <row r="183" spans="15:17" x14ac:dyDescent="0.3">
      <c r="O183" s="194"/>
      <c r="P183" s="197"/>
      <c r="Q183" s="197"/>
    </row>
    <row r="184" spans="15:17" x14ac:dyDescent="0.3">
      <c r="O184" s="194"/>
      <c r="P184" s="197"/>
      <c r="Q184" s="197"/>
    </row>
    <row r="185" spans="15:17" x14ac:dyDescent="0.3">
      <c r="O185" s="194"/>
      <c r="P185" s="197"/>
      <c r="Q185" s="197"/>
    </row>
    <row r="186" spans="15:17" x14ac:dyDescent="0.3">
      <c r="O186" s="194"/>
      <c r="P186" s="197"/>
      <c r="Q186" s="197"/>
    </row>
    <row r="187" spans="15:17" x14ac:dyDescent="0.3">
      <c r="O187" s="194"/>
      <c r="P187" s="197"/>
      <c r="Q187" s="197"/>
    </row>
    <row r="188" spans="15:17" x14ac:dyDescent="0.3">
      <c r="O188" s="194"/>
      <c r="P188" s="197"/>
      <c r="Q188" s="197"/>
    </row>
    <row r="189" spans="15:17" x14ac:dyDescent="0.3">
      <c r="O189" s="194"/>
      <c r="P189" s="197"/>
      <c r="Q189" s="197"/>
    </row>
    <row r="190" spans="15:17" x14ac:dyDescent="0.3">
      <c r="O190" s="194"/>
      <c r="P190" s="197"/>
      <c r="Q190" s="197"/>
    </row>
    <row r="191" spans="15:17" x14ac:dyDescent="0.3">
      <c r="O191" s="194"/>
      <c r="P191" s="197"/>
      <c r="Q191" s="197"/>
    </row>
    <row r="192" spans="15:17" x14ac:dyDescent="0.3">
      <c r="O192" s="194"/>
      <c r="P192" s="197"/>
      <c r="Q192" s="197"/>
    </row>
    <row r="193" spans="15:17" x14ac:dyDescent="0.3">
      <c r="O193" s="194"/>
      <c r="P193" s="197"/>
      <c r="Q193" s="197"/>
    </row>
    <row r="194" spans="15:17" x14ac:dyDescent="0.3">
      <c r="O194" s="194"/>
      <c r="P194" s="197"/>
      <c r="Q194" s="197"/>
    </row>
    <row r="195" spans="15:17" x14ac:dyDescent="0.3">
      <c r="O195" s="194"/>
      <c r="P195" s="197"/>
      <c r="Q195" s="197"/>
    </row>
    <row r="196" spans="15:17" x14ac:dyDescent="0.3">
      <c r="O196" s="194"/>
      <c r="P196" s="197"/>
      <c r="Q196" s="197"/>
    </row>
    <row r="197" spans="15:17" x14ac:dyDescent="0.3">
      <c r="O197" s="194"/>
      <c r="P197" s="197"/>
      <c r="Q197" s="197"/>
    </row>
    <row r="198" spans="15:17" x14ac:dyDescent="0.3">
      <c r="O198" s="194"/>
      <c r="P198" s="197"/>
      <c r="Q198" s="197"/>
    </row>
    <row r="199" spans="15:17" x14ac:dyDescent="0.3">
      <c r="O199" s="194"/>
      <c r="P199" s="197"/>
      <c r="Q199" s="197"/>
    </row>
    <row r="200" spans="15:17" x14ac:dyDescent="0.3">
      <c r="O200" s="194"/>
      <c r="P200" s="197"/>
      <c r="Q200" s="197"/>
    </row>
    <row r="201" spans="15:17" x14ac:dyDescent="0.3">
      <c r="O201" s="194"/>
      <c r="P201" s="197"/>
      <c r="Q201" s="197"/>
    </row>
    <row r="202" spans="15:17" x14ac:dyDescent="0.3">
      <c r="O202" s="194"/>
      <c r="P202" s="197"/>
      <c r="Q202" s="197"/>
    </row>
    <row r="203" spans="15:17" x14ac:dyDescent="0.3">
      <c r="O203" s="194"/>
      <c r="P203" s="197"/>
      <c r="Q203" s="197"/>
    </row>
    <row r="204" spans="15:17" x14ac:dyDescent="0.3">
      <c r="O204" s="194"/>
      <c r="P204" s="197"/>
      <c r="Q204" s="197"/>
    </row>
    <row r="205" spans="15:17" x14ac:dyDescent="0.3">
      <c r="O205" s="194"/>
      <c r="P205" s="197"/>
      <c r="Q205" s="197"/>
    </row>
    <row r="206" spans="15:17" x14ac:dyDescent="0.3">
      <c r="O206" s="194"/>
      <c r="P206" s="197"/>
      <c r="Q206" s="197"/>
    </row>
    <row r="207" spans="15:17" x14ac:dyDescent="0.3">
      <c r="O207" s="194"/>
      <c r="P207" s="197"/>
      <c r="Q207" s="197"/>
    </row>
    <row r="208" spans="15:17" x14ac:dyDescent="0.3">
      <c r="O208" s="194"/>
      <c r="P208" s="197"/>
      <c r="Q208" s="197"/>
    </row>
    <row r="209" spans="15:17" x14ac:dyDescent="0.3">
      <c r="O209" s="194"/>
      <c r="P209" s="197"/>
      <c r="Q209" s="197"/>
    </row>
    <row r="210" spans="15:17" x14ac:dyDescent="0.3">
      <c r="O210" s="194"/>
      <c r="P210" s="197"/>
      <c r="Q210" s="197"/>
    </row>
    <row r="211" spans="15:17" x14ac:dyDescent="0.3">
      <c r="O211" s="194"/>
      <c r="P211" s="197"/>
      <c r="Q211" s="197"/>
    </row>
    <row r="212" spans="15:17" x14ac:dyDescent="0.3">
      <c r="O212" s="194"/>
      <c r="P212" s="197"/>
      <c r="Q212" s="197"/>
    </row>
    <row r="213" spans="15:17" x14ac:dyDescent="0.3">
      <c r="O213" s="194"/>
      <c r="P213" s="197"/>
      <c r="Q213" s="197"/>
    </row>
    <row r="214" spans="15:17" x14ac:dyDescent="0.3">
      <c r="O214" s="194"/>
      <c r="P214" s="197"/>
      <c r="Q214" s="197"/>
    </row>
    <row r="215" spans="15:17" x14ac:dyDescent="0.3">
      <c r="O215" s="194"/>
      <c r="P215" s="197"/>
      <c r="Q215" s="197"/>
    </row>
    <row r="216" spans="15:17" x14ac:dyDescent="0.3">
      <c r="O216" s="194"/>
      <c r="P216" s="197"/>
      <c r="Q216" s="197"/>
    </row>
    <row r="217" spans="15:17" x14ac:dyDescent="0.3">
      <c r="O217" s="194"/>
      <c r="P217" s="197"/>
      <c r="Q217" s="197"/>
    </row>
    <row r="218" spans="15:17" x14ac:dyDescent="0.3">
      <c r="O218" s="194"/>
      <c r="P218" s="197"/>
      <c r="Q218" s="197"/>
    </row>
    <row r="219" spans="15:17" x14ac:dyDescent="0.3">
      <c r="O219" s="194"/>
      <c r="P219" s="197"/>
      <c r="Q219" s="197"/>
    </row>
    <row r="220" spans="15:17" x14ac:dyDescent="0.3">
      <c r="O220" s="194"/>
      <c r="P220" s="197"/>
      <c r="Q220" s="197"/>
    </row>
    <row r="221" spans="15:17" x14ac:dyDescent="0.3">
      <c r="O221" s="194"/>
      <c r="P221" s="197"/>
      <c r="Q221" s="197"/>
    </row>
    <row r="222" spans="15:17" x14ac:dyDescent="0.3">
      <c r="O222" s="194"/>
      <c r="P222" s="197"/>
      <c r="Q222" s="197"/>
    </row>
    <row r="223" spans="15:17" x14ac:dyDescent="0.3">
      <c r="O223" s="194"/>
      <c r="P223" s="197"/>
      <c r="Q223" s="197"/>
    </row>
    <row r="224" spans="15:17" x14ac:dyDescent="0.3">
      <c r="O224" s="194"/>
      <c r="P224" s="197"/>
      <c r="Q224" s="197"/>
    </row>
    <row r="225" spans="15:17" x14ac:dyDescent="0.3">
      <c r="O225" s="194"/>
      <c r="P225" s="197"/>
      <c r="Q225" s="197"/>
    </row>
    <row r="226" spans="15:17" x14ac:dyDescent="0.3">
      <c r="O226" s="194"/>
      <c r="P226" s="197"/>
      <c r="Q226" s="197"/>
    </row>
    <row r="227" spans="15:17" x14ac:dyDescent="0.3">
      <c r="O227" s="194"/>
      <c r="P227" s="197"/>
      <c r="Q227" s="197"/>
    </row>
    <row r="228" spans="15:17" x14ac:dyDescent="0.3">
      <c r="O228" s="194"/>
      <c r="P228" s="197"/>
      <c r="Q228" s="197"/>
    </row>
    <row r="229" spans="15:17" x14ac:dyDescent="0.3">
      <c r="O229" s="194"/>
      <c r="P229" s="197"/>
      <c r="Q229" s="197"/>
    </row>
    <row r="230" spans="15:17" x14ac:dyDescent="0.3">
      <c r="O230" s="194"/>
      <c r="P230" s="197"/>
      <c r="Q230" s="197"/>
    </row>
    <row r="231" spans="15:17" x14ac:dyDescent="0.3">
      <c r="O231" s="194"/>
      <c r="P231" s="197"/>
      <c r="Q231" s="197"/>
    </row>
    <row r="232" spans="15:17" x14ac:dyDescent="0.3">
      <c r="O232" s="194"/>
      <c r="P232" s="197"/>
      <c r="Q232" s="197"/>
    </row>
    <row r="233" spans="15:17" x14ac:dyDescent="0.3">
      <c r="O233" s="194"/>
      <c r="P233" s="197"/>
      <c r="Q233" s="197"/>
    </row>
    <row r="234" spans="15:17" x14ac:dyDescent="0.3">
      <c r="O234" s="194"/>
      <c r="P234" s="197"/>
      <c r="Q234" s="197"/>
    </row>
    <row r="235" spans="15:17" x14ac:dyDescent="0.3">
      <c r="O235" s="194"/>
      <c r="P235" s="197"/>
      <c r="Q235" s="197"/>
    </row>
    <row r="236" spans="15:17" x14ac:dyDescent="0.3">
      <c r="O236" s="194"/>
      <c r="P236" s="197"/>
      <c r="Q236" s="197"/>
    </row>
    <row r="237" spans="15:17" x14ac:dyDescent="0.3">
      <c r="O237" s="194"/>
      <c r="P237" s="197"/>
      <c r="Q237" s="197"/>
    </row>
    <row r="238" spans="15:17" x14ac:dyDescent="0.3">
      <c r="O238" s="194"/>
      <c r="P238" s="197"/>
      <c r="Q238" s="197"/>
    </row>
    <row r="239" spans="15:17" x14ac:dyDescent="0.3">
      <c r="O239" s="194"/>
      <c r="P239" s="197"/>
      <c r="Q239" s="197"/>
    </row>
    <row r="240" spans="15:17" x14ac:dyDescent="0.3">
      <c r="O240" s="194"/>
      <c r="P240" s="197"/>
      <c r="Q240" s="197"/>
    </row>
    <row r="241" spans="15:17" x14ac:dyDescent="0.3">
      <c r="O241" s="194"/>
      <c r="P241" s="197"/>
      <c r="Q241" s="197"/>
    </row>
    <row r="242" spans="15:17" x14ac:dyDescent="0.3">
      <c r="O242" s="194"/>
      <c r="P242" s="197"/>
      <c r="Q242" s="197"/>
    </row>
    <row r="243" spans="15:17" x14ac:dyDescent="0.3">
      <c r="O243" s="194"/>
      <c r="P243" s="197"/>
      <c r="Q243" s="197"/>
    </row>
    <row r="244" spans="15:17" x14ac:dyDescent="0.3">
      <c r="O244" s="194"/>
      <c r="P244" s="197"/>
      <c r="Q244" s="197"/>
    </row>
    <row r="245" spans="15:17" x14ac:dyDescent="0.3">
      <c r="O245" s="194"/>
      <c r="P245" s="197"/>
      <c r="Q245" s="197"/>
    </row>
    <row r="246" spans="15:17" x14ac:dyDescent="0.3">
      <c r="O246" s="194"/>
      <c r="P246" s="197"/>
      <c r="Q246" s="197"/>
    </row>
    <row r="247" spans="15:17" x14ac:dyDescent="0.3">
      <c r="O247" s="194"/>
      <c r="P247" s="197"/>
      <c r="Q247" s="197"/>
    </row>
    <row r="248" spans="15:17" x14ac:dyDescent="0.3">
      <c r="O248" s="194"/>
      <c r="P248" s="197"/>
      <c r="Q248" s="197"/>
    </row>
    <row r="249" spans="15:17" x14ac:dyDescent="0.3">
      <c r="O249" s="194"/>
      <c r="P249" s="197"/>
      <c r="Q249" s="197"/>
    </row>
    <row r="250" spans="15:17" x14ac:dyDescent="0.3">
      <c r="O250" s="194"/>
      <c r="P250" s="197"/>
      <c r="Q250" s="197"/>
    </row>
    <row r="251" spans="15:17" x14ac:dyDescent="0.3">
      <c r="O251" s="194"/>
      <c r="P251" s="197"/>
      <c r="Q251" s="197"/>
    </row>
    <row r="252" spans="15:17" x14ac:dyDescent="0.3">
      <c r="O252" s="194"/>
      <c r="P252" s="197"/>
      <c r="Q252" s="197"/>
    </row>
    <row r="253" spans="15:17" x14ac:dyDescent="0.3">
      <c r="O253" s="194"/>
      <c r="P253" s="197"/>
      <c r="Q253" s="197"/>
    </row>
    <row r="254" spans="15:17" x14ac:dyDescent="0.3">
      <c r="O254" s="194"/>
      <c r="P254" s="197"/>
      <c r="Q254" s="197"/>
    </row>
    <row r="255" spans="15:17" x14ac:dyDescent="0.3">
      <c r="O255" s="194"/>
      <c r="P255" s="197"/>
      <c r="Q255" s="197"/>
    </row>
    <row r="256" spans="15:17" x14ac:dyDescent="0.3">
      <c r="O256" s="194"/>
      <c r="P256" s="197"/>
      <c r="Q256" s="197"/>
    </row>
    <row r="257" spans="15:17" x14ac:dyDescent="0.3">
      <c r="O257" s="194"/>
      <c r="P257" s="197"/>
      <c r="Q257" s="197"/>
    </row>
    <row r="258" spans="15:17" x14ac:dyDescent="0.3">
      <c r="O258" s="194"/>
      <c r="P258" s="197"/>
      <c r="Q258" s="197"/>
    </row>
    <row r="259" spans="15:17" x14ac:dyDescent="0.3">
      <c r="O259" s="194"/>
      <c r="P259" s="197"/>
      <c r="Q259" s="197"/>
    </row>
    <row r="260" spans="15:17" x14ac:dyDescent="0.3">
      <c r="O260" s="194"/>
      <c r="P260" s="197"/>
      <c r="Q260" s="197"/>
    </row>
    <row r="261" spans="15:17" x14ac:dyDescent="0.3">
      <c r="O261" s="194"/>
      <c r="P261" s="197"/>
      <c r="Q261" s="197"/>
    </row>
    <row r="262" spans="15:17" x14ac:dyDescent="0.3">
      <c r="O262" s="194"/>
      <c r="P262" s="197"/>
      <c r="Q262" s="197"/>
    </row>
    <row r="263" spans="15:17" x14ac:dyDescent="0.3">
      <c r="O263" s="194"/>
      <c r="P263" s="197"/>
      <c r="Q263" s="197"/>
    </row>
    <row r="264" spans="15:17" x14ac:dyDescent="0.3">
      <c r="O264" s="194"/>
      <c r="P264" s="197"/>
      <c r="Q264" s="197"/>
    </row>
    <row r="265" spans="15:17" x14ac:dyDescent="0.3">
      <c r="O265" s="194"/>
      <c r="P265" s="197"/>
      <c r="Q265" s="197"/>
    </row>
    <row r="266" spans="15:17" x14ac:dyDescent="0.3">
      <c r="O266" s="194"/>
      <c r="P266" s="197"/>
      <c r="Q266" s="197"/>
    </row>
    <row r="267" spans="15:17" x14ac:dyDescent="0.3">
      <c r="O267" s="194"/>
      <c r="P267" s="197"/>
      <c r="Q267" s="197"/>
    </row>
    <row r="268" spans="15:17" x14ac:dyDescent="0.3">
      <c r="O268" s="194"/>
      <c r="P268" s="197"/>
      <c r="Q268" s="197"/>
    </row>
    <row r="269" spans="15:17" x14ac:dyDescent="0.3">
      <c r="O269" s="194"/>
      <c r="P269" s="197"/>
      <c r="Q269" s="197"/>
    </row>
    <row r="270" spans="15:17" x14ac:dyDescent="0.3">
      <c r="O270" s="194"/>
      <c r="P270" s="197"/>
      <c r="Q270" s="197"/>
    </row>
    <row r="271" spans="15:17" x14ac:dyDescent="0.3">
      <c r="O271" s="194"/>
      <c r="P271" s="197"/>
      <c r="Q271" s="197"/>
    </row>
    <row r="272" spans="15:17" x14ac:dyDescent="0.3">
      <c r="O272" s="194"/>
      <c r="P272" s="197"/>
      <c r="Q272" s="197"/>
    </row>
    <row r="273" spans="15:17" x14ac:dyDescent="0.3">
      <c r="O273" s="194"/>
      <c r="P273" s="197"/>
      <c r="Q273" s="197"/>
    </row>
    <row r="274" spans="15:17" x14ac:dyDescent="0.3">
      <c r="O274" s="194"/>
      <c r="P274" s="197"/>
      <c r="Q274" s="197"/>
    </row>
    <row r="275" spans="15:17" x14ac:dyDescent="0.3">
      <c r="O275" s="194"/>
      <c r="P275" s="197"/>
      <c r="Q275" s="197"/>
    </row>
    <row r="276" spans="15:17" x14ac:dyDescent="0.3">
      <c r="O276" s="194"/>
      <c r="P276" s="197"/>
      <c r="Q276" s="197"/>
    </row>
    <row r="277" spans="15:17" x14ac:dyDescent="0.3">
      <c r="O277" s="194"/>
      <c r="P277" s="197"/>
      <c r="Q277" s="197"/>
    </row>
    <row r="278" spans="15:17" x14ac:dyDescent="0.3">
      <c r="O278" s="194"/>
      <c r="P278" s="197"/>
      <c r="Q278" s="197"/>
    </row>
    <row r="279" spans="15:17" x14ac:dyDescent="0.3">
      <c r="O279" s="194"/>
      <c r="P279" s="197"/>
      <c r="Q279" s="197"/>
    </row>
    <row r="280" spans="15:17" x14ac:dyDescent="0.3">
      <c r="O280" s="194"/>
      <c r="P280" s="197"/>
      <c r="Q280" s="197"/>
    </row>
    <row r="281" spans="15:17" x14ac:dyDescent="0.3">
      <c r="O281" s="194"/>
      <c r="P281" s="197"/>
      <c r="Q281" s="197"/>
    </row>
    <row r="282" spans="15:17" x14ac:dyDescent="0.3">
      <c r="O282" s="194"/>
      <c r="P282" s="197"/>
      <c r="Q282" s="197"/>
    </row>
    <row r="283" spans="15:17" x14ac:dyDescent="0.3">
      <c r="O283" s="194"/>
      <c r="P283" s="197"/>
      <c r="Q283" s="197"/>
    </row>
    <row r="284" spans="15:17" x14ac:dyDescent="0.3">
      <c r="O284" s="194"/>
      <c r="P284" s="197"/>
      <c r="Q284" s="197"/>
    </row>
    <row r="285" spans="15:17" x14ac:dyDescent="0.3">
      <c r="O285" s="194"/>
      <c r="P285" s="197"/>
      <c r="Q285" s="197"/>
    </row>
    <row r="286" spans="15:17" x14ac:dyDescent="0.3">
      <c r="O286" s="194"/>
      <c r="P286" s="197"/>
      <c r="Q286" s="197"/>
    </row>
    <row r="287" spans="15:17" x14ac:dyDescent="0.3">
      <c r="O287" s="194"/>
      <c r="P287" s="197"/>
      <c r="Q287" s="197"/>
    </row>
    <row r="288" spans="15:17" x14ac:dyDescent="0.3">
      <c r="O288" s="194"/>
      <c r="P288" s="197"/>
      <c r="Q288" s="197"/>
    </row>
    <row r="289" spans="15:17" x14ac:dyDescent="0.3">
      <c r="O289" s="194"/>
      <c r="P289" s="197"/>
      <c r="Q289" s="197"/>
    </row>
    <row r="290" spans="15:17" x14ac:dyDescent="0.3">
      <c r="O290" s="194"/>
      <c r="P290" s="197"/>
      <c r="Q290" s="197"/>
    </row>
    <row r="291" spans="15:17" x14ac:dyDescent="0.3">
      <c r="O291" s="194"/>
      <c r="P291" s="197"/>
      <c r="Q291" s="197"/>
    </row>
    <row r="292" spans="15:17" x14ac:dyDescent="0.3">
      <c r="O292" s="194"/>
      <c r="P292" s="197"/>
      <c r="Q292" s="197"/>
    </row>
    <row r="293" spans="15:17" x14ac:dyDescent="0.3">
      <c r="O293" s="194"/>
      <c r="P293" s="197"/>
      <c r="Q293" s="197"/>
    </row>
    <row r="294" spans="15:17" x14ac:dyDescent="0.3">
      <c r="O294" s="194"/>
      <c r="P294" s="197"/>
      <c r="Q294" s="197"/>
    </row>
    <row r="295" spans="15:17" x14ac:dyDescent="0.3">
      <c r="O295" s="194"/>
      <c r="P295" s="197"/>
      <c r="Q295" s="197"/>
    </row>
    <row r="296" spans="15:17" x14ac:dyDescent="0.3">
      <c r="O296" s="194"/>
      <c r="P296" s="197"/>
      <c r="Q296" s="197"/>
    </row>
    <row r="297" spans="15:17" x14ac:dyDescent="0.3">
      <c r="O297" s="194"/>
      <c r="P297" s="197"/>
      <c r="Q297" s="197"/>
    </row>
    <row r="298" spans="15:17" x14ac:dyDescent="0.3">
      <c r="O298" s="194"/>
      <c r="P298" s="197"/>
      <c r="Q298" s="197"/>
    </row>
    <row r="299" spans="15:17" x14ac:dyDescent="0.3">
      <c r="O299" s="194"/>
      <c r="P299" s="197"/>
      <c r="Q299" s="197"/>
    </row>
    <row r="300" spans="15:17" x14ac:dyDescent="0.3">
      <c r="O300" s="194"/>
      <c r="P300" s="197"/>
      <c r="Q300" s="197"/>
    </row>
    <row r="301" spans="15:17" x14ac:dyDescent="0.3">
      <c r="O301" s="194"/>
      <c r="P301" s="197"/>
      <c r="Q301" s="197"/>
    </row>
    <row r="302" spans="15:17" x14ac:dyDescent="0.3">
      <c r="O302" s="194"/>
      <c r="P302" s="197"/>
      <c r="Q302" s="197"/>
    </row>
    <row r="303" spans="15:17" x14ac:dyDescent="0.3">
      <c r="O303" s="194"/>
      <c r="P303" s="197"/>
      <c r="Q303" s="197"/>
    </row>
    <row r="304" spans="15:17" x14ac:dyDescent="0.3">
      <c r="O304" s="194"/>
      <c r="P304" s="197"/>
      <c r="Q304" s="197"/>
    </row>
    <row r="305" spans="15:17" x14ac:dyDescent="0.3">
      <c r="O305" s="194"/>
      <c r="P305" s="197"/>
      <c r="Q305" s="197"/>
    </row>
    <row r="306" spans="15:17" x14ac:dyDescent="0.3">
      <c r="O306" s="194"/>
      <c r="P306" s="197"/>
      <c r="Q306" s="197"/>
    </row>
    <row r="307" spans="15:17" x14ac:dyDescent="0.3">
      <c r="O307" s="194"/>
      <c r="P307" s="197"/>
      <c r="Q307" s="197"/>
    </row>
    <row r="308" spans="15:17" x14ac:dyDescent="0.3">
      <c r="O308" s="194"/>
      <c r="P308" s="197"/>
      <c r="Q308" s="197"/>
    </row>
    <row r="309" spans="15:17" x14ac:dyDescent="0.3">
      <c r="O309" s="194"/>
      <c r="P309" s="197"/>
      <c r="Q309" s="197"/>
    </row>
    <row r="310" spans="15:17" x14ac:dyDescent="0.3">
      <c r="O310" s="194"/>
      <c r="P310" s="197"/>
      <c r="Q310" s="197"/>
    </row>
    <row r="311" spans="15:17" x14ac:dyDescent="0.3">
      <c r="O311" s="194"/>
      <c r="P311" s="197"/>
      <c r="Q311" s="197"/>
    </row>
    <row r="312" spans="15:17" x14ac:dyDescent="0.3">
      <c r="O312" s="194"/>
      <c r="P312" s="197"/>
      <c r="Q312" s="197"/>
    </row>
    <row r="313" spans="15:17" x14ac:dyDescent="0.3">
      <c r="O313" s="194"/>
      <c r="P313" s="197"/>
      <c r="Q313" s="197"/>
    </row>
    <row r="314" spans="15:17" x14ac:dyDescent="0.3">
      <c r="O314" s="194"/>
      <c r="P314" s="197"/>
      <c r="Q314" s="197"/>
    </row>
    <row r="315" spans="15:17" x14ac:dyDescent="0.3">
      <c r="O315" s="194"/>
      <c r="P315" s="197"/>
      <c r="Q315" s="197"/>
    </row>
    <row r="316" spans="15:17" x14ac:dyDescent="0.3">
      <c r="O316" s="194"/>
      <c r="P316" s="197"/>
      <c r="Q316" s="197"/>
    </row>
    <row r="317" spans="15:17" x14ac:dyDescent="0.3">
      <c r="O317" s="194"/>
      <c r="P317" s="197"/>
      <c r="Q317" s="197"/>
    </row>
    <row r="318" spans="15:17" x14ac:dyDescent="0.3">
      <c r="O318" s="194"/>
      <c r="P318" s="197"/>
      <c r="Q318" s="197"/>
    </row>
    <row r="319" spans="15:17" x14ac:dyDescent="0.3">
      <c r="O319" s="194"/>
      <c r="P319" s="197"/>
      <c r="Q319" s="197"/>
    </row>
    <row r="320" spans="15:17" x14ac:dyDescent="0.3">
      <c r="O320" s="194"/>
      <c r="P320" s="197"/>
      <c r="Q320" s="197"/>
    </row>
    <row r="321" spans="15:17" x14ac:dyDescent="0.3">
      <c r="O321" s="194"/>
      <c r="P321" s="197"/>
      <c r="Q321" s="197"/>
    </row>
    <row r="322" spans="15:17" x14ac:dyDescent="0.3">
      <c r="O322" s="194"/>
      <c r="P322" s="197"/>
      <c r="Q322" s="197"/>
    </row>
    <row r="323" spans="15:17" x14ac:dyDescent="0.3">
      <c r="O323" s="194"/>
      <c r="P323" s="197"/>
      <c r="Q323" s="197"/>
    </row>
    <row r="324" spans="15:17" x14ac:dyDescent="0.3">
      <c r="O324" s="194"/>
      <c r="P324" s="197"/>
      <c r="Q324" s="197"/>
    </row>
    <row r="325" spans="15:17" x14ac:dyDescent="0.3">
      <c r="O325" s="194"/>
      <c r="P325" s="197"/>
      <c r="Q325" s="197"/>
    </row>
    <row r="326" spans="15:17" x14ac:dyDescent="0.3">
      <c r="O326" s="194"/>
      <c r="P326" s="197"/>
      <c r="Q326" s="197"/>
    </row>
    <row r="327" spans="15:17" x14ac:dyDescent="0.3">
      <c r="O327" s="194"/>
      <c r="P327" s="197"/>
      <c r="Q327" s="197"/>
    </row>
    <row r="328" spans="15:17" x14ac:dyDescent="0.3">
      <c r="O328" s="194"/>
      <c r="P328" s="197"/>
      <c r="Q328" s="197"/>
    </row>
    <row r="329" spans="15:17" x14ac:dyDescent="0.3">
      <c r="O329" s="194"/>
      <c r="P329" s="197"/>
      <c r="Q329" s="197"/>
    </row>
    <row r="330" spans="15:17" x14ac:dyDescent="0.3">
      <c r="O330" s="194"/>
      <c r="P330" s="197"/>
      <c r="Q330" s="197"/>
    </row>
    <row r="331" spans="15:17" x14ac:dyDescent="0.3">
      <c r="O331" s="194"/>
      <c r="P331" s="197"/>
      <c r="Q331" s="197"/>
    </row>
    <row r="332" spans="15:17" x14ac:dyDescent="0.3">
      <c r="O332" s="194"/>
      <c r="P332" s="197"/>
      <c r="Q332" s="197"/>
    </row>
    <row r="333" spans="15:17" x14ac:dyDescent="0.3">
      <c r="O333" s="194"/>
      <c r="P333" s="197"/>
      <c r="Q333" s="197"/>
    </row>
    <row r="334" spans="15:17" x14ac:dyDescent="0.3">
      <c r="O334" s="194"/>
      <c r="P334" s="197"/>
      <c r="Q334" s="197"/>
    </row>
    <row r="335" spans="15:17" x14ac:dyDescent="0.3">
      <c r="O335" s="194"/>
      <c r="P335" s="197"/>
      <c r="Q335" s="197"/>
    </row>
    <row r="336" spans="15:17" x14ac:dyDescent="0.3">
      <c r="O336" s="194"/>
      <c r="P336" s="197"/>
      <c r="Q336" s="197"/>
    </row>
    <row r="337" spans="15:17" x14ac:dyDescent="0.3">
      <c r="O337" s="194"/>
      <c r="P337" s="197"/>
      <c r="Q337" s="197"/>
    </row>
    <row r="338" spans="15:17" x14ac:dyDescent="0.3">
      <c r="O338" s="194"/>
      <c r="P338" s="197"/>
      <c r="Q338" s="197"/>
    </row>
    <row r="339" spans="15:17" x14ac:dyDescent="0.3">
      <c r="O339" s="194"/>
      <c r="P339" s="197"/>
      <c r="Q339" s="197"/>
    </row>
    <row r="340" spans="15:17" x14ac:dyDescent="0.3">
      <c r="O340" s="194"/>
      <c r="P340" s="197"/>
      <c r="Q340" s="197"/>
    </row>
    <row r="341" spans="15:17" x14ac:dyDescent="0.3">
      <c r="O341" s="194"/>
      <c r="P341" s="197"/>
      <c r="Q341" s="197"/>
    </row>
    <row r="342" spans="15:17" x14ac:dyDescent="0.3">
      <c r="O342" s="194"/>
      <c r="P342" s="197"/>
      <c r="Q342" s="197"/>
    </row>
    <row r="343" spans="15:17" x14ac:dyDescent="0.3">
      <c r="O343" s="194"/>
      <c r="P343" s="197"/>
      <c r="Q343" s="197"/>
    </row>
    <row r="344" spans="15:17" x14ac:dyDescent="0.3">
      <c r="O344" s="194"/>
      <c r="P344" s="197"/>
      <c r="Q344" s="197"/>
    </row>
    <row r="345" spans="15:17" x14ac:dyDescent="0.3">
      <c r="O345" s="194"/>
      <c r="P345" s="197"/>
      <c r="Q345" s="197"/>
    </row>
    <row r="346" spans="15:17" x14ac:dyDescent="0.3">
      <c r="O346" s="194"/>
      <c r="P346" s="197"/>
      <c r="Q346" s="197"/>
    </row>
    <row r="347" spans="15:17" x14ac:dyDescent="0.3">
      <c r="O347" s="194"/>
      <c r="P347" s="197"/>
      <c r="Q347" s="197"/>
    </row>
    <row r="348" spans="15:17" x14ac:dyDescent="0.3">
      <c r="O348" s="194"/>
      <c r="P348" s="197"/>
      <c r="Q348" s="197"/>
    </row>
    <row r="349" spans="15:17" x14ac:dyDescent="0.3">
      <c r="O349" s="194"/>
      <c r="P349" s="197"/>
      <c r="Q349" s="197"/>
    </row>
    <row r="350" spans="15:17" x14ac:dyDescent="0.3">
      <c r="O350" s="194"/>
      <c r="P350" s="197"/>
      <c r="Q350" s="197"/>
    </row>
    <row r="351" spans="15:17" x14ac:dyDescent="0.3">
      <c r="O351" s="194"/>
      <c r="P351" s="197"/>
      <c r="Q351" s="197"/>
    </row>
    <row r="352" spans="15:17" x14ac:dyDescent="0.3">
      <c r="O352" s="194"/>
      <c r="P352" s="197"/>
      <c r="Q352" s="197"/>
    </row>
    <row r="353" spans="15:17" x14ac:dyDescent="0.3">
      <c r="O353" s="194"/>
      <c r="P353" s="197"/>
      <c r="Q353" s="197"/>
    </row>
    <row r="354" spans="15:17" x14ac:dyDescent="0.3">
      <c r="O354" s="194"/>
      <c r="P354" s="197"/>
      <c r="Q354" s="197"/>
    </row>
    <row r="355" spans="15:17" x14ac:dyDescent="0.3">
      <c r="O355" s="194"/>
      <c r="P355" s="197"/>
      <c r="Q355" s="197"/>
    </row>
    <row r="356" spans="15:17" x14ac:dyDescent="0.3">
      <c r="O356" s="194"/>
      <c r="P356" s="197"/>
      <c r="Q356" s="197"/>
    </row>
    <row r="357" spans="15:17" x14ac:dyDescent="0.3">
      <c r="O357" s="194"/>
      <c r="P357" s="197"/>
      <c r="Q357" s="197"/>
    </row>
    <row r="358" spans="15:17" x14ac:dyDescent="0.3">
      <c r="O358" s="194"/>
      <c r="P358" s="197"/>
      <c r="Q358" s="197"/>
    </row>
    <row r="359" spans="15:17" x14ac:dyDescent="0.3">
      <c r="O359" s="194"/>
      <c r="P359" s="197"/>
      <c r="Q359" s="197"/>
    </row>
    <row r="360" spans="15:17" x14ac:dyDescent="0.3">
      <c r="O360" s="194"/>
      <c r="P360" s="197"/>
      <c r="Q360" s="197"/>
    </row>
    <row r="361" spans="15:17" x14ac:dyDescent="0.3">
      <c r="O361" s="194"/>
      <c r="P361" s="197"/>
      <c r="Q361" s="197"/>
    </row>
    <row r="362" spans="15:17" x14ac:dyDescent="0.3">
      <c r="O362" s="194"/>
      <c r="P362" s="197"/>
      <c r="Q362" s="197"/>
    </row>
    <row r="363" spans="15:17" x14ac:dyDescent="0.3">
      <c r="O363" s="194"/>
      <c r="P363" s="197"/>
      <c r="Q363" s="197"/>
    </row>
    <row r="364" spans="15:17" x14ac:dyDescent="0.3">
      <c r="O364" s="194"/>
      <c r="P364" s="197"/>
      <c r="Q364" s="197"/>
    </row>
    <row r="365" spans="15:17" x14ac:dyDescent="0.3">
      <c r="O365" s="194"/>
      <c r="P365" s="197"/>
      <c r="Q365" s="197"/>
    </row>
    <row r="366" spans="15:17" x14ac:dyDescent="0.3">
      <c r="O366" s="194"/>
      <c r="P366" s="197"/>
      <c r="Q366" s="197"/>
    </row>
    <row r="367" spans="15:17" x14ac:dyDescent="0.3">
      <c r="O367" s="194"/>
      <c r="P367" s="197"/>
      <c r="Q367" s="197"/>
    </row>
    <row r="368" spans="15:17" x14ac:dyDescent="0.3">
      <c r="O368" s="194"/>
      <c r="P368" s="197"/>
      <c r="Q368" s="197"/>
    </row>
    <row r="369" spans="15:17" x14ac:dyDescent="0.3">
      <c r="O369" s="194"/>
      <c r="P369" s="197"/>
      <c r="Q369" s="197"/>
    </row>
    <row r="370" spans="15:17" x14ac:dyDescent="0.3">
      <c r="O370" s="194"/>
      <c r="P370" s="197"/>
      <c r="Q370" s="197"/>
    </row>
    <row r="371" spans="15:17" x14ac:dyDescent="0.3">
      <c r="O371" s="194"/>
      <c r="P371" s="197"/>
      <c r="Q371" s="197"/>
    </row>
    <row r="372" spans="15:17" x14ac:dyDescent="0.3">
      <c r="O372" s="194"/>
      <c r="P372" s="197"/>
      <c r="Q372" s="197"/>
    </row>
    <row r="373" spans="15:17" x14ac:dyDescent="0.3">
      <c r="O373" s="194"/>
      <c r="P373" s="197"/>
      <c r="Q373" s="197"/>
    </row>
    <row r="374" spans="15:17" x14ac:dyDescent="0.3">
      <c r="O374" s="194"/>
      <c r="P374" s="197"/>
      <c r="Q374" s="197"/>
    </row>
    <row r="375" spans="15:17" x14ac:dyDescent="0.3">
      <c r="O375" s="194"/>
      <c r="P375" s="197"/>
      <c r="Q375" s="197"/>
    </row>
    <row r="376" spans="15:17" x14ac:dyDescent="0.3">
      <c r="O376" s="194"/>
      <c r="P376" s="197"/>
      <c r="Q376" s="197"/>
    </row>
    <row r="377" spans="15:17" x14ac:dyDescent="0.3">
      <c r="O377" s="194"/>
      <c r="P377" s="197"/>
      <c r="Q377" s="197"/>
    </row>
    <row r="378" spans="15:17" x14ac:dyDescent="0.3">
      <c r="O378" s="194"/>
      <c r="P378" s="197"/>
      <c r="Q378" s="197"/>
    </row>
    <row r="379" spans="15:17" x14ac:dyDescent="0.3">
      <c r="O379" s="194"/>
      <c r="P379" s="197"/>
      <c r="Q379" s="197"/>
    </row>
    <row r="380" spans="15:17" x14ac:dyDescent="0.3">
      <c r="O380" s="194"/>
      <c r="P380" s="197"/>
      <c r="Q380" s="197"/>
    </row>
    <row r="381" spans="15:17" x14ac:dyDescent="0.3">
      <c r="O381" s="194"/>
      <c r="P381" s="197"/>
      <c r="Q381" s="197"/>
    </row>
    <row r="382" spans="15:17" x14ac:dyDescent="0.3">
      <c r="O382" s="194"/>
      <c r="P382" s="197"/>
      <c r="Q382" s="197"/>
    </row>
    <row r="383" spans="15:17" x14ac:dyDescent="0.3">
      <c r="O383" s="194"/>
      <c r="P383" s="197"/>
      <c r="Q383" s="197"/>
    </row>
    <row r="384" spans="15:17" x14ac:dyDescent="0.3">
      <c r="O384" s="194"/>
      <c r="P384" s="197"/>
      <c r="Q384" s="197"/>
    </row>
    <row r="385" spans="15:17" x14ac:dyDescent="0.3">
      <c r="O385" s="194"/>
      <c r="P385" s="197"/>
      <c r="Q385" s="197"/>
    </row>
    <row r="386" spans="15:17" x14ac:dyDescent="0.3">
      <c r="O386" s="194"/>
      <c r="P386" s="197"/>
      <c r="Q386" s="197"/>
    </row>
    <row r="387" spans="15:17" x14ac:dyDescent="0.3">
      <c r="O387" s="194"/>
      <c r="P387" s="197"/>
      <c r="Q387" s="197"/>
    </row>
    <row r="388" spans="15:17" x14ac:dyDescent="0.3">
      <c r="O388" s="194"/>
      <c r="P388" s="197"/>
      <c r="Q388" s="197"/>
    </row>
    <row r="389" spans="15:17" x14ac:dyDescent="0.3">
      <c r="O389" s="194"/>
      <c r="P389" s="197"/>
      <c r="Q389" s="197"/>
    </row>
    <row r="390" spans="15:17" x14ac:dyDescent="0.3">
      <c r="O390" s="194"/>
      <c r="P390" s="197"/>
      <c r="Q390" s="197"/>
    </row>
    <row r="391" spans="15:17" x14ac:dyDescent="0.3">
      <c r="O391" s="194"/>
      <c r="P391" s="197"/>
      <c r="Q391" s="197"/>
    </row>
    <row r="392" spans="15:17" x14ac:dyDescent="0.3">
      <c r="O392" s="194"/>
      <c r="P392" s="197"/>
      <c r="Q392" s="197"/>
    </row>
    <row r="393" spans="15:17" x14ac:dyDescent="0.3">
      <c r="O393" s="194"/>
      <c r="P393" s="197"/>
      <c r="Q393" s="197"/>
    </row>
    <row r="394" spans="15:17" x14ac:dyDescent="0.3">
      <c r="O394" s="194"/>
      <c r="P394" s="197"/>
      <c r="Q394" s="197"/>
    </row>
    <row r="395" spans="15:17" x14ac:dyDescent="0.3">
      <c r="O395" s="194"/>
      <c r="P395" s="197"/>
      <c r="Q395" s="197"/>
    </row>
    <row r="396" spans="15:17" x14ac:dyDescent="0.3">
      <c r="O396" s="194"/>
      <c r="P396" s="197"/>
      <c r="Q396" s="197"/>
    </row>
    <row r="397" spans="15:17" x14ac:dyDescent="0.3">
      <c r="O397" s="194"/>
      <c r="P397" s="197"/>
      <c r="Q397" s="197"/>
    </row>
    <row r="398" spans="15:17" x14ac:dyDescent="0.3">
      <c r="O398" s="194"/>
      <c r="P398" s="197"/>
      <c r="Q398" s="197"/>
    </row>
    <row r="399" spans="15:17" x14ac:dyDescent="0.3">
      <c r="O399" s="194"/>
      <c r="P399" s="197"/>
      <c r="Q399" s="197"/>
    </row>
    <row r="400" spans="15:17" x14ac:dyDescent="0.3">
      <c r="O400" s="194"/>
      <c r="P400" s="197"/>
      <c r="Q400" s="197"/>
    </row>
    <row r="401" spans="15:17" x14ac:dyDescent="0.3">
      <c r="O401" s="194"/>
      <c r="P401" s="197"/>
      <c r="Q401" s="197"/>
    </row>
    <row r="402" spans="15:17" x14ac:dyDescent="0.3">
      <c r="O402" s="194"/>
      <c r="P402" s="197"/>
      <c r="Q402" s="197"/>
    </row>
    <row r="403" spans="15:17" x14ac:dyDescent="0.3">
      <c r="O403" s="194"/>
      <c r="P403" s="197"/>
      <c r="Q403" s="197"/>
    </row>
    <row r="404" spans="15:17" x14ac:dyDescent="0.3">
      <c r="O404" s="194"/>
      <c r="P404" s="197"/>
      <c r="Q404" s="197"/>
    </row>
    <row r="405" spans="15:17" x14ac:dyDescent="0.3">
      <c r="O405" s="194"/>
      <c r="P405" s="197"/>
      <c r="Q405" s="197"/>
    </row>
    <row r="406" spans="15:17" x14ac:dyDescent="0.3">
      <c r="O406" s="194"/>
      <c r="P406" s="197"/>
      <c r="Q406" s="197"/>
    </row>
    <row r="407" spans="15:17" x14ac:dyDescent="0.3">
      <c r="O407" s="194"/>
      <c r="P407" s="197"/>
      <c r="Q407" s="197"/>
    </row>
    <row r="408" spans="15:17" x14ac:dyDescent="0.3">
      <c r="O408" s="194"/>
      <c r="P408" s="197"/>
      <c r="Q408" s="197"/>
    </row>
    <row r="409" spans="15:17" x14ac:dyDescent="0.3">
      <c r="O409" s="194"/>
      <c r="P409" s="197"/>
      <c r="Q409" s="197"/>
    </row>
    <row r="410" spans="15:17" x14ac:dyDescent="0.3">
      <c r="O410" s="194"/>
      <c r="P410" s="197"/>
      <c r="Q410" s="197"/>
    </row>
    <row r="411" spans="15:17" x14ac:dyDescent="0.3">
      <c r="O411" s="194"/>
      <c r="P411" s="197"/>
      <c r="Q411" s="197"/>
    </row>
    <row r="412" spans="15:17" x14ac:dyDescent="0.3">
      <c r="O412" s="194"/>
      <c r="P412" s="197"/>
      <c r="Q412" s="197"/>
    </row>
    <row r="413" spans="15:17" x14ac:dyDescent="0.3">
      <c r="O413" s="194"/>
      <c r="P413" s="197"/>
      <c r="Q413" s="197"/>
    </row>
    <row r="414" spans="15:17" x14ac:dyDescent="0.3">
      <c r="O414" s="194"/>
      <c r="P414" s="197"/>
      <c r="Q414" s="197"/>
    </row>
    <row r="415" spans="15:17" x14ac:dyDescent="0.3">
      <c r="O415" s="194"/>
      <c r="P415" s="197"/>
      <c r="Q415" s="197"/>
    </row>
    <row r="416" spans="15:17" x14ac:dyDescent="0.3">
      <c r="O416" s="194"/>
      <c r="P416" s="197"/>
      <c r="Q416" s="197"/>
    </row>
    <row r="417" spans="15:17" x14ac:dyDescent="0.3">
      <c r="O417" s="194"/>
      <c r="P417" s="197"/>
      <c r="Q417" s="197"/>
    </row>
    <row r="418" spans="15:17" x14ac:dyDescent="0.3">
      <c r="O418" s="194"/>
      <c r="P418" s="197"/>
      <c r="Q418" s="197"/>
    </row>
    <row r="419" spans="15:17" x14ac:dyDescent="0.3">
      <c r="O419" s="194"/>
      <c r="P419" s="197"/>
      <c r="Q419" s="197"/>
    </row>
    <row r="420" spans="15:17" x14ac:dyDescent="0.3">
      <c r="O420" s="194"/>
      <c r="P420" s="197"/>
      <c r="Q420" s="197"/>
    </row>
    <row r="421" spans="15:17" x14ac:dyDescent="0.3">
      <c r="O421" s="194"/>
      <c r="P421" s="197"/>
      <c r="Q421" s="197"/>
    </row>
    <row r="422" spans="15:17" x14ac:dyDescent="0.3">
      <c r="O422" s="194"/>
      <c r="P422" s="197"/>
      <c r="Q422" s="197"/>
    </row>
    <row r="423" spans="15:17" x14ac:dyDescent="0.3">
      <c r="O423" s="194"/>
      <c r="P423" s="197"/>
      <c r="Q423" s="197"/>
    </row>
    <row r="424" spans="15:17" x14ac:dyDescent="0.3">
      <c r="O424" s="194"/>
      <c r="P424" s="197"/>
      <c r="Q424" s="197"/>
    </row>
    <row r="425" spans="15:17" x14ac:dyDescent="0.3">
      <c r="O425" s="194"/>
      <c r="P425" s="197"/>
      <c r="Q425" s="197"/>
    </row>
    <row r="426" spans="15:17" x14ac:dyDescent="0.3">
      <c r="O426" s="194"/>
      <c r="P426" s="197"/>
      <c r="Q426" s="197"/>
    </row>
    <row r="427" spans="15:17" x14ac:dyDescent="0.3">
      <c r="O427" s="194"/>
      <c r="P427" s="197"/>
      <c r="Q427" s="197"/>
    </row>
    <row r="428" spans="15:17" x14ac:dyDescent="0.3">
      <c r="O428" s="194"/>
      <c r="P428" s="197"/>
      <c r="Q428" s="197"/>
    </row>
    <row r="429" spans="15:17" x14ac:dyDescent="0.3">
      <c r="O429" s="194"/>
      <c r="P429" s="197"/>
      <c r="Q429" s="197"/>
    </row>
    <row r="430" spans="15:17" x14ac:dyDescent="0.3">
      <c r="O430" s="194"/>
      <c r="P430" s="197"/>
      <c r="Q430" s="197"/>
    </row>
    <row r="431" spans="15:17" x14ac:dyDescent="0.3">
      <c r="O431" s="194"/>
      <c r="P431" s="197"/>
      <c r="Q431" s="197"/>
    </row>
    <row r="432" spans="15:17" x14ac:dyDescent="0.3">
      <c r="O432" s="194"/>
      <c r="P432" s="197"/>
      <c r="Q432" s="197"/>
    </row>
    <row r="433" spans="15:17" x14ac:dyDescent="0.3">
      <c r="O433" s="194"/>
      <c r="P433" s="197"/>
      <c r="Q433" s="197"/>
    </row>
    <row r="434" spans="15:17" x14ac:dyDescent="0.3">
      <c r="O434" s="194"/>
      <c r="P434" s="197"/>
      <c r="Q434" s="197"/>
    </row>
    <row r="435" spans="15:17" x14ac:dyDescent="0.3">
      <c r="O435" s="194"/>
      <c r="P435" s="197"/>
      <c r="Q435" s="197"/>
    </row>
    <row r="436" spans="15:17" x14ac:dyDescent="0.3">
      <c r="O436" s="194"/>
      <c r="P436" s="197"/>
      <c r="Q436" s="197"/>
    </row>
    <row r="437" spans="15:17" x14ac:dyDescent="0.3">
      <c r="O437" s="194"/>
      <c r="P437" s="197"/>
      <c r="Q437" s="197"/>
    </row>
    <row r="438" spans="15:17" x14ac:dyDescent="0.3">
      <c r="O438" s="194"/>
      <c r="P438" s="197"/>
      <c r="Q438" s="197"/>
    </row>
    <row r="439" spans="15:17" x14ac:dyDescent="0.3">
      <c r="O439" s="194"/>
      <c r="P439" s="197"/>
      <c r="Q439" s="197"/>
    </row>
    <row r="440" spans="15:17" x14ac:dyDescent="0.3">
      <c r="O440" s="194"/>
      <c r="P440" s="197"/>
      <c r="Q440" s="197"/>
    </row>
    <row r="441" spans="15:17" x14ac:dyDescent="0.3">
      <c r="O441" s="194"/>
      <c r="P441" s="197"/>
      <c r="Q441" s="197"/>
    </row>
    <row r="442" spans="15:17" x14ac:dyDescent="0.3">
      <c r="O442" s="194"/>
      <c r="P442" s="197"/>
      <c r="Q442" s="197"/>
    </row>
    <row r="443" spans="15:17" x14ac:dyDescent="0.3">
      <c r="O443" s="194"/>
      <c r="P443" s="197"/>
      <c r="Q443" s="197"/>
    </row>
    <row r="444" spans="15:17" x14ac:dyDescent="0.3">
      <c r="O444" s="194"/>
      <c r="P444" s="197"/>
      <c r="Q444" s="197"/>
    </row>
    <row r="445" spans="15:17" x14ac:dyDescent="0.3">
      <c r="O445" s="194"/>
      <c r="P445" s="197"/>
      <c r="Q445" s="197"/>
    </row>
    <row r="446" spans="15:17" x14ac:dyDescent="0.3">
      <c r="O446" s="194"/>
      <c r="P446" s="197"/>
      <c r="Q446" s="197"/>
    </row>
    <row r="447" spans="15:17" x14ac:dyDescent="0.3">
      <c r="O447" s="194"/>
      <c r="P447" s="197"/>
      <c r="Q447" s="197"/>
    </row>
    <row r="448" spans="15:17" x14ac:dyDescent="0.3">
      <c r="O448" s="194"/>
      <c r="P448" s="197"/>
      <c r="Q448" s="197"/>
    </row>
    <row r="449" spans="15:17" x14ac:dyDescent="0.3">
      <c r="O449" s="194"/>
      <c r="P449" s="197"/>
      <c r="Q449" s="197"/>
    </row>
    <row r="450" spans="15:17" x14ac:dyDescent="0.3">
      <c r="O450" s="194"/>
      <c r="P450" s="197"/>
      <c r="Q450" s="197"/>
    </row>
    <row r="451" spans="15:17" x14ac:dyDescent="0.3">
      <c r="O451" s="194"/>
      <c r="P451" s="197"/>
      <c r="Q451" s="197"/>
    </row>
    <row r="452" spans="15:17" x14ac:dyDescent="0.3">
      <c r="O452" s="194"/>
      <c r="P452" s="197"/>
      <c r="Q452" s="197"/>
    </row>
    <row r="453" spans="15:17" x14ac:dyDescent="0.3">
      <c r="O453" s="194"/>
      <c r="P453" s="197"/>
      <c r="Q453" s="197"/>
    </row>
    <row r="454" spans="15:17" x14ac:dyDescent="0.3">
      <c r="O454" s="194"/>
      <c r="P454" s="197"/>
      <c r="Q454" s="197"/>
    </row>
    <row r="455" spans="15:17" x14ac:dyDescent="0.3">
      <c r="O455" s="194"/>
      <c r="P455" s="197"/>
      <c r="Q455" s="197"/>
    </row>
    <row r="456" spans="15:17" x14ac:dyDescent="0.3">
      <c r="O456" s="194"/>
      <c r="P456" s="197"/>
      <c r="Q456" s="197"/>
    </row>
    <row r="457" spans="15:17" x14ac:dyDescent="0.3">
      <c r="O457" s="194"/>
      <c r="P457" s="197"/>
      <c r="Q457" s="197"/>
    </row>
    <row r="458" spans="15:17" x14ac:dyDescent="0.3">
      <c r="O458" s="194"/>
      <c r="P458" s="197"/>
      <c r="Q458" s="197"/>
    </row>
    <row r="459" spans="15:17" x14ac:dyDescent="0.3">
      <c r="O459" s="194"/>
      <c r="P459" s="197"/>
      <c r="Q459" s="197"/>
    </row>
    <row r="460" spans="15:17" x14ac:dyDescent="0.3">
      <c r="O460" s="194"/>
      <c r="P460" s="197"/>
      <c r="Q460" s="197"/>
    </row>
    <row r="461" spans="15:17" x14ac:dyDescent="0.3">
      <c r="O461" s="194"/>
      <c r="P461" s="197"/>
      <c r="Q461" s="197"/>
    </row>
    <row r="462" spans="15:17" x14ac:dyDescent="0.3">
      <c r="O462" s="194"/>
      <c r="P462" s="197"/>
      <c r="Q462" s="197"/>
    </row>
    <row r="463" spans="15:17" x14ac:dyDescent="0.3">
      <c r="O463" s="194"/>
      <c r="P463" s="197"/>
      <c r="Q463" s="197"/>
    </row>
    <row r="464" spans="15:17" x14ac:dyDescent="0.3">
      <c r="O464" s="194"/>
      <c r="P464" s="197"/>
      <c r="Q464" s="197"/>
    </row>
    <row r="465" spans="15:17" x14ac:dyDescent="0.3">
      <c r="O465" s="194"/>
      <c r="P465" s="197"/>
      <c r="Q465" s="197"/>
    </row>
    <row r="466" spans="15:17" x14ac:dyDescent="0.3">
      <c r="O466" s="194"/>
      <c r="P466" s="197"/>
      <c r="Q466" s="197"/>
    </row>
    <row r="467" spans="15:17" x14ac:dyDescent="0.3">
      <c r="O467" s="194"/>
      <c r="P467" s="197"/>
      <c r="Q467" s="197"/>
    </row>
    <row r="468" spans="15:17" x14ac:dyDescent="0.3">
      <c r="O468" s="194"/>
      <c r="P468" s="197"/>
      <c r="Q468" s="197"/>
    </row>
    <row r="469" spans="15:17" x14ac:dyDescent="0.3">
      <c r="O469" s="194"/>
      <c r="P469" s="197"/>
      <c r="Q469" s="197"/>
    </row>
    <row r="470" spans="15:17" x14ac:dyDescent="0.3">
      <c r="O470" s="194"/>
      <c r="P470" s="197"/>
      <c r="Q470" s="197"/>
    </row>
    <row r="471" spans="15:17" x14ac:dyDescent="0.3">
      <c r="O471" s="194"/>
      <c r="P471" s="197"/>
      <c r="Q471" s="197"/>
    </row>
    <row r="472" spans="15:17" x14ac:dyDescent="0.3">
      <c r="O472" s="194"/>
      <c r="P472" s="197"/>
      <c r="Q472" s="197"/>
    </row>
    <row r="473" spans="15:17" x14ac:dyDescent="0.3">
      <c r="O473" s="194"/>
      <c r="P473" s="197"/>
      <c r="Q473" s="197"/>
    </row>
    <row r="474" spans="15:17" x14ac:dyDescent="0.3">
      <c r="O474" s="194"/>
      <c r="P474" s="197"/>
      <c r="Q474" s="197"/>
    </row>
    <row r="475" spans="15:17" x14ac:dyDescent="0.3">
      <c r="O475" s="194"/>
      <c r="P475" s="197"/>
      <c r="Q475" s="197"/>
    </row>
    <row r="476" spans="15:17" x14ac:dyDescent="0.3">
      <c r="O476" s="194"/>
      <c r="P476" s="197"/>
      <c r="Q476" s="197"/>
    </row>
    <row r="477" spans="15:17" x14ac:dyDescent="0.3">
      <c r="O477" s="194"/>
      <c r="P477" s="197"/>
      <c r="Q477" s="197"/>
    </row>
    <row r="478" spans="15:17" x14ac:dyDescent="0.3">
      <c r="O478" s="194"/>
      <c r="P478" s="197"/>
      <c r="Q478" s="197"/>
    </row>
    <row r="479" spans="15:17" x14ac:dyDescent="0.3">
      <c r="O479" s="194"/>
      <c r="P479" s="197"/>
      <c r="Q479" s="197"/>
    </row>
    <row r="480" spans="15:17" x14ac:dyDescent="0.3">
      <c r="O480" s="194"/>
      <c r="P480" s="197"/>
      <c r="Q480" s="197"/>
    </row>
    <row r="481" spans="15:17" x14ac:dyDescent="0.3">
      <c r="O481" s="194"/>
      <c r="P481" s="197"/>
      <c r="Q481" s="197"/>
    </row>
    <row r="482" spans="15:17" x14ac:dyDescent="0.3">
      <c r="O482" s="194"/>
      <c r="P482" s="197"/>
      <c r="Q482" s="197"/>
    </row>
    <row r="483" spans="15:17" x14ac:dyDescent="0.3">
      <c r="O483" s="194"/>
      <c r="P483" s="197"/>
      <c r="Q483" s="197"/>
    </row>
    <row r="484" spans="15:17" x14ac:dyDescent="0.3">
      <c r="O484" s="194"/>
      <c r="P484" s="197"/>
      <c r="Q484" s="197"/>
    </row>
    <row r="485" spans="15:17" x14ac:dyDescent="0.3">
      <c r="O485" s="194"/>
      <c r="P485" s="197"/>
      <c r="Q485" s="197"/>
    </row>
    <row r="486" spans="15:17" x14ac:dyDescent="0.3">
      <c r="O486" s="194"/>
      <c r="P486" s="197"/>
      <c r="Q486" s="197"/>
    </row>
    <row r="487" spans="15:17" x14ac:dyDescent="0.3">
      <c r="O487" s="194"/>
      <c r="P487" s="197"/>
      <c r="Q487" s="197"/>
    </row>
    <row r="488" spans="15:17" x14ac:dyDescent="0.3">
      <c r="O488" s="194"/>
      <c r="P488" s="197"/>
      <c r="Q488" s="197"/>
    </row>
    <row r="489" spans="15:17" x14ac:dyDescent="0.3">
      <c r="O489" s="194"/>
      <c r="P489" s="197"/>
      <c r="Q489" s="197"/>
    </row>
    <row r="490" spans="15:17" x14ac:dyDescent="0.3">
      <c r="O490" s="194"/>
      <c r="P490" s="197"/>
      <c r="Q490" s="197"/>
    </row>
    <row r="491" spans="15:17" x14ac:dyDescent="0.3">
      <c r="O491" s="194"/>
      <c r="P491" s="197"/>
      <c r="Q491" s="197"/>
    </row>
    <row r="492" spans="15:17" x14ac:dyDescent="0.3">
      <c r="O492" s="194"/>
      <c r="P492" s="197"/>
      <c r="Q492" s="197"/>
    </row>
    <row r="493" spans="15:17" x14ac:dyDescent="0.3">
      <c r="O493" s="194"/>
      <c r="P493" s="197"/>
      <c r="Q493" s="197"/>
    </row>
    <row r="494" spans="15:17" x14ac:dyDescent="0.3">
      <c r="O494" s="194"/>
      <c r="P494" s="197"/>
      <c r="Q494" s="197"/>
    </row>
    <row r="495" spans="15:17" x14ac:dyDescent="0.3">
      <c r="O495" s="194"/>
      <c r="P495" s="197"/>
      <c r="Q495" s="197"/>
    </row>
    <row r="496" spans="15:17" x14ac:dyDescent="0.3">
      <c r="O496" s="194"/>
      <c r="P496" s="197"/>
      <c r="Q496" s="197"/>
    </row>
    <row r="497" spans="15:17" x14ac:dyDescent="0.3">
      <c r="O497" s="194"/>
      <c r="P497" s="197"/>
      <c r="Q497" s="197"/>
    </row>
    <row r="498" spans="15:17" x14ac:dyDescent="0.3">
      <c r="O498" s="194"/>
      <c r="P498" s="197"/>
      <c r="Q498" s="197"/>
    </row>
    <row r="499" spans="15:17" x14ac:dyDescent="0.3">
      <c r="O499" s="194"/>
      <c r="P499" s="197"/>
      <c r="Q499" s="197"/>
    </row>
    <row r="500" spans="15:17" x14ac:dyDescent="0.3">
      <c r="O500" s="194"/>
      <c r="P500" s="197"/>
      <c r="Q500" s="197"/>
    </row>
    <row r="501" spans="15:17" x14ac:dyDescent="0.3">
      <c r="O501" s="194"/>
      <c r="P501" s="197"/>
      <c r="Q501" s="197"/>
    </row>
    <row r="502" spans="15:17" x14ac:dyDescent="0.3">
      <c r="O502" s="194"/>
      <c r="P502" s="197"/>
      <c r="Q502" s="197"/>
    </row>
    <row r="503" spans="15:17" x14ac:dyDescent="0.3">
      <c r="O503" s="194"/>
      <c r="P503" s="197"/>
      <c r="Q503" s="197"/>
    </row>
    <row r="504" spans="15:17" x14ac:dyDescent="0.3">
      <c r="O504" s="194"/>
      <c r="P504" s="197"/>
      <c r="Q504" s="197"/>
    </row>
    <row r="505" spans="15:17" x14ac:dyDescent="0.3">
      <c r="O505" s="194"/>
      <c r="P505" s="197"/>
      <c r="Q505" s="197"/>
    </row>
    <row r="506" spans="15:17" x14ac:dyDescent="0.3">
      <c r="O506" s="194"/>
      <c r="P506" s="197"/>
      <c r="Q506" s="197"/>
    </row>
    <row r="507" spans="15:17" x14ac:dyDescent="0.3">
      <c r="O507" s="194"/>
      <c r="P507" s="197"/>
      <c r="Q507" s="197"/>
    </row>
    <row r="508" spans="15:17" x14ac:dyDescent="0.3">
      <c r="O508" s="194"/>
      <c r="P508" s="197"/>
      <c r="Q508" s="197"/>
    </row>
    <row r="509" spans="15:17" x14ac:dyDescent="0.3">
      <c r="O509" s="194"/>
      <c r="P509" s="197"/>
      <c r="Q509" s="197"/>
    </row>
    <row r="510" spans="15:17" x14ac:dyDescent="0.3">
      <c r="O510" s="194"/>
      <c r="P510" s="197"/>
      <c r="Q510" s="197"/>
    </row>
    <row r="511" spans="15:17" x14ac:dyDescent="0.3">
      <c r="O511" s="194"/>
      <c r="P511" s="197"/>
      <c r="Q511" s="197"/>
    </row>
    <row r="512" spans="15:17" x14ac:dyDescent="0.3">
      <c r="O512" s="194"/>
      <c r="P512" s="197"/>
      <c r="Q512" s="197"/>
    </row>
    <row r="513" spans="15:17" x14ac:dyDescent="0.3">
      <c r="O513" s="194"/>
      <c r="P513" s="197"/>
      <c r="Q513" s="197"/>
    </row>
    <row r="514" spans="15:17" x14ac:dyDescent="0.3">
      <c r="O514" s="194"/>
      <c r="P514" s="197"/>
      <c r="Q514" s="197"/>
    </row>
    <row r="515" spans="15:17" x14ac:dyDescent="0.3">
      <c r="O515" s="194"/>
      <c r="P515" s="197"/>
      <c r="Q515" s="197"/>
    </row>
    <row r="516" spans="15:17" x14ac:dyDescent="0.3">
      <c r="O516" s="194"/>
      <c r="P516" s="197"/>
      <c r="Q516" s="197"/>
    </row>
    <row r="517" spans="15:17" x14ac:dyDescent="0.3">
      <c r="O517" s="194"/>
      <c r="P517" s="197"/>
      <c r="Q517" s="197"/>
    </row>
    <row r="518" spans="15:17" x14ac:dyDescent="0.3">
      <c r="O518" s="194"/>
      <c r="P518" s="197"/>
      <c r="Q518" s="197"/>
    </row>
    <row r="519" spans="15:17" x14ac:dyDescent="0.3">
      <c r="O519" s="194"/>
      <c r="P519" s="197"/>
      <c r="Q519" s="197"/>
    </row>
    <row r="520" spans="15:17" x14ac:dyDescent="0.3">
      <c r="O520" s="194"/>
      <c r="P520" s="197"/>
      <c r="Q520" s="197"/>
    </row>
    <row r="521" spans="15:17" x14ac:dyDescent="0.3">
      <c r="O521" s="194"/>
      <c r="P521" s="197"/>
      <c r="Q521" s="197"/>
    </row>
    <row r="522" spans="15:17" x14ac:dyDescent="0.3">
      <c r="O522" s="194"/>
      <c r="P522" s="197"/>
      <c r="Q522" s="197"/>
    </row>
    <row r="523" spans="15:17" x14ac:dyDescent="0.3">
      <c r="O523" s="194"/>
      <c r="P523" s="197"/>
      <c r="Q523" s="197"/>
    </row>
    <row r="524" spans="15:17" x14ac:dyDescent="0.3">
      <c r="O524" s="194"/>
      <c r="P524" s="197"/>
      <c r="Q524" s="197"/>
    </row>
    <row r="525" spans="15:17" x14ac:dyDescent="0.3">
      <c r="O525" s="194"/>
      <c r="P525" s="197"/>
      <c r="Q525" s="197"/>
    </row>
    <row r="526" spans="15:17" x14ac:dyDescent="0.3">
      <c r="O526" s="194"/>
      <c r="P526" s="197"/>
      <c r="Q526" s="197"/>
    </row>
    <row r="527" spans="15:17" x14ac:dyDescent="0.3">
      <c r="O527" s="194"/>
      <c r="P527" s="197"/>
      <c r="Q527" s="197"/>
    </row>
    <row r="528" spans="15:17" x14ac:dyDescent="0.3">
      <c r="O528" s="194"/>
      <c r="P528" s="197"/>
      <c r="Q528" s="197"/>
    </row>
    <row r="529" spans="15:17" x14ac:dyDescent="0.3">
      <c r="O529" s="194"/>
      <c r="P529" s="197"/>
      <c r="Q529" s="197"/>
    </row>
    <row r="530" spans="15:17" x14ac:dyDescent="0.3">
      <c r="O530" s="194"/>
      <c r="P530" s="197"/>
      <c r="Q530" s="197"/>
    </row>
    <row r="531" spans="15:17" x14ac:dyDescent="0.3">
      <c r="O531" s="194"/>
      <c r="P531" s="197"/>
      <c r="Q531" s="197"/>
    </row>
    <row r="532" spans="15:17" x14ac:dyDescent="0.3">
      <c r="O532" s="194"/>
      <c r="P532" s="197"/>
      <c r="Q532" s="197"/>
    </row>
    <row r="533" spans="15:17" x14ac:dyDescent="0.3">
      <c r="O533" s="194"/>
      <c r="P533" s="197"/>
      <c r="Q533" s="197"/>
    </row>
    <row r="534" spans="15:17" x14ac:dyDescent="0.3">
      <c r="O534" s="194"/>
      <c r="P534" s="197"/>
      <c r="Q534" s="197"/>
    </row>
    <row r="535" spans="15:17" x14ac:dyDescent="0.3">
      <c r="O535" s="194"/>
      <c r="P535" s="197"/>
      <c r="Q535" s="197"/>
    </row>
    <row r="536" spans="15:17" x14ac:dyDescent="0.3">
      <c r="O536" s="194"/>
      <c r="P536" s="197"/>
      <c r="Q536" s="197"/>
    </row>
    <row r="537" spans="15:17" x14ac:dyDescent="0.3">
      <c r="O537" s="194"/>
      <c r="P537" s="197"/>
      <c r="Q537" s="197"/>
    </row>
    <row r="538" spans="15:17" x14ac:dyDescent="0.3">
      <c r="O538" s="194"/>
      <c r="P538" s="197"/>
      <c r="Q538" s="197"/>
    </row>
    <row r="539" spans="15:17" x14ac:dyDescent="0.3">
      <c r="O539" s="194"/>
      <c r="P539" s="197"/>
      <c r="Q539" s="197"/>
    </row>
    <row r="540" spans="15:17" x14ac:dyDescent="0.3">
      <c r="O540" s="194"/>
      <c r="P540" s="197"/>
      <c r="Q540" s="197"/>
    </row>
    <row r="541" spans="15:17" x14ac:dyDescent="0.3">
      <c r="O541" s="194"/>
      <c r="P541" s="197"/>
      <c r="Q541" s="197"/>
    </row>
    <row r="542" spans="15:17" x14ac:dyDescent="0.3">
      <c r="O542" s="194"/>
      <c r="P542" s="197"/>
      <c r="Q542" s="197"/>
    </row>
    <row r="543" spans="15:17" x14ac:dyDescent="0.3">
      <c r="O543" s="194"/>
      <c r="P543" s="197"/>
      <c r="Q543" s="197"/>
    </row>
    <row r="544" spans="15:17" x14ac:dyDescent="0.3">
      <c r="O544" s="194"/>
      <c r="P544" s="197"/>
      <c r="Q544" s="197"/>
    </row>
    <row r="545" spans="15:17" x14ac:dyDescent="0.3">
      <c r="O545" s="194"/>
      <c r="P545" s="197"/>
      <c r="Q545" s="197"/>
    </row>
    <row r="546" spans="15:17" x14ac:dyDescent="0.3">
      <c r="O546" s="194"/>
      <c r="P546" s="197"/>
      <c r="Q546" s="197"/>
    </row>
    <row r="547" spans="15:17" x14ac:dyDescent="0.3">
      <c r="O547" s="194"/>
      <c r="P547" s="197"/>
      <c r="Q547" s="197"/>
    </row>
    <row r="548" spans="15:17" x14ac:dyDescent="0.3">
      <c r="O548" s="194"/>
      <c r="P548" s="197"/>
      <c r="Q548" s="197"/>
    </row>
    <row r="549" spans="15:17" x14ac:dyDescent="0.3">
      <c r="O549" s="194"/>
      <c r="P549" s="197"/>
      <c r="Q549" s="197"/>
    </row>
    <row r="550" spans="15:17" x14ac:dyDescent="0.3">
      <c r="O550" s="194"/>
      <c r="P550" s="197"/>
      <c r="Q550" s="197"/>
    </row>
    <row r="551" spans="15:17" x14ac:dyDescent="0.3">
      <c r="O551" s="194"/>
      <c r="P551" s="197"/>
      <c r="Q551" s="197"/>
    </row>
    <row r="552" spans="15:17" x14ac:dyDescent="0.3">
      <c r="O552" s="194"/>
      <c r="P552" s="197"/>
      <c r="Q552" s="197"/>
    </row>
    <row r="553" spans="15:17" x14ac:dyDescent="0.3">
      <c r="O553" s="194"/>
      <c r="P553" s="197"/>
      <c r="Q553" s="197"/>
    </row>
    <row r="554" spans="15:17" x14ac:dyDescent="0.3">
      <c r="O554" s="194"/>
      <c r="P554" s="197"/>
      <c r="Q554" s="197"/>
    </row>
    <row r="555" spans="15:17" x14ac:dyDescent="0.3">
      <c r="O555" s="194"/>
      <c r="P555" s="197"/>
      <c r="Q555" s="197"/>
    </row>
    <row r="556" spans="15:17" x14ac:dyDescent="0.3">
      <c r="O556" s="194"/>
      <c r="P556" s="197"/>
      <c r="Q556" s="197"/>
    </row>
    <row r="557" spans="15:17" x14ac:dyDescent="0.3">
      <c r="O557" s="194"/>
      <c r="P557" s="197"/>
      <c r="Q557" s="197"/>
    </row>
    <row r="558" spans="15:17" x14ac:dyDescent="0.3">
      <c r="O558" s="194"/>
      <c r="P558" s="197"/>
      <c r="Q558" s="197"/>
    </row>
    <row r="559" spans="15:17" x14ac:dyDescent="0.3">
      <c r="O559" s="194"/>
      <c r="P559" s="197"/>
      <c r="Q559" s="197"/>
    </row>
    <row r="560" spans="15:17" x14ac:dyDescent="0.3">
      <c r="O560" s="194"/>
      <c r="P560" s="197"/>
      <c r="Q560" s="197"/>
    </row>
    <row r="561" spans="15:17" x14ac:dyDescent="0.3">
      <c r="O561" s="194"/>
      <c r="P561" s="197"/>
      <c r="Q561" s="197"/>
    </row>
    <row r="562" spans="15:17" x14ac:dyDescent="0.3">
      <c r="O562" s="194"/>
      <c r="P562" s="197"/>
      <c r="Q562" s="197"/>
    </row>
    <row r="563" spans="15:17" x14ac:dyDescent="0.3">
      <c r="O563" s="194"/>
      <c r="P563" s="197"/>
      <c r="Q563" s="197"/>
    </row>
    <row r="564" spans="15:17" x14ac:dyDescent="0.3">
      <c r="O564" s="194"/>
      <c r="P564" s="197"/>
      <c r="Q564" s="197"/>
    </row>
    <row r="565" spans="15:17" x14ac:dyDescent="0.3">
      <c r="O565" s="194"/>
      <c r="P565" s="197"/>
      <c r="Q565" s="197"/>
    </row>
    <row r="566" spans="15:17" x14ac:dyDescent="0.3">
      <c r="O566" s="194"/>
      <c r="P566" s="197"/>
      <c r="Q566" s="197"/>
    </row>
    <row r="567" spans="15:17" x14ac:dyDescent="0.3">
      <c r="O567" s="194"/>
      <c r="P567" s="197"/>
      <c r="Q567" s="197"/>
    </row>
    <row r="568" spans="15:17" x14ac:dyDescent="0.3">
      <c r="O568" s="194"/>
      <c r="P568" s="197"/>
      <c r="Q568" s="197"/>
    </row>
    <row r="569" spans="15:17" x14ac:dyDescent="0.3">
      <c r="O569" s="194"/>
      <c r="P569" s="197"/>
      <c r="Q569" s="197"/>
    </row>
    <row r="570" spans="15:17" x14ac:dyDescent="0.3">
      <c r="O570" s="194"/>
      <c r="P570" s="197"/>
      <c r="Q570" s="197"/>
    </row>
    <row r="571" spans="15:17" x14ac:dyDescent="0.3">
      <c r="O571" s="194"/>
      <c r="P571" s="197"/>
      <c r="Q571" s="197"/>
    </row>
    <row r="572" spans="15:17" x14ac:dyDescent="0.3">
      <c r="O572" s="194"/>
      <c r="P572" s="197"/>
      <c r="Q572" s="197"/>
    </row>
    <row r="573" spans="15:17" x14ac:dyDescent="0.3">
      <c r="O573" s="194"/>
      <c r="P573" s="197"/>
      <c r="Q573" s="197"/>
    </row>
    <row r="574" spans="15:17" x14ac:dyDescent="0.3">
      <c r="O574" s="194"/>
      <c r="P574" s="197"/>
      <c r="Q574" s="197"/>
    </row>
    <row r="575" spans="15:17" x14ac:dyDescent="0.3">
      <c r="O575" s="194"/>
      <c r="P575" s="197"/>
      <c r="Q575" s="197"/>
    </row>
    <row r="576" spans="15:17" x14ac:dyDescent="0.3">
      <c r="O576" s="194"/>
      <c r="P576" s="197"/>
      <c r="Q576" s="197"/>
    </row>
    <row r="577" spans="15:17" x14ac:dyDescent="0.3">
      <c r="O577" s="194"/>
      <c r="P577" s="197"/>
      <c r="Q577" s="197"/>
    </row>
    <row r="578" spans="15:17" x14ac:dyDescent="0.3">
      <c r="O578" s="194"/>
      <c r="P578" s="197"/>
      <c r="Q578" s="197"/>
    </row>
    <row r="579" spans="15:17" x14ac:dyDescent="0.3">
      <c r="O579" s="194"/>
      <c r="P579" s="197"/>
      <c r="Q579" s="197"/>
    </row>
    <row r="580" spans="15:17" x14ac:dyDescent="0.3">
      <c r="O580" s="194"/>
      <c r="P580" s="197"/>
      <c r="Q580" s="197"/>
    </row>
    <row r="581" spans="15:17" x14ac:dyDescent="0.3">
      <c r="O581" s="194"/>
      <c r="P581" s="197"/>
      <c r="Q581" s="197"/>
    </row>
    <row r="582" spans="15:17" x14ac:dyDescent="0.3">
      <c r="O582" s="194"/>
      <c r="P582" s="197"/>
      <c r="Q582" s="197"/>
    </row>
    <row r="583" spans="15:17" x14ac:dyDescent="0.3">
      <c r="O583" s="194"/>
      <c r="P583" s="197"/>
      <c r="Q583" s="197"/>
    </row>
    <row r="584" spans="15:17" x14ac:dyDescent="0.3">
      <c r="O584" s="194"/>
      <c r="P584" s="197"/>
      <c r="Q584" s="197"/>
    </row>
    <row r="585" spans="15:17" x14ac:dyDescent="0.3">
      <c r="O585" s="194"/>
      <c r="P585" s="197"/>
      <c r="Q585" s="197"/>
    </row>
    <row r="586" spans="15:17" x14ac:dyDescent="0.3">
      <c r="O586" s="194"/>
      <c r="P586" s="197"/>
      <c r="Q586" s="197"/>
    </row>
    <row r="587" spans="15:17" x14ac:dyDescent="0.3">
      <c r="O587" s="194"/>
      <c r="P587" s="197"/>
      <c r="Q587" s="197"/>
    </row>
    <row r="588" spans="15:17" x14ac:dyDescent="0.3">
      <c r="O588" s="194"/>
      <c r="P588" s="197"/>
      <c r="Q588" s="197"/>
    </row>
    <row r="589" spans="15:17" x14ac:dyDescent="0.3">
      <c r="O589" s="194"/>
      <c r="P589" s="197"/>
      <c r="Q589" s="197"/>
    </row>
    <row r="590" spans="15:17" x14ac:dyDescent="0.3">
      <c r="O590" s="194"/>
      <c r="P590" s="197"/>
      <c r="Q590" s="197"/>
    </row>
    <row r="591" spans="15:17" x14ac:dyDescent="0.3">
      <c r="O591" s="194"/>
      <c r="P591" s="197"/>
      <c r="Q591" s="197"/>
    </row>
    <row r="592" spans="15:17" x14ac:dyDescent="0.3">
      <c r="O592" s="194"/>
      <c r="P592" s="197"/>
      <c r="Q592" s="197"/>
    </row>
    <row r="593" spans="15:17" x14ac:dyDescent="0.3">
      <c r="O593" s="194"/>
      <c r="P593" s="197"/>
      <c r="Q593" s="197"/>
    </row>
    <row r="594" spans="15:17" x14ac:dyDescent="0.3">
      <c r="O594" s="194"/>
      <c r="P594" s="197"/>
      <c r="Q594" s="197"/>
    </row>
    <row r="595" spans="15:17" x14ac:dyDescent="0.3">
      <c r="O595" s="194"/>
      <c r="P595" s="197"/>
      <c r="Q595" s="197"/>
    </row>
    <row r="596" spans="15:17" x14ac:dyDescent="0.3">
      <c r="O596" s="194"/>
      <c r="P596" s="197"/>
      <c r="Q596" s="197"/>
    </row>
    <row r="597" spans="15:17" x14ac:dyDescent="0.3">
      <c r="O597" s="194"/>
      <c r="P597" s="197"/>
      <c r="Q597" s="197"/>
    </row>
    <row r="598" spans="15:17" x14ac:dyDescent="0.3">
      <c r="O598" s="194"/>
      <c r="P598" s="197"/>
      <c r="Q598" s="197"/>
    </row>
    <row r="599" spans="15:17" x14ac:dyDescent="0.3">
      <c r="O599" s="194"/>
      <c r="P599" s="197"/>
      <c r="Q599" s="197"/>
    </row>
    <row r="600" spans="15:17" x14ac:dyDescent="0.3">
      <c r="O600" s="194"/>
      <c r="P600" s="197"/>
      <c r="Q600" s="197"/>
    </row>
    <row r="601" spans="15:17" x14ac:dyDescent="0.3">
      <c r="O601" s="194"/>
      <c r="P601" s="197"/>
      <c r="Q601" s="197"/>
    </row>
    <row r="602" spans="15:17" x14ac:dyDescent="0.3">
      <c r="O602" s="194"/>
      <c r="P602" s="197"/>
      <c r="Q602" s="197"/>
    </row>
    <row r="603" spans="15:17" x14ac:dyDescent="0.3">
      <c r="O603" s="194"/>
      <c r="P603" s="197"/>
      <c r="Q603" s="197"/>
    </row>
    <row r="604" spans="15:17" x14ac:dyDescent="0.3">
      <c r="O604" s="194"/>
      <c r="P604" s="197"/>
      <c r="Q604" s="197"/>
    </row>
    <row r="605" spans="15:17" x14ac:dyDescent="0.3">
      <c r="O605" s="194"/>
      <c r="P605" s="197"/>
      <c r="Q605" s="197"/>
    </row>
    <row r="606" spans="15:17" x14ac:dyDescent="0.3">
      <c r="O606" s="194"/>
      <c r="P606" s="197"/>
      <c r="Q606" s="197"/>
    </row>
    <row r="607" spans="15:17" x14ac:dyDescent="0.3">
      <c r="O607" s="194"/>
      <c r="P607" s="197"/>
      <c r="Q607" s="197"/>
    </row>
    <row r="608" spans="15:17" x14ac:dyDescent="0.3">
      <c r="O608" s="194"/>
      <c r="P608" s="197"/>
      <c r="Q608" s="197"/>
    </row>
    <row r="609" spans="15:17" x14ac:dyDescent="0.3">
      <c r="O609" s="194"/>
      <c r="P609" s="197"/>
      <c r="Q609" s="197"/>
    </row>
    <row r="610" spans="15:17" x14ac:dyDescent="0.3">
      <c r="O610" s="194"/>
      <c r="P610" s="197"/>
      <c r="Q610" s="197"/>
    </row>
    <row r="611" spans="15:17" x14ac:dyDescent="0.3">
      <c r="O611" s="194"/>
      <c r="P611" s="197"/>
      <c r="Q611" s="197"/>
    </row>
    <row r="612" spans="15:17" x14ac:dyDescent="0.3">
      <c r="O612" s="194"/>
      <c r="P612" s="197"/>
      <c r="Q612" s="197"/>
    </row>
    <row r="613" spans="15:17" x14ac:dyDescent="0.3">
      <c r="O613" s="194"/>
      <c r="P613" s="197"/>
      <c r="Q613" s="197"/>
    </row>
    <row r="614" spans="15:17" x14ac:dyDescent="0.3">
      <c r="O614" s="194"/>
      <c r="P614" s="197"/>
      <c r="Q614" s="197"/>
    </row>
    <row r="615" spans="15:17" x14ac:dyDescent="0.3">
      <c r="O615" s="194"/>
      <c r="P615" s="197"/>
      <c r="Q615" s="197"/>
    </row>
    <row r="616" spans="15:17" x14ac:dyDescent="0.3">
      <c r="O616" s="194"/>
      <c r="P616" s="197"/>
      <c r="Q616" s="197"/>
    </row>
    <row r="617" spans="15:17" x14ac:dyDescent="0.3">
      <c r="O617" s="194"/>
      <c r="P617" s="197"/>
      <c r="Q617" s="197"/>
    </row>
    <row r="618" spans="15:17" x14ac:dyDescent="0.3">
      <c r="O618" s="194"/>
      <c r="P618" s="197"/>
      <c r="Q618" s="197"/>
    </row>
    <row r="619" spans="15:17" x14ac:dyDescent="0.3">
      <c r="O619" s="194"/>
      <c r="P619" s="197"/>
      <c r="Q619" s="197"/>
    </row>
    <row r="620" spans="15:17" x14ac:dyDescent="0.3">
      <c r="O620" s="194"/>
      <c r="P620" s="197"/>
      <c r="Q620" s="197"/>
    </row>
    <row r="621" spans="15:17" x14ac:dyDescent="0.3">
      <c r="O621" s="194"/>
      <c r="P621" s="197"/>
      <c r="Q621" s="197"/>
    </row>
    <row r="622" spans="15:17" x14ac:dyDescent="0.3">
      <c r="O622" s="194"/>
      <c r="P622" s="197"/>
      <c r="Q622" s="197"/>
    </row>
    <row r="623" spans="15:17" x14ac:dyDescent="0.3">
      <c r="O623" s="194"/>
      <c r="P623" s="197"/>
      <c r="Q623" s="197"/>
    </row>
    <row r="624" spans="15:17" x14ac:dyDescent="0.3">
      <c r="O624" s="194"/>
      <c r="P624" s="197"/>
      <c r="Q624" s="197"/>
    </row>
    <row r="625" spans="15:17" x14ac:dyDescent="0.3">
      <c r="O625" s="194"/>
      <c r="P625" s="197"/>
      <c r="Q625" s="197"/>
    </row>
    <row r="626" spans="15:17" x14ac:dyDescent="0.3">
      <c r="O626" s="194"/>
      <c r="P626" s="197"/>
      <c r="Q626" s="197"/>
    </row>
    <row r="627" spans="15:17" x14ac:dyDescent="0.3">
      <c r="O627" s="194"/>
      <c r="P627" s="197"/>
      <c r="Q627" s="197"/>
    </row>
    <row r="628" spans="15:17" x14ac:dyDescent="0.3">
      <c r="O628" s="194"/>
      <c r="P628" s="197"/>
      <c r="Q628" s="197"/>
    </row>
    <row r="629" spans="15:17" x14ac:dyDescent="0.3">
      <c r="O629" s="194"/>
      <c r="P629" s="197"/>
      <c r="Q629" s="197"/>
    </row>
    <row r="630" spans="15:17" x14ac:dyDescent="0.3">
      <c r="O630" s="194"/>
      <c r="P630" s="197"/>
      <c r="Q630" s="197"/>
    </row>
    <row r="631" spans="15:17" x14ac:dyDescent="0.3">
      <c r="O631" s="194"/>
      <c r="P631" s="197"/>
      <c r="Q631" s="197"/>
    </row>
    <row r="632" spans="15:17" x14ac:dyDescent="0.3">
      <c r="O632" s="194"/>
      <c r="P632" s="197"/>
      <c r="Q632" s="197"/>
    </row>
    <row r="633" spans="15:17" x14ac:dyDescent="0.3">
      <c r="O633" s="194"/>
      <c r="P633" s="197"/>
      <c r="Q633" s="197"/>
    </row>
    <row r="634" spans="15:17" x14ac:dyDescent="0.3">
      <c r="O634" s="194"/>
      <c r="P634" s="197"/>
      <c r="Q634" s="197"/>
    </row>
    <row r="635" spans="15:17" x14ac:dyDescent="0.3">
      <c r="O635" s="194"/>
      <c r="P635" s="197"/>
      <c r="Q635" s="197"/>
    </row>
    <row r="636" spans="15:17" x14ac:dyDescent="0.3">
      <c r="O636" s="194"/>
      <c r="P636" s="197"/>
      <c r="Q636" s="197"/>
    </row>
    <row r="637" spans="15:17" x14ac:dyDescent="0.3">
      <c r="O637" s="194"/>
      <c r="P637" s="197"/>
      <c r="Q637" s="197"/>
    </row>
    <row r="638" spans="15:17" x14ac:dyDescent="0.3">
      <c r="O638" s="194"/>
      <c r="P638" s="197"/>
      <c r="Q638" s="197"/>
    </row>
    <row r="639" spans="15:17" x14ac:dyDescent="0.3">
      <c r="O639" s="194"/>
      <c r="P639" s="197"/>
      <c r="Q639" s="197"/>
    </row>
    <row r="640" spans="15:17" x14ac:dyDescent="0.3">
      <c r="O640" s="194"/>
      <c r="P640" s="197"/>
      <c r="Q640" s="197"/>
    </row>
    <row r="641" spans="15:17" x14ac:dyDescent="0.3">
      <c r="O641" s="194"/>
      <c r="P641" s="197"/>
      <c r="Q641" s="197"/>
    </row>
    <row r="642" spans="15:17" x14ac:dyDescent="0.3">
      <c r="O642" s="194"/>
      <c r="P642" s="197"/>
      <c r="Q642" s="197"/>
    </row>
    <row r="643" spans="15:17" x14ac:dyDescent="0.3">
      <c r="O643" s="194"/>
      <c r="P643" s="197"/>
      <c r="Q643" s="197"/>
    </row>
    <row r="644" spans="15:17" x14ac:dyDescent="0.3">
      <c r="O644" s="194"/>
      <c r="P644" s="197"/>
      <c r="Q644" s="197"/>
    </row>
    <row r="645" spans="15:17" x14ac:dyDescent="0.3">
      <c r="O645" s="194"/>
      <c r="P645" s="197"/>
      <c r="Q645" s="197"/>
    </row>
    <row r="646" spans="15:17" x14ac:dyDescent="0.3">
      <c r="O646" s="194"/>
      <c r="P646" s="197"/>
      <c r="Q646" s="197"/>
    </row>
    <row r="647" spans="15:17" x14ac:dyDescent="0.3">
      <c r="O647" s="194"/>
      <c r="P647" s="197"/>
      <c r="Q647" s="197"/>
    </row>
    <row r="648" spans="15:17" x14ac:dyDescent="0.3">
      <c r="O648" s="194"/>
      <c r="P648" s="197"/>
      <c r="Q648" s="197"/>
    </row>
    <row r="649" spans="15:17" x14ac:dyDescent="0.3">
      <c r="O649" s="194"/>
      <c r="P649" s="197"/>
      <c r="Q649" s="197"/>
    </row>
    <row r="650" spans="15:17" x14ac:dyDescent="0.3">
      <c r="O650" s="194"/>
      <c r="P650" s="197"/>
      <c r="Q650" s="197"/>
    </row>
    <row r="651" spans="15:17" x14ac:dyDescent="0.3">
      <c r="O651" s="194"/>
      <c r="P651" s="197"/>
      <c r="Q651" s="197"/>
    </row>
    <row r="652" spans="15:17" x14ac:dyDescent="0.3">
      <c r="O652" s="194"/>
      <c r="P652" s="197"/>
      <c r="Q652" s="197"/>
    </row>
    <row r="653" spans="15:17" x14ac:dyDescent="0.3">
      <c r="O653" s="194"/>
      <c r="P653" s="197"/>
      <c r="Q653" s="197"/>
    </row>
    <row r="654" spans="15:17" x14ac:dyDescent="0.3">
      <c r="O654" s="194"/>
      <c r="P654" s="197"/>
      <c r="Q654" s="197"/>
    </row>
    <row r="655" spans="15:17" x14ac:dyDescent="0.3">
      <c r="O655" s="194"/>
      <c r="P655" s="197"/>
      <c r="Q655" s="197"/>
    </row>
    <row r="656" spans="15:17" x14ac:dyDescent="0.3">
      <c r="O656" s="194"/>
      <c r="P656" s="197"/>
      <c r="Q656" s="197"/>
    </row>
    <row r="657" spans="15:17" x14ac:dyDescent="0.3">
      <c r="O657" s="194"/>
      <c r="P657" s="197"/>
      <c r="Q657" s="197"/>
    </row>
    <row r="658" spans="15:17" x14ac:dyDescent="0.3">
      <c r="O658" s="194"/>
      <c r="P658" s="197"/>
      <c r="Q658" s="197"/>
    </row>
    <row r="659" spans="15:17" x14ac:dyDescent="0.3">
      <c r="O659" s="194"/>
      <c r="P659" s="197"/>
      <c r="Q659" s="197"/>
    </row>
    <row r="660" spans="15:17" x14ac:dyDescent="0.3">
      <c r="O660" s="194"/>
      <c r="P660" s="197"/>
      <c r="Q660" s="197"/>
    </row>
    <row r="661" spans="15:17" x14ac:dyDescent="0.3">
      <c r="O661" s="194"/>
      <c r="P661" s="197"/>
      <c r="Q661" s="197"/>
    </row>
    <row r="662" spans="15:17" x14ac:dyDescent="0.3">
      <c r="O662" s="194"/>
      <c r="P662" s="197"/>
      <c r="Q662" s="197"/>
    </row>
    <row r="663" spans="15:17" x14ac:dyDescent="0.3">
      <c r="O663" s="194"/>
      <c r="P663" s="197"/>
      <c r="Q663" s="197"/>
    </row>
    <row r="664" spans="15:17" x14ac:dyDescent="0.3">
      <c r="O664" s="194"/>
      <c r="P664" s="197"/>
      <c r="Q664" s="197"/>
    </row>
    <row r="665" spans="15:17" x14ac:dyDescent="0.3">
      <c r="O665" s="194"/>
      <c r="P665" s="197"/>
      <c r="Q665" s="197"/>
    </row>
    <row r="666" spans="15:17" x14ac:dyDescent="0.3">
      <c r="O666" s="194"/>
      <c r="P666" s="197"/>
      <c r="Q666" s="197"/>
    </row>
    <row r="667" spans="15:17" x14ac:dyDescent="0.3">
      <c r="O667" s="194"/>
      <c r="P667" s="197"/>
      <c r="Q667" s="197"/>
    </row>
    <row r="668" spans="15:17" x14ac:dyDescent="0.3">
      <c r="O668" s="194"/>
      <c r="P668" s="197"/>
      <c r="Q668" s="197"/>
    </row>
    <row r="669" spans="15:17" x14ac:dyDescent="0.3">
      <c r="O669" s="194"/>
      <c r="P669" s="197"/>
      <c r="Q669" s="197"/>
    </row>
    <row r="670" spans="15:17" x14ac:dyDescent="0.3">
      <c r="O670" s="194"/>
      <c r="P670" s="197"/>
      <c r="Q670" s="197"/>
    </row>
    <row r="671" spans="15:17" x14ac:dyDescent="0.3">
      <c r="O671" s="194"/>
      <c r="P671" s="197"/>
      <c r="Q671" s="197"/>
    </row>
    <row r="672" spans="15:17" x14ac:dyDescent="0.3">
      <c r="O672" s="194"/>
      <c r="P672" s="197"/>
      <c r="Q672" s="197"/>
    </row>
    <row r="673" spans="15:17" x14ac:dyDescent="0.3">
      <c r="O673" s="194"/>
      <c r="P673" s="197"/>
      <c r="Q673" s="197"/>
    </row>
    <row r="674" spans="15:17" x14ac:dyDescent="0.3">
      <c r="O674" s="194"/>
      <c r="P674" s="197"/>
      <c r="Q674" s="197"/>
    </row>
    <row r="675" spans="15:17" x14ac:dyDescent="0.3">
      <c r="O675" s="194"/>
      <c r="P675" s="197"/>
      <c r="Q675" s="197"/>
    </row>
    <row r="676" spans="15:17" x14ac:dyDescent="0.3">
      <c r="O676" s="194"/>
      <c r="P676" s="197"/>
      <c r="Q676" s="197"/>
    </row>
    <row r="677" spans="15:17" x14ac:dyDescent="0.3">
      <c r="O677" s="194"/>
      <c r="P677" s="197"/>
      <c r="Q677" s="197"/>
    </row>
    <row r="678" spans="15:17" x14ac:dyDescent="0.3">
      <c r="O678" s="194"/>
      <c r="P678" s="197"/>
      <c r="Q678" s="197"/>
    </row>
    <row r="679" spans="15:17" x14ac:dyDescent="0.3">
      <c r="O679" s="194"/>
      <c r="P679" s="197"/>
      <c r="Q679" s="197"/>
    </row>
    <row r="680" spans="15:17" x14ac:dyDescent="0.3">
      <c r="O680" s="194"/>
      <c r="P680" s="197"/>
      <c r="Q680" s="197"/>
    </row>
    <row r="681" spans="15:17" x14ac:dyDescent="0.3">
      <c r="O681" s="194"/>
      <c r="P681" s="197"/>
      <c r="Q681" s="197"/>
    </row>
    <row r="682" spans="15:17" x14ac:dyDescent="0.3">
      <c r="O682" s="194"/>
      <c r="P682" s="197"/>
      <c r="Q682" s="197"/>
    </row>
    <row r="683" spans="15:17" x14ac:dyDescent="0.3">
      <c r="O683" s="194"/>
      <c r="P683" s="197"/>
      <c r="Q683" s="197"/>
    </row>
    <row r="684" spans="15:17" x14ac:dyDescent="0.3">
      <c r="O684" s="194"/>
      <c r="P684" s="197"/>
      <c r="Q684" s="197"/>
    </row>
    <row r="685" spans="15:17" x14ac:dyDescent="0.3">
      <c r="O685" s="194"/>
      <c r="P685" s="197"/>
      <c r="Q685" s="197"/>
    </row>
    <row r="686" spans="15:17" x14ac:dyDescent="0.3">
      <c r="O686" s="194"/>
      <c r="P686" s="197"/>
      <c r="Q686" s="197"/>
    </row>
    <row r="687" spans="15:17" x14ac:dyDescent="0.3">
      <c r="O687" s="194"/>
      <c r="P687" s="197"/>
      <c r="Q687" s="197"/>
    </row>
    <row r="688" spans="15:17" x14ac:dyDescent="0.3">
      <c r="O688" s="194"/>
      <c r="P688" s="197"/>
      <c r="Q688" s="197"/>
    </row>
    <row r="689" spans="15:17" x14ac:dyDescent="0.3">
      <c r="O689" s="194"/>
      <c r="P689" s="197"/>
      <c r="Q689" s="197"/>
    </row>
    <row r="690" spans="15:17" x14ac:dyDescent="0.3">
      <c r="O690" s="194"/>
      <c r="P690" s="197"/>
      <c r="Q690" s="197"/>
    </row>
    <row r="691" spans="15:17" x14ac:dyDescent="0.3">
      <c r="O691" s="194"/>
      <c r="P691" s="197"/>
      <c r="Q691" s="197"/>
    </row>
    <row r="692" spans="15:17" x14ac:dyDescent="0.3">
      <c r="O692" s="194"/>
      <c r="P692" s="197"/>
      <c r="Q692" s="197"/>
    </row>
    <row r="693" spans="15:17" x14ac:dyDescent="0.3">
      <c r="O693" s="194"/>
      <c r="P693" s="197"/>
      <c r="Q693" s="197"/>
    </row>
    <row r="694" spans="15:17" x14ac:dyDescent="0.3">
      <c r="O694" s="194"/>
      <c r="P694" s="197"/>
      <c r="Q694" s="197"/>
    </row>
    <row r="695" spans="15:17" x14ac:dyDescent="0.3">
      <c r="O695" s="194"/>
      <c r="P695" s="197"/>
      <c r="Q695" s="197"/>
    </row>
    <row r="696" spans="15:17" x14ac:dyDescent="0.3">
      <c r="O696" s="194"/>
      <c r="P696" s="197"/>
      <c r="Q696" s="197"/>
    </row>
    <row r="697" spans="15:17" x14ac:dyDescent="0.3">
      <c r="O697" s="194"/>
      <c r="P697" s="197"/>
      <c r="Q697" s="197"/>
    </row>
    <row r="698" spans="15:17" x14ac:dyDescent="0.3">
      <c r="O698" s="194"/>
      <c r="P698" s="197"/>
      <c r="Q698" s="197"/>
    </row>
    <row r="699" spans="15:17" x14ac:dyDescent="0.3">
      <c r="O699" s="194"/>
      <c r="P699" s="197"/>
      <c r="Q699" s="197"/>
    </row>
    <row r="700" spans="15:17" x14ac:dyDescent="0.3">
      <c r="O700" s="194"/>
      <c r="P700" s="197"/>
      <c r="Q700" s="197"/>
    </row>
    <row r="701" spans="15:17" x14ac:dyDescent="0.3">
      <c r="O701" s="194"/>
      <c r="P701" s="197"/>
      <c r="Q701" s="197"/>
    </row>
    <row r="702" spans="15:17" x14ac:dyDescent="0.3">
      <c r="O702" s="194"/>
      <c r="P702" s="197"/>
      <c r="Q702" s="197"/>
    </row>
    <row r="703" spans="15:17" x14ac:dyDescent="0.3">
      <c r="O703" s="194"/>
      <c r="P703" s="197"/>
      <c r="Q703" s="197"/>
    </row>
    <row r="704" spans="15:17" x14ac:dyDescent="0.3">
      <c r="O704" s="194"/>
      <c r="P704" s="197"/>
      <c r="Q704" s="197"/>
    </row>
    <row r="705" spans="15:17" x14ac:dyDescent="0.3">
      <c r="O705" s="194"/>
      <c r="P705" s="197"/>
      <c r="Q705" s="197"/>
    </row>
    <row r="706" spans="15:17" x14ac:dyDescent="0.3">
      <c r="O706" s="194"/>
      <c r="P706" s="197"/>
      <c r="Q706" s="197"/>
    </row>
    <row r="707" spans="15:17" x14ac:dyDescent="0.3">
      <c r="O707" s="194"/>
      <c r="P707" s="197"/>
      <c r="Q707" s="197"/>
    </row>
    <row r="708" spans="15:17" x14ac:dyDescent="0.3">
      <c r="O708" s="194"/>
      <c r="P708" s="197"/>
      <c r="Q708" s="197"/>
    </row>
    <row r="709" spans="15:17" x14ac:dyDescent="0.3">
      <c r="O709" s="194"/>
      <c r="P709" s="197"/>
      <c r="Q709" s="197"/>
    </row>
    <row r="710" spans="15:17" x14ac:dyDescent="0.3">
      <c r="O710" s="194"/>
      <c r="P710" s="197"/>
      <c r="Q710" s="197"/>
    </row>
    <row r="711" spans="15:17" x14ac:dyDescent="0.3">
      <c r="O711" s="194"/>
      <c r="P711" s="197"/>
      <c r="Q711" s="197"/>
    </row>
    <row r="712" spans="15:17" x14ac:dyDescent="0.3">
      <c r="O712" s="194"/>
      <c r="P712" s="197"/>
      <c r="Q712" s="197"/>
    </row>
    <row r="713" spans="15:17" x14ac:dyDescent="0.3">
      <c r="O713" s="194"/>
      <c r="P713" s="197"/>
      <c r="Q713" s="197"/>
    </row>
    <row r="714" spans="15:17" x14ac:dyDescent="0.3">
      <c r="O714" s="194"/>
      <c r="P714" s="197"/>
      <c r="Q714" s="197"/>
    </row>
    <row r="715" spans="15:17" x14ac:dyDescent="0.3">
      <c r="O715" s="194"/>
      <c r="P715" s="197"/>
      <c r="Q715" s="197"/>
    </row>
    <row r="716" spans="15:17" x14ac:dyDescent="0.3">
      <c r="O716" s="194"/>
      <c r="P716" s="197"/>
      <c r="Q716" s="197"/>
    </row>
    <row r="717" spans="15:17" x14ac:dyDescent="0.3">
      <c r="O717" s="194"/>
      <c r="P717" s="197"/>
      <c r="Q717" s="197"/>
    </row>
    <row r="718" spans="15:17" x14ac:dyDescent="0.3">
      <c r="O718" s="194"/>
      <c r="P718" s="197"/>
      <c r="Q718" s="197"/>
    </row>
    <row r="719" spans="15:17" x14ac:dyDescent="0.3">
      <c r="O719" s="194"/>
      <c r="P719" s="197"/>
      <c r="Q719" s="197"/>
    </row>
    <row r="720" spans="15:17" x14ac:dyDescent="0.3">
      <c r="O720" s="194"/>
      <c r="P720" s="197"/>
      <c r="Q720" s="197"/>
    </row>
    <row r="721" spans="15:17" x14ac:dyDescent="0.3">
      <c r="O721" s="194"/>
      <c r="P721" s="197"/>
      <c r="Q721" s="197"/>
    </row>
    <row r="722" spans="15:17" x14ac:dyDescent="0.3">
      <c r="O722" s="194"/>
      <c r="P722" s="197"/>
      <c r="Q722" s="197"/>
    </row>
    <row r="723" spans="15:17" x14ac:dyDescent="0.3">
      <c r="O723" s="194"/>
      <c r="P723" s="197"/>
      <c r="Q723" s="197"/>
    </row>
    <row r="724" spans="15:17" x14ac:dyDescent="0.3">
      <c r="O724" s="194"/>
      <c r="P724" s="197"/>
      <c r="Q724" s="197"/>
    </row>
    <row r="725" spans="15:17" x14ac:dyDescent="0.3">
      <c r="O725" s="194"/>
      <c r="P725" s="197"/>
      <c r="Q725" s="197"/>
    </row>
    <row r="726" spans="15:17" x14ac:dyDescent="0.3">
      <c r="O726" s="194"/>
      <c r="P726" s="197"/>
      <c r="Q726" s="197"/>
    </row>
    <row r="727" spans="15:17" x14ac:dyDescent="0.3">
      <c r="O727" s="194"/>
      <c r="P727" s="197"/>
      <c r="Q727" s="197"/>
    </row>
    <row r="728" spans="15:17" x14ac:dyDescent="0.3">
      <c r="O728" s="194"/>
      <c r="P728" s="197"/>
      <c r="Q728" s="197"/>
    </row>
    <row r="729" spans="15:17" x14ac:dyDescent="0.3">
      <c r="O729" s="194"/>
      <c r="P729" s="197"/>
      <c r="Q729" s="197"/>
    </row>
    <row r="730" spans="15:17" x14ac:dyDescent="0.3">
      <c r="O730" s="194"/>
      <c r="P730" s="197"/>
      <c r="Q730" s="197"/>
    </row>
    <row r="731" spans="15:17" x14ac:dyDescent="0.3">
      <c r="O731" s="194"/>
      <c r="P731" s="197"/>
      <c r="Q731" s="197"/>
    </row>
    <row r="732" spans="15:17" x14ac:dyDescent="0.3">
      <c r="O732" s="194"/>
      <c r="P732" s="197"/>
      <c r="Q732" s="197"/>
    </row>
    <row r="733" spans="15:17" x14ac:dyDescent="0.3">
      <c r="O733" s="194"/>
      <c r="P733" s="197"/>
      <c r="Q733" s="197"/>
    </row>
    <row r="734" spans="15:17" x14ac:dyDescent="0.3">
      <c r="O734" s="194"/>
      <c r="P734" s="197"/>
      <c r="Q734" s="197"/>
    </row>
    <row r="735" spans="15:17" x14ac:dyDescent="0.3">
      <c r="O735" s="194"/>
      <c r="P735" s="197"/>
      <c r="Q735" s="197"/>
    </row>
    <row r="736" spans="15:17" x14ac:dyDescent="0.3">
      <c r="O736" s="194"/>
      <c r="P736" s="197"/>
      <c r="Q736" s="197"/>
    </row>
    <row r="737" spans="15:17" x14ac:dyDescent="0.3">
      <c r="O737" s="194"/>
      <c r="P737" s="197"/>
      <c r="Q737" s="197"/>
    </row>
    <row r="738" spans="15:17" x14ac:dyDescent="0.3">
      <c r="O738" s="194"/>
      <c r="P738" s="197"/>
      <c r="Q738" s="197"/>
    </row>
    <row r="739" spans="15:17" x14ac:dyDescent="0.3">
      <c r="O739" s="194"/>
      <c r="P739" s="197"/>
      <c r="Q739" s="197"/>
    </row>
    <row r="740" spans="15:17" x14ac:dyDescent="0.3">
      <c r="O740" s="194"/>
      <c r="P740" s="197"/>
      <c r="Q740" s="197"/>
    </row>
    <row r="741" spans="15:17" x14ac:dyDescent="0.3">
      <c r="O741" s="194"/>
      <c r="P741" s="197"/>
      <c r="Q741" s="197"/>
    </row>
    <row r="742" spans="15:17" x14ac:dyDescent="0.3">
      <c r="O742" s="194"/>
      <c r="P742" s="197"/>
      <c r="Q742" s="197"/>
    </row>
    <row r="743" spans="15:17" x14ac:dyDescent="0.3">
      <c r="O743" s="194"/>
      <c r="P743" s="197"/>
      <c r="Q743" s="197"/>
    </row>
    <row r="744" spans="15:17" x14ac:dyDescent="0.3">
      <c r="O744" s="194"/>
      <c r="P744" s="197"/>
      <c r="Q744" s="197"/>
    </row>
    <row r="745" spans="15:17" x14ac:dyDescent="0.3">
      <c r="O745" s="194"/>
      <c r="P745" s="197"/>
      <c r="Q745" s="197"/>
    </row>
    <row r="746" spans="15:17" x14ac:dyDescent="0.3">
      <c r="O746" s="194"/>
      <c r="P746" s="197"/>
      <c r="Q746" s="197"/>
    </row>
    <row r="747" spans="15:17" x14ac:dyDescent="0.3">
      <c r="O747" s="194"/>
      <c r="P747" s="197"/>
      <c r="Q747" s="197"/>
    </row>
    <row r="748" spans="15:17" x14ac:dyDescent="0.3">
      <c r="O748" s="194"/>
      <c r="P748" s="197"/>
      <c r="Q748" s="197"/>
    </row>
    <row r="749" spans="15:17" x14ac:dyDescent="0.3">
      <c r="O749" s="194"/>
      <c r="P749" s="197"/>
      <c r="Q749" s="197"/>
    </row>
    <row r="750" spans="15:17" x14ac:dyDescent="0.3">
      <c r="O750" s="194"/>
      <c r="P750" s="197"/>
      <c r="Q750" s="197"/>
    </row>
    <row r="751" spans="15:17" x14ac:dyDescent="0.3">
      <c r="O751" s="194"/>
      <c r="P751" s="197"/>
      <c r="Q751" s="197"/>
    </row>
    <row r="752" spans="15:17" x14ac:dyDescent="0.3">
      <c r="O752" s="194"/>
      <c r="P752" s="197"/>
      <c r="Q752" s="197"/>
    </row>
    <row r="753" spans="15:17" x14ac:dyDescent="0.3">
      <c r="O753" s="194"/>
      <c r="P753" s="197"/>
      <c r="Q753" s="197"/>
    </row>
    <row r="754" spans="15:17" x14ac:dyDescent="0.3">
      <c r="O754" s="194"/>
      <c r="P754" s="197"/>
      <c r="Q754" s="197"/>
    </row>
    <row r="755" spans="15:17" x14ac:dyDescent="0.3">
      <c r="O755" s="194"/>
      <c r="P755" s="197"/>
      <c r="Q755" s="197"/>
    </row>
    <row r="756" spans="15:17" x14ac:dyDescent="0.3">
      <c r="O756" s="194"/>
      <c r="P756" s="197"/>
      <c r="Q756" s="197"/>
    </row>
    <row r="757" spans="15:17" x14ac:dyDescent="0.3">
      <c r="O757" s="194"/>
      <c r="P757" s="197"/>
      <c r="Q757" s="197"/>
    </row>
    <row r="758" spans="15:17" x14ac:dyDescent="0.3">
      <c r="O758" s="194"/>
      <c r="P758" s="197"/>
      <c r="Q758" s="197"/>
    </row>
    <row r="759" spans="15:17" x14ac:dyDescent="0.3">
      <c r="O759" s="194"/>
      <c r="P759" s="197"/>
      <c r="Q759" s="197"/>
    </row>
    <row r="760" spans="15:17" x14ac:dyDescent="0.3">
      <c r="O760" s="194"/>
      <c r="P760" s="197"/>
      <c r="Q760" s="197"/>
    </row>
    <row r="761" spans="15:17" x14ac:dyDescent="0.3">
      <c r="O761" s="194"/>
      <c r="P761" s="197"/>
      <c r="Q761" s="197"/>
    </row>
    <row r="762" spans="15:17" x14ac:dyDescent="0.3">
      <c r="O762" s="194"/>
      <c r="P762" s="197"/>
      <c r="Q762" s="197"/>
    </row>
    <row r="763" spans="15:17" x14ac:dyDescent="0.3">
      <c r="O763" s="194"/>
      <c r="P763" s="197"/>
      <c r="Q763" s="197"/>
    </row>
    <row r="764" spans="15:17" x14ac:dyDescent="0.3">
      <c r="O764" s="194"/>
      <c r="P764" s="197"/>
      <c r="Q764" s="197"/>
    </row>
    <row r="765" spans="15:17" x14ac:dyDescent="0.3">
      <c r="O765" s="194"/>
      <c r="P765" s="197"/>
      <c r="Q765" s="197"/>
    </row>
    <row r="766" spans="15:17" x14ac:dyDescent="0.3">
      <c r="O766" s="194"/>
      <c r="P766" s="197"/>
      <c r="Q766" s="197"/>
    </row>
    <row r="767" spans="15:17" x14ac:dyDescent="0.3">
      <c r="O767" s="194"/>
      <c r="P767" s="197"/>
      <c r="Q767" s="197"/>
    </row>
    <row r="768" spans="15:17" x14ac:dyDescent="0.3">
      <c r="O768" s="194"/>
      <c r="P768" s="197"/>
      <c r="Q768" s="197"/>
    </row>
    <row r="769" spans="15:17" x14ac:dyDescent="0.3">
      <c r="O769" s="194"/>
      <c r="P769" s="197"/>
      <c r="Q769" s="197"/>
    </row>
    <row r="770" spans="15:17" x14ac:dyDescent="0.3">
      <c r="O770" s="194"/>
      <c r="P770" s="197"/>
      <c r="Q770" s="197"/>
    </row>
    <row r="771" spans="15:17" x14ac:dyDescent="0.3">
      <c r="O771" s="194"/>
      <c r="P771" s="197"/>
      <c r="Q771" s="197"/>
    </row>
    <row r="772" spans="15:17" x14ac:dyDescent="0.3">
      <c r="O772" s="194"/>
      <c r="P772" s="197"/>
      <c r="Q772" s="197"/>
    </row>
    <row r="773" spans="15:17" x14ac:dyDescent="0.3">
      <c r="O773" s="194"/>
      <c r="P773" s="197"/>
      <c r="Q773" s="197"/>
    </row>
    <row r="774" spans="15:17" x14ac:dyDescent="0.3">
      <c r="O774" s="194"/>
      <c r="P774" s="197"/>
      <c r="Q774" s="197"/>
    </row>
    <row r="775" spans="15:17" x14ac:dyDescent="0.3">
      <c r="O775" s="194"/>
      <c r="P775" s="197"/>
      <c r="Q775" s="197"/>
    </row>
    <row r="776" spans="15:17" x14ac:dyDescent="0.3">
      <c r="O776" s="194"/>
      <c r="P776" s="197"/>
      <c r="Q776" s="197"/>
    </row>
    <row r="777" spans="15:17" x14ac:dyDescent="0.3">
      <c r="O777" s="194"/>
      <c r="P777" s="197"/>
      <c r="Q777" s="197"/>
    </row>
    <row r="778" spans="15:17" x14ac:dyDescent="0.3">
      <c r="O778" s="194"/>
      <c r="P778" s="197"/>
      <c r="Q778" s="197"/>
    </row>
    <row r="779" spans="15:17" x14ac:dyDescent="0.3">
      <c r="O779" s="194"/>
      <c r="P779" s="197"/>
      <c r="Q779" s="197"/>
    </row>
    <row r="780" spans="15:17" x14ac:dyDescent="0.3">
      <c r="O780" s="194"/>
      <c r="P780" s="197"/>
      <c r="Q780" s="197"/>
    </row>
    <row r="781" spans="15:17" x14ac:dyDescent="0.3">
      <c r="O781" s="194"/>
      <c r="P781" s="197"/>
      <c r="Q781" s="197"/>
    </row>
    <row r="782" spans="15:17" x14ac:dyDescent="0.3">
      <c r="O782" s="194"/>
      <c r="P782" s="197"/>
      <c r="Q782" s="197"/>
    </row>
    <row r="783" spans="15:17" x14ac:dyDescent="0.3">
      <c r="O783" s="194"/>
      <c r="P783" s="197"/>
      <c r="Q783" s="197"/>
    </row>
    <row r="784" spans="15:17" x14ac:dyDescent="0.3">
      <c r="O784" s="194"/>
      <c r="P784" s="197"/>
      <c r="Q784" s="197"/>
    </row>
    <row r="785" spans="15:17" x14ac:dyDescent="0.3">
      <c r="O785" s="194"/>
      <c r="P785" s="197"/>
      <c r="Q785" s="197"/>
    </row>
    <row r="786" spans="15:17" x14ac:dyDescent="0.3">
      <c r="O786" s="194"/>
      <c r="P786" s="197"/>
      <c r="Q786" s="197"/>
    </row>
    <row r="787" spans="15:17" x14ac:dyDescent="0.3">
      <c r="O787" s="194"/>
      <c r="P787" s="197"/>
      <c r="Q787" s="197"/>
    </row>
    <row r="788" spans="15:17" x14ac:dyDescent="0.3">
      <c r="O788" s="194"/>
      <c r="P788" s="197"/>
      <c r="Q788" s="197"/>
    </row>
    <row r="789" spans="15:17" x14ac:dyDescent="0.3">
      <c r="O789" s="194"/>
      <c r="P789" s="197"/>
      <c r="Q789" s="197"/>
    </row>
    <row r="790" spans="15:17" x14ac:dyDescent="0.3">
      <c r="O790" s="194"/>
      <c r="P790" s="197"/>
      <c r="Q790" s="197"/>
    </row>
    <row r="791" spans="15:17" x14ac:dyDescent="0.3">
      <c r="O791" s="194"/>
      <c r="P791" s="197"/>
      <c r="Q791" s="197"/>
    </row>
    <row r="792" spans="15:17" x14ac:dyDescent="0.3">
      <c r="O792" s="194"/>
      <c r="P792" s="197"/>
      <c r="Q792" s="197"/>
    </row>
    <row r="793" spans="15:17" x14ac:dyDescent="0.3">
      <c r="O793" s="194"/>
      <c r="P793" s="197"/>
      <c r="Q793" s="197"/>
    </row>
    <row r="794" spans="15:17" x14ac:dyDescent="0.3">
      <c r="O794" s="194"/>
      <c r="P794" s="197"/>
      <c r="Q794" s="197"/>
    </row>
    <row r="795" spans="15:17" x14ac:dyDescent="0.3">
      <c r="O795" s="194"/>
      <c r="P795" s="197"/>
      <c r="Q795" s="197"/>
    </row>
    <row r="796" spans="15:17" x14ac:dyDescent="0.3">
      <c r="O796" s="194"/>
      <c r="P796" s="197"/>
      <c r="Q796" s="197"/>
    </row>
    <row r="797" spans="15:17" x14ac:dyDescent="0.3">
      <c r="O797" s="194"/>
      <c r="P797" s="197"/>
      <c r="Q797" s="197"/>
    </row>
    <row r="798" spans="15:17" x14ac:dyDescent="0.3">
      <c r="O798" s="194"/>
      <c r="P798" s="197"/>
      <c r="Q798" s="197"/>
    </row>
    <row r="799" spans="15:17" x14ac:dyDescent="0.3">
      <c r="O799" s="194"/>
      <c r="P799" s="197"/>
      <c r="Q799" s="197"/>
    </row>
    <row r="800" spans="15:17" x14ac:dyDescent="0.3">
      <c r="O800" s="194"/>
      <c r="P800" s="197"/>
      <c r="Q800" s="197"/>
    </row>
    <row r="801" spans="15:17" x14ac:dyDescent="0.3">
      <c r="O801" s="194"/>
      <c r="P801" s="197"/>
      <c r="Q801" s="197"/>
    </row>
    <row r="802" spans="15:17" x14ac:dyDescent="0.3">
      <c r="O802" s="194"/>
      <c r="P802" s="197"/>
      <c r="Q802" s="197"/>
    </row>
    <row r="803" spans="15:17" x14ac:dyDescent="0.3">
      <c r="O803" s="194"/>
      <c r="P803" s="197"/>
      <c r="Q803" s="197"/>
    </row>
    <row r="804" spans="15:17" x14ac:dyDescent="0.3">
      <c r="O804" s="194"/>
      <c r="P804" s="197"/>
      <c r="Q804" s="197"/>
    </row>
    <row r="805" spans="15:17" x14ac:dyDescent="0.3">
      <c r="O805" s="194"/>
      <c r="P805" s="197"/>
      <c r="Q805" s="197"/>
    </row>
    <row r="806" spans="15:17" x14ac:dyDescent="0.3">
      <c r="O806" s="194"/>
      <c r="P806" s="197"/>
      <c r="Q806" s="197"/>
    </row>
    <row r="807" spans="15:17" x14ac:dyDescent="0.3">
      <c r="O807" s="194"/>
      <c r="P807" s="197"/>
      <c r="Q807" s="197"/>
    </row>
    <row r="808" spans="15:17" x14ac:dyDescent="0.3">
      <c r="O808" s="194"/>
      <c r="P808" s="197"/>
      <c r="Q808" s="197"/>
    </row>
    <row r="809" spans="15:17" x14ac:dyDescent="0.3">
      <c r="O809" s="194"/>
      <c r="P809" s="197"/>
      <c r="Q809" s="197"/>
    </row>
    <row r="810" spans="15:17" x14ac:dyDescent="0.3">
      <c r="O810" s="194"/>
      <c r="P810" s="197"/>
      <c r="Q810" s="197"/>
    </row>
    <row r="811" spans="15:17" x14ac:dyDescent="0.3">
      <c r="O811" s="194"/>
      <c r="P811" s="197"/>
      <c r="Q811" s="197"/>
    </row>
    <row r="812" spans="15:17" x14ac:dyDescent="0.3">
      <c r="O812" s="194"/>
      <c r="P812" s="197"/>
      <c r="Q812" s="197"/>
    </row>
    <row r="813" spans="15:17" x14ac:dyDescent="0.3">
      <c r="O813" s="194"/>
      <c r="P813" s="197"/>
      <c r="Q813" s="197"/>
    </row>
    <row r="814" spans="15:17" x14ac:dyDescent="0.3">
      <c r="O814" s="194"/>
      <c r="P814" s="197"/>
      <c r="Q814" s="197"/>
    </row>
    <row r="815" spans="15:17" x14ac:dyDescent="0.3">
      <c r="O815" s="194"/>
      <c r="P815" s="197"/>
      <c r="Q815" s="197"/>
    </row>
    <row r="816" spans="15:17" x14ac:dyDescent="0.3">
      <c r="O816" s="194"/>
      <c r="P816" s="197"/>
      <c r="Q816" s="197"/>
    </row>
    <row r="817" spans="15:17" x14ac:dyDescent="0.3">
      <c r="O817" s="194"/>
      <c r="P817" s="197"/>
      <c r="Q817" s="197"/>
    </row>
    <row r="818" spans="15:17" x14ac:dyDescent="0.3">
      <c r="O818" s="194"/>
      <c r="P818" s="197"/>
      <c r="Q818" s="197"/>
    </row>
    <row r="819" spans="15:17" x14ac:dyDescent="0.3">
      <c r="O819" s="194"/>
      <c r="P819" s="197"/>
      <c r="Q819" s="197"/>
    </row>
    <row r="820" spans="15:17" x14ac:dyDescent="0.3">
      <c r="O820" s="194"/>
      <c r="P820" s="197"/>
      <c r="Q820" s="197"/>
    </row>
    <row r="821" spans="15:17" x14ac:dyDescent="0.3">
      <c r="O821" s="194"/>
      <c r="P821" s="197"/>
      <c r="Q821" s="197"/>
    </row>
    <row r="822" spans="15:17" x14ac:dyDescent="0.3">
      <c r="O822" s="194"/>
      <c r="P822" s="197"/>
      <c r="Q822" s="197"/>
    </row>
    <row r="823" spans="15:17" x14ac:dyDescent="0.3">
      <c r="O823" s="194"/>
      <c r="P823" s="197"/>
      <c r="Q823" s="197"/>
    </row>
    <row r="824" spans="15:17" x14ac:dyDescent="0.3">
      <c r="O824" s="194"/>
      <c r="P824" s="197"/>
      <c r="Q824" s="197"/>
    </row>
    <row r="825" spans="15:17" x14ac:dyDescent="0.3">
      <c r="O825" s="194"/>
      <c r="P825" s="197"/>
      <c r="Q825" s="197"/>
    </row>
    <row r="826" spans="15:17" x14ac:dyDescent="0.3">
      <c r="O826" s="194"/>
      <c r="P826" s="197"/>
      <c r="Q826" s="197"/>
    </row>
    <row r="827" spans="15:17" x14ac:dyDescent="0.3">
      <c r="O827" s="194"/>
      <c r="P827" s="197"/>
      <c r="Q827" s="197"/>
    </row>
    <row r="828" spans="15:17" x14ac:dyDescent="0.3">
      <c r="O828" s="194"/>
      <c r="P828" s="197"/>
      <c r="Q828" s="197"/>
    </row>
    <row r="829" spans="15:17" x14ac:dyDescent="0.3">
      <c r="O829" s="194"/>
      <c r="P829" s="197"/>
      <c r="Q829" s="197"/>
    </row>
    <row r="830" spans="15:17" x14ac:dyDescent="0.3">
      <c r="O830" s="194"/>
      <c r="P830" s="197"/>
      <c r="Q830" s="197"/>
    </row>
    <row r="831" spans="15:17" x14ac:dyDescent="0.3">
      <c r="O831" s="194"/>
      <c r="P831" s="197"/>
      <c r="Q831" s="197"/>
    </row>
    <row r="832" spans="15:17" x14ac:dyDescent="0.3">
      <c r="O832" s="194"/>
      <c r="P832" s="197"/>
      <c r="Q832" s="197"/>
    </row>
    <row r="833" spans="15:17" x14ac:dyDescent="0.3">
      <c r="O833" s="194"/>
      <c r="P833" s="197"/>
      <c r="Q833" s="197"/>
    </row>
    <row r="834" spans="15:17" x14ac:dyDescent="0.3">
      <c r="O834" s="194"/>
      <c r="P834" s="197"/>
      <c r="Q834" s="197"/>
    </row>
    <row r="835" spans="15:17" x14ac:dyDescent="0.3">
      <c r="O835" s="194"/>
      <c r="P835" s="197"/>
      <c r="Q835" s="197"/>
    </row>
    <row r="836" spans="15:17" x14ac:dyDescent="0.3">
      <c r="O836" s="194"/>
      <c r="P836" s="197"/>
      <c r="Q836" s="197"/>
    </row>
    <row r="837" spans="15:17" x14ac:dyDescent="0.3">
      <c r="O837" s="194"/>
      <c r="P837" s="197"/>
      <c r="Q837" s="197"/>
    </row>
    <row r="838" spans="15:17" x14ac:dyDescent="0.3">
      <c r="O838" s="194"/>
      <c r="P838" s="197"/>
      <c r="Q838" s="197"/>
    </row>
    <row r="839" spans="15:17" x14ac:dyDescent="0.3">
      <c r="O839" s="194"/>
      <c r="P839" s="197"/>
      <c r="Q839" s="197"/>
    </row>
    <row r="840" spans="15:17" x14ac:dyDescent="0.3">
      <c r="O840" s="194"/>
      <c r="P840" s="197"/>
      <c r="Q840" s="197"/>
    </row>
    <row r="841" spans="15:17" x14ac:dyDescent="0.3">
      <c r="O841" s="194"/>
      <c r="P841" s="197"/>
      <c r="Q841" s="197"/>
    </row>
    <row r="842" spans="15:17" x14ac:dyDescent="0.3">
      <c r="O842" s="194"/>
      <c r="P842" s="197"/>
      <c r="Q842" s="197"/>
    </row>
    <row r="843" spans="15:17" x14ac:dyDescent="0.3">
      <c r="O843" s="194"/>
      <c r="P843" s="197"/>
      <c r="Q843" s="197"/>
    </row>
    <row r="844" spans="15:17" x14ac:dyDescent="0.3">
      <c r="O844" s="194"/>
      <c r="P844" s="197"/>
      <c r="Q844" s="197"/>
    </row>
    <row r="845" spans="15:17" x14ac:dyDescent="0.3">
      <c r="O845" s="194"/>
      <c r="P845" s="197"/>
      <c r="Q845" s="197"/>
    </row>
    <row r="846" spans="15:17" x14ac:dyDescent="0.3">
      <c r="O846" s="194"/>
      <c r="P846" s="197"/>
      <c r="Q846" s="197"/>
    </row>
    <row r="847" spans="15:17" x14ac:dyDescent="0.3">
      <c r="O847" s="194"/>
      <c r="P847" s="197"/>
      <c r="Q847" s="197"/>
    </row>
    <row r="848" spans="15:17" x14ac:dyDescent="0.3">
      <c r="O848" s="194"/>
      <c r="P848" s="197"/>
      <c r="Q848" s="197"/>
    </row>
    <row r="849" spans="15:17" x14ac:dyDescent="0.3">
      <c r="O849" s="194"/>
      <c r="P849" s="197"/>
      <c r="Q849" s="197"/>
    </row>
    <row r="850" spans="15:17" x14ac:dyDescent="0.3">
      <c r="O850" s="194"/>
      <c r="P850" s="197"/>
      <c r="Q850" s="197"/>
    </row>
    <row r="851" spans="15:17" x14ac:dyDescent="0.3">
      <c r="O851" s="194"/>
      <c r="P851" s="197"/>
      <c r="Q851" s="197"/>
    </row>
    <row r="852" spans="15:17" x14ac:dyDescent="0.3">
      <c r="O852" s="194"/>
      <c r="P852" s="197"/>
      <c r="Q852" s="197"/>
    </row>
    <row r="853" spans="15:17" x14ac:dyDescent="0.3">
      <c r="O853" s="194"/>
      <c r="P853" s="197"/>
      <c r="Q853" s="197"/>
    </row>
    <row r="854" spans="15:17" x14ac:dyDescent="0.3">
      <c r="O854" s="194"/>
      <c r="P854" s="197"/>
      <c r="Q854" s="197"/>
    </row>
    <row r="855" spans="15:17" x14ac:dyDescent="0.3">
      <c r="O855" s="194"/>
      <c r="P855" s="197"/>
      <c r="Q855" s="197"/>
    </row>
    <row r="856" spans="15:17" x14ac:dyDescent="0.3">
      <c r="O856" s="194"/>
      <c r="P856" s="197"/>
      <c r="Q856" s="197"/>
    </row>
    <row r="857" spans="15:17" x14ac:dyDescent="0.3">
      <c r="O857" s="194"/>
      <c r="P857" s="197"/>
      <c r="Q857" s="197"/>
    </row>
    <row r="858" spans="15:17" x14ac:dyDescent="0.3">
      <c r="O858" s="194"/>
      <c r="P858" s="197"/>
      <c r="Q858" s="197"/>
    </row>
    <row r="859" spans="15:17" x14ac:dyDescent="0.3">
      <c r="O859" s="194"/>
      <c r="P859" s="197"/>
      <c r="Q859" s="197"/>
    </row>
    <row r="860" spans="15:17" x14ac:dyDescent="0.3">
      <c r="O860" s="194"/>
      <c r="P860" s="197"/>
      <c r="Q860" s="197"/>
    </row>
    <row r="861" spans="15:17" x14ac:dyDescent="0.3">
      <c r="O861" s="194"/>
      <c r="P861" s="197"/>
      <c r="Q861" s="197"/>
    </row>
    <row r="862" spans="15:17" x14ac:dyDescent="0.3">
      <c r="O862" s="194"/>
      <c r="P862" s="197"/>
      <c r="Q862" s="197"/>
    </row>
    <row r="863" spans="15:17" x14ac:dyDescent="0.3">
      <c r="O863" s="194"/>
      <c r="P863" s="197"/>
      <c r="Q863" s="197"/>
    </row>
    <row r="864" spans="15:17" x14ac:dyDescent="0.3">
      <c r="O864" s="194"/>
      <c r="P864" s="197"/>
      <c r="Q864" s="197"/>
    </row>
    <row r="865" spans="15:17" x14ac:dyDescent="0.3">
      <c r="O865" s="194"/>
      <c r="P865" s="197"/>
      <c r="Q865" s="197"/>
    </row>
    <row r="866" spans="15:17" x14ac:dyDescent="0.3">
      <c r="O866" s="194"/>
      <c r="P866" s="197"/>
      <c r="Q866" s="197"/>
    </row>
    <row r="867" spans="15:17" x14ac:dyDescent="0.3">
      <c r="O867" s="194"/>
      <c r="P867" s="197"/>
      <c r="Q867" s="197"/>
    </row>
    <row r="868" spans="15:17" x14ac:dyDescent="0.3">
      <c r="O868" s="194"/>
      <c r="P868" s="197"/>
      <c r="Q868" s="197"/>
    </row>
    <row r="869" spans="15:17" x14ac:dyDescent="0.3">
      <c r="O869" s="194"/>
      <c r="P869" s="197"/>
      <c r="Q869" s="197"/>
    </row>
    <row r="870" spans="15:17" x14ac:dyDescent="0.3">
      <c r="O870" s="194"/>
      <c r="P870" s="197"/>
      <c r="Q870" s="197"/>
    </row>
    <row r="871" spans="15:17" x14ac:dyDescent="0.3">
      <c r="O871" s="194"/>
      <c r="P871" s="197"/>
      <c r="Q871" s="197"/>
    </row>
    <row r="872" spans="15:17" x14ac:dyDescent="0.3">
      <c r="O872" s="194"/>
      <c r="P872" s="197"/>
      <c r="Q872" s="197"/>
    </row>
    <row r="873" spans="15:17" x14ac:dyDescent="0.3">
      <c r="O873" s="194"/>
      <c r="P873" s="197"/>
      <c r="Q873" s="197"/>
    </row>
    <row r="874" spans="15:17" x14ac:dyDescent="0.3">
      <c r="O874" s="194"/>
      <c r="P874" s="197"/>
      <c r="Q874" s="197"/>
    </row>
    <row r="875" spans="15:17" x14ac:dyDescent="0.3">
      <c r="O875" s="194"/>
      <c r="P875" s="197"/>
      <c r="Q875" s="197"/>
    </row>
    <row r="876" spans="15:17" x14ac:dyDescent="0.3">
      <c r="O876" s="194"/>
      <c r="P876" s="197"/>
      <c r="Q876" s="197"/>
    </row>
    <row r="877" spans="15:17" x14ac:dyDescent="0.3">
      <c r="O877" s="194"/>
      <c r="P877" s="197"/>
      <c r="Q877" s="197"/>
    </row>
    <row r="878" spans="15:17" x14ac:dyDescent="0.3">
      <c r="O878" s="194"/>
      <c r="P878" s="197"/>
      <c r="Q878" s="197"/>
    </row>
    <row r="879" spans="15:17" x14ac:dyDescent="0.3">
      <c r="O879" s="194"/>
      <c r="P879" s="197"/>
      <c r="Q879" s="197"/>
    </row>
    <row r="880" spans="15:17" x14ac:dyDescent="0.3">
      <c r="O880" s="194"/>
      <c r="P880" s="197"/>
      <c r="Q880" s="197"/>
    </row>
    <row r="881" spans="15:17" x14ac:dyDescent="0.3">
      <c r="O881" s="194"/>
      <c r="P881" s="197"/>
      <c r="Q881" s="197"/>
    </row>
    <row r="882" spans="15:17" x14ac:dyDescent="0.3">
      <c r="O882" s="194"/>
      <c r="P882" s="197"/>
      <c r="Q882" s="197"/>
    </row>
    <row r="883" spans="15:17" x14ac:dyDescent="0.3">
      <c r="O883" s="194"/>
      <c r="P883" s="197"/>
      <c r="Q883" s="197"/>
    </row>
    <row r="884" spans="15:17" x14ac:dyDescent="0.3">
      <c r="O884" s="194"/>
      <c r="P884" s="197"/>
      <c r="Q884" s="197"/>
    </row>
    <row r="885" spans="15:17" x14ac:dyDescent="0.3">
      <c r="O885" s="194"/>
      <c r="P885" s="197"/>
      <c r="Q885" s="197"/>
    </row>
    <row r="886" spans="15:17" x14ac:dyDescent="0.3">
      <c r="O886" s="194"/>
      <c r="P886" s="197"/>
      <c r="Q886" s="197"/>
    </row>
    <row r="887" spans="15:17" x14ac:dyDescent="0.3">
      <c r="O887" s="194"/>
      <c r="P887" s="197"/>
      <c r="Q887" s="197"/>
    </row>
    <row r="888" spans="15:17" x14ac:dyDescent="0.3">
      <c r="O888" s="194"/>
      <c r="P888" s="197"/>
      <c r="Q888" s="197"/>
    </row>
    <row r="889" spans="15:17" x14ac:dyDescent="0.3">
      <c r="O889" s="194"/>
      <c r="P889" s="197"/>
      <c r="Q889" s="197"/>
    </row>
    <row r="890" spans="15:17" x14ac:dyDescent="0.3">
      <c r="O890" s="194"/>
      <c r="P890" s="197"/>
      <c r="Q890" s="197"/>
    </row>
    <row r="891" spans="15:17" x14ac:dyDescent="0.3">
      <c r="O891" s="194"/>
      <c r="P891" s="197"/>
      <c r="Q891" s="197"/>
    </row>
    <row r="892" spans="15:17" x14ac:dyDescent="0.3">
      <c r="O892" s="194"/>
      <c r="P892" s="197"/>
      <c r="Q892" s="197"/>
    </row>
    <row r="893" spans="15:17" x14ac:dyDescent="0.3">
      <c r="O893" s="194"/>
      <c r="P893" s="197"/>
      <c r="Q893" s="197"/>
    </row>
    <row r="894" spans="15:17" x14ac:dyDescent="0.3">
      <c r="O894" s="194"/>
      <c r="P894" s="197"/>
      <c r="Q894" s="197"/>
    </row>
    <row r="895" spans="15:17" x14ac:dyDescent="0.3">
      <c r="O895" s="194"/>
      <c r="P895" s="197"/>
      <c r="Q895" s="197"/>
    </row>
    <row r="896" spans="15:17" x14ac:dyDescent="0.3">
      <c r="O896" s="194"/>
      <c r="P896" s="197"/>
      <c r="Q896" s="197"/>
    </row>
    <row r="897" spans="15:17" x14ac:dyDescent="0.3">
      <c r="O897" s="194"/>
      <c r="P897" s="197"/>
      <c r="Q897" s="197"/>
    </row>
    <row r="898" spans="15:17" x14ac:dyDescent="0.3">
      <c r="O898" s="194"/>
      <c r="P898" s="197"/>
      <c r="Q898" s="197"/>
    </row>
    <row r="899" spans="15:17" x14ac:dyDescent="0.3">
      <c r="O899" s="194"/>
      <c r="P899" s="197"/>
      <c r="Q899" s="197"/>
    </row>
    <row r="900" spans="15:17" x14ac:dyDescent="0.3">
      <c r="O900" s="194"/>
      <c r="P900" s="197"/>
      <c r="Q900" s="197"/>
    </row>
    <row r="901" spans="15:17" x14ac:dyDescent="0.3">
      <c r="O901" s="194"/>
      <c r="P901" s="197"/>
      <c r="Q901" s="197"/>
    </row>
    <row r="902" spans="15:17" x14ac:dyDescent="0.3">
      <c r="O902" s="194"/>
      <c r="P902" s="197"/>
      <c r="Q902" s="197"/>
    </row>
    <row r="903" spans="15:17" x14ac:dyDescent="0.3">
      <c r="O903" s="194"/>
      <c r="P903" s="197"/>
      <c r="Q903" s="197"/>
    </row>
    <row r="904" spans="15:17" x14ac:dyDescent="0.3">
      <c r="O904" s="194"/>
      <c r="P904" s="197"/>
      <c r="Q904" s="197"/>
    </row>
    <row r="905" spans="15:17" x14ac:dyDescent="0.3">
      <c r="O905" s="194"/>
      <c r="P905" s="197"/>
      <c r="Q905" s="197"/>
    </row>
    <row r="906" spans="15:17" x14ac:dyDescent="0.3">
      <c r="O906" s="194"/>
      <c r="P906" s="197"/>
      <c r="Q906" s="197"/>
    </row>
    <row r="907" spans="15:17" x14ac:dyDescent="0.3">
      <c r="O907" s="194"/>
      <c r="P907" s="197"/>
      <c r="Q907" s="197"/>
    </row>
    <row r="908" spans="15:17" x14ac:dyDescent="0.3">
      <c r="O908" s="194"/>
      <c r="P908" s="197"/>
      <c r="Q908" s="197"/>
    </row>
    <row r="909" spans="15:17" x14ac:dyDescent="0.3">
      <c r="O909" s="194"/>
      <c r="P909" s="197"/>
      <c r="Q909" s="197"/>
    </row>
    <row r="910" spans="15:17" x14ac:dyDescent="0.3">
      <c r="O910" s="194"/>
      <c r="P910" s="197"/>
      <c r="Q910" s="197"/>
    </row>
    <row r="911" spans="15:17" x14ac:dyDescent="0.3">
      <c r="O911" s="194"/>
      <c r="P911" s="197"/>
      <c r="Q911" s="197"/>
    </row>
    <row r="912" spans="15:17" x14ac:dyDescent="0.3">
      <c r="O912" s="194"/>
      <c r="P912" s="197"/>
      <c r="Q912" s="197"/>
    </row>
    <row r="913" spans="15:17" x14ac:dyDescent="0.3">
      <c r="O913" s="194"/>
      <c r="P913" s="197"/>
      <c r="Q913" s="197"/>
    </row>
    <row r="914" spans="15:17" x14ac:dyDescent="0.3">
      <c r="O914" s="194"/>
      <c r="P914" s="197"/>
      <c r="Q914" s="197"/>
    </row>
    <row r="915" spans="15:17" x14ac:dyDescent="0.3">
      <c r="O915" s="194"/>
      <c r="P915" s="197"/>
      <c r="Q915" s="197"/>
    </row>
    <row r="916" spans="15:17" x14ac:dyDescent="0.3">
      <c r="O916" s="194"/>
      <c r="P916" s="197"/>
      <c r="Q916" s="197"/>
    </row>
    <row r="917" spans="15:17" x14ac:dyDescent="0.3">
      <c r="O917" s="194"/>
      <c r="P917" s="197"/>
      <c r="Q917" s="197"/>
    </row>
    <row r="918" spans="15:17" x14ac:dyDescent="0.3">
      <c r="O918" s="194"/>
      <c r="P918" s="197"/>
      <c r="Q918" s="197"/>
    </row>
    <row r="919" spans="15:17" x14ac:dyDescent="0.3">
      <c r="O919" s="194"/>
      <c r="P919" s="197"/>
      <c r="Q919" s="197"/>
    </row>
    <row r="920" spans="15:17" x14ac:dyDescent="0.3">
      <c r="O920" s="194"/>
      <c r="P920" s="197"/>
      <c r="Q920" s="197"/>
    </row>
    <row r="921" spans="15:17" x14ac:dyDescent="0.3">
      <c r="O921" s="194"/>
      <c r="P921" s="197"/>
      <c r="Q921" s="197"/>
    </row>
    <row r="922" spans="15:17" x14ac:dyDescent="0.3">
      <c r="O922" s="194"/>
      <c r="P922" s="197"/>
      <c r="Q922" s="197"/>
    </row>
    <row r="923" spans="15:17" x14ac:dyDescent="0.3">
      <c r="O923" s="194"/>
      <c r="P923" s="197"/>
      <c r="Q923" s="197"/>
    </row>
    <row r="924" spans="15:17" x14ac:dyDescent="0.3">
      <c r="O924" s="194"/>
      <c r="P924" s="197"/>
      <c r="Q924" s="197"/>
    </row>
    <row r="925" spans="15:17" x14ac:dyDescent="0.3">
      <c r="O925" s="194"/>
      <c r="P925" s="197"/>
      <c r="Q925" s="197"/>
    </row>
    <row r="926" spans="15:17" x14ac:dyDescent="0.3">
      <c r="O926" s="194"/>
      <c r="P926" s="197"/>
      <c r="Q926" s="197"/>
    </row>
    <row r="927" spans="15:17" x14ac:dyDescent="0.3">
      <c r="O927" s="194"/>
      <c r="P927" s="197"/>
      <c r="Q927" s="197"/>
    </row>
    <row r="928" spans="15:17" x14ac:dyDescent="0.3">
      <c r="O928" s="194"/>
      <c r="P928" s="197"/>
      <c r="Q928" s="197"/>
    </row>
    <row r="929" spans="15:17" x14ac:dyDescent="0.3">
      <c r="O929" s="194"/>
      <c r="P929" s="197"/>
      <c r="Q929" s="197"/>
    </row>
    <row r="930" spans="15:17" x14ac:dyDescent="0.3">
      <c r="O930" s="194"/>
      <c r="P930" s="197"/>
      <c r="Q930" s="197"/>
    </row>
    <row r="931" spans="15:17" x14ac:dyDescent="0.3">
      <c r="O931" s="194"/>
      <c r="P931" s="197"/>
      <c r="Q931" s="197"/>
    </row>
    <row r="932" spans="15:17" x14ac:dyDescent="0.3">
      <c r="O932" s="194"/>
      <c r="P932" s="197"/>
      <c r="Q932" s="197"/>
    </row>
    <row r="933" spans="15:17" x14ac:dyDescent="0.3">
      <c r="O933" s="194"/>
      <c r="P933" s="197"/>
      <c r="Q933" s="197"/>
    </row>
    <row r="934" spans="15:17" x14ac:dyDescent="0.3">
      <c r="O934" s="194"/>
      <c r="P934" s="197"/>
      <c r="Q934" s="197"/>
    </row>
    <row r="935" spans="15:17" x14ac:dyDescent="0.3">
      <c r="O935" s="194"/>
      <c r="P935" s="197"/>
      <c r="Q935" s="197"/>
    </row>
    <row r="936" spans="15:17" x14ac:dyDescent="0.3">
      <c r="O936" s="194"/>
      <c r="P936" s="197"/>
      <c r="Q936" s="197"/>
    </row>
    <row r="937" spans="15:17" x14ac:dyDescent="0.3">
      <c r="O937" s="194"/>
      <c r="P937" s="197"/>
      <c r="Q937" s="197"/>
    </row>
    <row r="938" spans="15:17" x14ac:dyDescent="0.3">
      <c r="O938" s="194"/>
      <c r="P938" s="197"/>
      <c r="Q938" s="197"/>
    </row>
    <row r="939" spans="15:17" x14ac:dyDescent="0.3">
      <c r="O939" s="194"/>
      <c r="P939" s="197"/>
      <c r="Q939" s="197"/>
    </row>
    <row r="940" spans="15:17" x14ac:dyDescent="0.3">
      <c r="O940" s="194"/>
      <c r="P940" s="197"/>
      <c r="Q940" s="197"/>
    </row>
    <row r="941" spans="15:17" x14ac:dyDescent="0.3">
      <c r="O941" s="194"/>
      <c r="P941" s="197"/>
      <c r="Q941" s="197"/>
    </row>
    <row r="942" spans="15:17" x14ac:dyDescent="0.3">
      <c r="O942" s="194"/>
      <c r="P942" s="197"/>
      <c r="Q942" s="197"/>
    </row>
    <row r="943" spans="15:17" x14ac:dyDescent="0.3">
      <c r="O943" s="194"/>
      <c r="P943" s="197"/>
      <c r="Q943" s="197"/>
    </row>
    <row r="944" spans="15:17" x14ac:dyDescent="0.3">
      <c r="O944" s="194"/>
      <c r="P944" s="197"/>
      <c r="Q944" s="197"/>
    </row>
    <row r="945" spans="15:17" x14ac:dyDescent="0.3">
      <c r="O945" s="194"/>
      <c r="P945" s="197"/>
      <c r="Q945" s="197"/>
    </row>
    <row r="946" spans="15:17" x14ac:dyDescent="0.3">
      <c r="O946" s="194"/>
      <c r="P946" s="197"/>
      <c r="Q946" s="197"/>
    </row>
    <row r="947" spans="15:17" x14ac:dyDescent="0.3">
      <c r="O947" s="194"/>
      <c r="P947" s="197"/>
      <c r="Q947" s="197"/>
    </row>
    <row r="948" spans="15:17" x14ac:dyDescent="0.3">
      <c r="O948" s="194"/>
      <c r="P948" s="197"/>
      <c r="Q948" s="197"/>
    </row>
    <row r="949" spans="15:17" x14ac:dyDescent="0.3">
      <c r="O949" s="194"/>
      <c r="P949" s="197"/>
      <c r="Q949" s="197"/>
    </row>
    <row r="950" spans="15:17" x14ac:dyDescent="0.3">
      <c r="O950" s="194"/>
      <c r="P950" s="197"/>
      <c r="Q950" s="197"/>
    </row>
    <row r="951" spans="15:17" x14ac:dyDescent="0.3">
      <c r="O951" s="194"/>
      <c r="P951" s="197"/>
      <c r="Q951" s="197"/>
    </row>
    <row r="952" spans="15:17" x14ac:dyDescent="0.3">
      <c r="O952" s="194"/>
      <c r="P952" s="197"/>
      <c r="Q952" s="197"/>
    </row>
    <row r="953" spans="15:17" x14ac:dyDescent="0.3">
      <c r="O953" s="194"/>
      <c r="P953" s="197"/>
      <c r="Q953" s="197"/>
    </row>
    <row r="954" spans="15:17" x14ac:dyDescent="0.3">
      <c r="O954" s="194"/>
      <c r="P954" s="197"/>
      <c r="Q954" s="197"/>
    </row>
    <row r="955" spans="15:17" x14ac:dyDescent="0.3">
      <c r="O955" s="194"/>
      <c r="P955" s="197"/>
      <c r="Q955" s="197"/>
    </row>
    <row r="956" spans="15:17" x14ac:dyDescent="0.3">
      <c r="O956" s="194"/>
      <c r="P956" s="197"/>
      <c r="Q956" s="197"/>
    </row>
    <row r="957" spans="15:17" x14ac:dyDescent="0.3">
      <c r="O957" s="194"/>
      <c r="P957" s="197"/>
      <c r="Q957" s="197"/>
    </row>
    <row r="958" spans="15:17" x14ac:dyDescent="0.3">
      <c r="O958" s="194"/>
      <c r="P958" s="197"/>
      <c r="Q958" s="197"/>
    </row>
    <row r="959" spans="15:17" x14ac:dyDescent="0.3">
      <c r="O959" s="194"/>
      <c r="P959" s="197"/>
      <c r="Q959" s="197"/>
    </row>
    <row r="960" spans="15:17" x14ac:dyDescent="0.3">
      <c r="O960" s="194"/>
      <c r="P960" s="197"/>
      <c r="Q960" s="197"/>
    </row>
    <row r="961" spans="15:17" x14ac:dyDescent="0.3">
      <c r="O961" s="194"/>
      <c r="P961" s="197"/>
      <c r="Q961" s="197"/>
    </row>
    <row r="962" spans="15:17" x14ac:dyDescent="0.3">
      <c r="O962" s="194"/>
      <c r="P962" s="197"/>
      <c r="Q962" s="197"/>
    </row>
    <row r="963" spans="15:17" x14ac:dyDescent="0.3">
      <c r="O963" s="194"/>
      <c r="P963" s="197"/>
      <c r="Q963" s="197"/>
    </row>
    <row r="964" spans="15:17" x14ac:dyDescent="0.3">
      <c r="O964" s="194"/>
      <c r="P964" s="197"/>
      <c r="Q964" s="197"/>
    </row>
    <row r="965" spans="15:17" x14ac:dyDescent="0.3">
      <c r="O965" s="194"/>
      <c r="P965" s="197"/>
      <c r="Q965" s="197"/>
    </row>
    <row r="966" spans="15:17" x14ac:dyDescent="0.3">
      <c r="O966" s="194"/>
      <c r="P966" s="197"/>
      <c r="Q966" s="197"/>
    </row>
    <row r="967" spans="15:17" x14ac:dyDescent="0.3">
      <c r="O967" s="194"/>
      <c r="P967" s="197"/>
      <c r="Q967" s="197"/>
    </row>
    <row r="968" spans="15:17" x14ac:dyDescent="0.3">
      <c r="O968" s="194"/>
      <c r="P968" s="197"/>
      <c r="Q968" s="197"/>
    </row>
    <row r="969" spans="15:17" x14ac:dyDescent="0.3">
      <c r="O969" s="194"/>
      <c r="P969" s="197"/>
      <c r="Q969" s="197"/>
    </row>
    <row r="970" spans="15:17" x14ac:dyDescent="0.3">
      <c r="O970" s="194"/>
      <c r="P970" s="197"/>
      <c r="Q970" s="197"/>
    </row>
    <row r="971" spans="15:17" x14ac:dyDescent="0.3">
      <c r="O971" s="194"/>
      <c r="P971" s="197"/>
      <c r="Q971" s="197"/>
    </row>
  </sheetData>
  <mergeCells count="1">
    <mergeCell ref="B3:J3"/>
  </mergeCells>
  <hyperlinks>
    <hyperlink ref="N1" location="'Navigation &amp; Instructions'!A1" display="Navigation"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249977111117893"/>
  </sheetPr>
  <dimension ref="B1:N32"/>
  <sheetViews>
    <sheetView workbookViewId="0">
      <selection activeCell="N1" sqref="N1"/>
    </sheetView>
  </sheetViews>
  <sheetFormatPr defaultColWidth="8.88671875" defaultRowHeight="14.4" x14ac:dyDescent="0.3"/>
  <cols>
    <col min="3" max="5" width="14.6640625" customWidth="1"/>
    <col min="6" max="6" width="11.5546875" style="240" bestFit="1" customWidth="1"/>
    <col min="10" max="10" width="11.44140625" bestFit="1" customWidth="1"/>
    <col min="14" max="14" width="10.109375" bestFit="1" customWidth="1"/>
  </cols>
  <sheetData>
    <row r="1" spans="2:14" ht="15.6" x14ac:dyDescent="0.3">
      <c r="B1" s="181" t="s">
        <v>460</v>
      </c>
      <c r="N1" s="180" t="s">
        <v>403</v>
      </c>
    </row>
    <row r="3" spans="2:14" x14ac:dyDescent="0.3">
      <c r="B3" s="183" t="s">
        <v>461</v>
      </c>
    </row>
    <row r="4" spans="2:14" x14ac:dyDescent="0.3">
      <c r="B4" s="183" t="s">
        <v>462</v>
      </c>
    </row>
    <row r="5" spans="2:14" s="241" customFormat="1" ht="17.399999999999999" x14ac:dyDescent="0.35">
      <c r="B5" s="183" t="s">
        <v>463</v>
      </c>
      <c r="F5" s="242"/>
    </row>
    <row r="7" spans="2:14" ht="28.8" x14ac:dyDescent="0.3">
      <c r="B7" s="243"/>
      <c r="C7" s="244" t="s">
        <v>464</v>
      </c>
      <c r="D7" s="244" t="s">
        <v>465</v>
      </c>
      <c r="E7" s="244" t="s">
        <v>466</v>
      </c>
      <c r="H7" s="34" t="s">
        <v>467</v>
      </c>
      <c r="I7" s="34"/>
      <c r="J7" s="245">
        <v>100000</v>
      </c>
    </row>
    <row r="8" spans="2:14" x14ac:dyDescent="0.3">
      <c r="B8" s="243" t="s">
        <v>468</v>
      </c>
      <c r="C8" s="243">
        <v>100</v>
      </c>
      <c r="D8" s="243">
        <v>6</v>
      </c>
      <c r="E8" s="243">
        <v>3</v>
      </c>
    </row>
    <row r="9" spans="2:14" x14ac:dyDescent="0.3">
      <c r="B9" s="243" t="s">
        <v>469</v>
      </c>
      <c r="C9" s="243">
        <v>500</v>
      </c>
      <c r="D9" s="243">
        <v>3</v>
      </c>
      <c r="E9" s="243">
        <v>1</v>
      </c>
    </row>
    <row r="11" spans="2:14" x14ac:dyDescent="0.3">
      <c r="B11" s="183" t="s">
        <v>470</v>
      </c>
    </row>
    <row r="13" spans="2:14" x14ac:dyDescent="0.3">
      <c r="B13" s="173" t="s">
        <v>415</v>
      </c>
      <c r="E13" s="173" t="s">
        <v>471</v>
      </c>
    </row>
    <row r="14" spans="2:14" x14ac:dyDescent="0.3">
      <c r="B14" s="246"/>
      <c r="C14" s="247" t="s">
        <v>472</v>
      </c>
      <c r="E14" s="185"/>
      <c r="F14" s="248"/>
      <c r="G14" s="186"/>
      <c r="H14" s="186"/>
      <c r="I14" s="186"/>
      <c r="J14" s="186"/>
      <c r="K14" s="186"/>
      <c r="L14" s="186"/>
      <c r="M14" s="186"/>
      <c r="N14" s="187"/>
    </row>
    <row r="15" spans="2:14" x14ac:dyDescent="0.3">
      <c r="B15" s="246" t="s">
        <v>468</v>
      </c>
      <c r="C15" s="249"/>
      <c r="E15" s="188"/>
      <c r="F15" s="250"/>
      <c r="G15" s="172"/>
      <c r="H15" s="172"/>
      <c r="I15" s="172"/>
      <c r="J15" s="172"/>
      <c r="K15" s="172"/>
      <c r="L15" s="172"/>
      <c r="M15" s="172"/>
      <c r="N15" s="189"/>
    </row>
    <row r="16" spans="2:14" x14ac:dyDescent="0.3">
      <c r="B16" s="246" t="s">
        <v>469</v>
      </c>
      <c r="C16" s="249"/>
      <c r="E16" s="188"/>
      <c r="F16" s="250"/>
      <c r="G16" s="172"/>
      <c r="H16" s="172"/>
      <c r="I16" s="172"/>
      <c r="J16" s="172"/>
      <c r="K16" s="172"/>
      <c r="L16" s="172"/>
      <c r="M16" s="172"/>
      <c r="N16" s="189"/>
    </row>
    <row r="17" spans="2:14" x14ac:dyDescent="0.3">
      <c r="B17" s="247" t="s">
        <v>1</v>
      </c>
      <c r="C17" s="251"/>
      <c r="E17" s="190"/>
      <c r="F17" s="252"/>
      <c r="G17" s="191"/>
      <c r="H17" s="191"/>
      <c r="I17" s="191"/>
      <c r="J17" s="191"/>
      <c r="K17" s="191"/>
      <c r="L17" s="191"/>
      <c r="M17" s="191"/>
      <c r="N17" s="192"/>
    </row>
    <row r="19" spans="2:14" x14ac:dyDescent="0.3">
      <c r="B19" s="183" t="s">
        <v>473</v>
      </c>
    </row>
    <row r="21" spans="2:14" x14ac:dyDescent="0.3">
      <c r="B21" s="173" t="s">
        <v>415</v>
      </c>
      <c r="E21" s="173" t="s">
        <v>471</v>
      </c>
    </row>
    <row r="22" spans="2:14" x14ac:dyDescent="0.3">
      <c r="B22" s="246"/>
      <c r="C22" s="247" t="s">
        <v>472</v>
      </c>
      <c r="E22" s="185"/>
      <c r="F22" s="248"/>
      <c r="G22" s="186"/>
      <c r="H22" s="186"/>
      <c r="I22" s="186"/>
      <c r="J22" s="186"/>
      <c r="K22" s="186"/>
      <c r="L22" s="186"/>
      <c r="M22" s="186"/>
      <c r="N22" s="187"/>
    </row>
    <row r="23" spans="2:14" x14ac:dyDescent="0.3">
      <c r="B23" s="246" t="s">
        <v>468</v>
      </c>
      <c r="C23" s="249"/>
      <c r="E23" s="188"/>
      <c r="F23" s="250"/>
      <c r="G23" s="172"/>
      <c r="H23" s="172"/>
      <c r="I23" s="172"/>
      <c r="J23" s="172"/>
      <c r="K23" s="172"/>
      <c r="L23" s="172"/>
      <c r="M23" s="172"/>
      <c r="N23" s="189"/>
    </row>
    <row r="24" spans="2:14" x14ac:dyDescent="0.3">
      <c r="B24" s="246" t="s">
        <v>469</v>
      </c>
      <c r="C24" s="249"/>
      <c r="E24" s="188"/>
      <c r="F24" s="250"/>
      <c r="G24" s="172"/>
      <c r="H24" s="172"/>
      <c r="I24" s="172"/>
      <c r="J24" s="172"/>
      <c r="K24" s="172"/>
      <c r="L24" s="172"/>
      <c r="M24" s="172"/>
      <c r="N24" s="189"/>
    </row>
    <row r="25" spans="2:14" x14ac:dyDescent="0.3">
      <c r="B25" s="247" t="s">
        <v>1</v>
      </c>
      <c r="C25" s="251"/>
      <c r="E25" s="190"/>
      <c r="F25" s="252"/>
      <c r="G25" s="191"/>
      <c r="H25" s="191"/>
      <c r="I25" s="191"/>
      <c r="J25" s="191"/>
      <c r="K25" s="191"/>
      <c r="L25" s="191"/>
      <c r="M25" s="191"/>
      <c r="N25" s="192"/>
    </row>
    <row r="27" spans="2:14" x14ac:dyDescent="0.3">
      <c r="B27" s="183" t="s">
        <v>474</v>
      </c>
    </row>
    <row r="28" spans="2:14" x14ac:dyDescent="0.3">
      <c r="B28" s="253"/>
      <c r="C28" s="254"/>
      <c r="D28" s="254"/>
      <c r="E28" s="254"/>
      <c r="F28" s="255"/>
      <c r="G28" s="254"/>
      <c r="H28" s="254"/>
      <c r="I28" s="254"/>
      <c r="J28" s="254"/>
      <c r="K28" s="254"/>
      <c r="L28" s="256"/>
    </row>
    <row r="29" spans="2:14" x14ac:dyDescent="0.3">
      <c r="B29" s="257"/>
      <c r="C29" s="258"/>
      <c r="D29" s="258"/>
      <c r="E29" s="258"/>
      <c r="F29" s="259"/>
      <c r="G29" s="258"/>
      <c r="H29" s="258"/>
      <c r="I29" s="258"/>
      <c r="J29" s="258"/>
      <c r="K29" s="258"/>
      <c r="L29" s="260"/>
    </row>
    <row r="30" spans="2:14" x14ac:dyDescent="0.3">
      <c r="B30" s="257"/>
      <c r="C30" s="258"/>
      <c r="D30" s="258"/>
      <c r="E30" s="258"/>
      <c r="F30" s="259"/>
      <c r="G30" s="258"/>
      <c r="H30" s="258"/>
      <c r="I30" s="258"/>
      <c r="J30" s="258"/>
      <c r="K30" s="258"/>
      <c r="L30" s="260"/>
    </row>
    <row r="31" spans="2:14" x14ac:dyDescent="0.3">
      <c r="B31" s="257"/>
      <c r="C31" s="258"/>
      <c r="D31" s="258"/>
      <c r="E31" s="258"/>
      <c r="F31" s="259"/>
      <c r="G31" s="258"/>
      <c r="H31" s="258"/>
      <c r="I31" s="258"/>
      <c r="J31" s="258"/>
      <c r="K31" s="258"/>
      <c r="L31" s="260"/>
    </row>
    <row r="32" spans="2:14" x14ac:dyDescent="0.3">
      <c r="B32" s="261"/>
      <c r="C32" s="262"/>
      <c r="D32" s="262"/>
      <c r="E32" s="262"/>
      <c r="F32" s="263"/>
      <c r="G32" s="262"/>
      <c r="H32" s="262"/>
      <c r="I32" s="262"/>
      <c r="J32" s="262"/>
      <c r="K32" s="262"/>
      <c r="L32" s="264"/>
    </row>
  </sheetData>
  <hyperlinks>
    <hyperlink ref="N1" location="'Navigation &amp; Instructions'!A1" display="Navigation" xr:uid="{00000000-0004-0000-06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sheetPr>
  <dimension ref="B1:N32"/>
  <sheetViews>
    <sheetView workbookViewId="0">
      <selection activeCell="B1" sqref="B1"/>
    </sheetView>
  </sheetViews>
  <sheetFormatPr defaultColWidth="8.88671875" defaultRowHeight="14.4" x14ac:dyDescent="0.3"/>
  <cols>
    <col min="1" max="1" width="4.6640625" customWidth="1"/>
    <col min="2" max="2" width="54" customWidth="1"/>
    <col min="4" max="4" width="23.33203125" customWidth="1"/>
    <col min="5" max="5" width="24.44140625" bestFit="1" customWidth="1"/>
    <col min="14" max="14" width="10.109375" bestFit="1" customWidth="1"/>
  </cols>
  <sheetData>
    <row r="1" spans="2:14" ht="15.6" x14ac:dyDescent="0.3">
      <c r="B1" s="181" t="s">
        <v>475</v>
      </c>
      <c r="N1" s="180" t="s">
        <v>403</v>
      </c>
    </row>
    <row r="3" spans="2:14" x14ac:dyDescent="0.3">
      <c r="B3" s="183" t="s">
        <v>476</v>
      </c>
    </row>
    <row r="4" spans="2:14" ht="15" thickBot="1" x14ac:dyDescent="0.35"/>
    <row r="5" spans="2:14" ht="15" thickBot="1" x14ac:dyDescent="0.35">
      <c r="B5" s="265" t="s">
        <v>477</v>
      </c>
      <c r="C5" s="266" t="s">
        <v>478</v>
      </c>
    </row>
    <row r="6" spans="2:14" ht="15" thickBot="1" x14ac:dyDescent="0.35">
      <c r="B6" s="267" t="s">
        <v>479</v>
      </c>
      <c r="C6" s="268">
        <v>0.9</v>
      </c>
    </row>
    <row r="7" spans="2:14" ht="15" thickBot="1" x14ac:dyDescent="0.35">
      <c r="B7" s="73" t="s">
        <v>480</v>
      </c>
      <c r="C7" s="268">
        <v>0.65</v>
      </c>
    </row>
    <row r="8" spans="2:14" ht="15" thickBot="1" x14ac:dyDescent="0.35">
      <c r="B8" s="269" t="s">
        <v>481</v>
      </c>
      <c r="C8" s="268">
        <v>0.5</v>
      </c>
    </row>
    <row r="9" spans="2:14" ht="15" thickBot="1" x14ac:dyDescent="0.35">
      <c r="B9" s="269" t="s">
        <v>482</v>
      </c>
      <c r="C9" s="268">
        <v>0.45</v>
      </c>
    </row>
    <row r="10" spans="2:14" ht="15" thickBot="1" x14ac:dyDescent="0.35">
      <c r="B10" s="270" t="s">
        <v>483</v>
      </c>
      <c r="C10" s="268">
        <v>0.45</v>
      </c>
    </row>
    <row r="12" spans="2:14" ht="15" thickBot="1" x14ac:dyDescent="0.35">
      <c r="E12" s="170" t="s">
        <v>484</v>
      </c>
    </row>
    <row r="13" spans="2:14" ht="15" thickBot="1" x14ac:dyDescent="0.35">
      <c r="B13" s="271" t="s">
        <v>485</v>
      </c>
      <c r="C13" s="272" t="s">
        <v>486</v>
      </c>
      <c r="D13" s="272" t="s">
        <v>487</v>
      </c>
      <c r="E13" s="272" t="s">
        <v>488</v>
      </c>
    </row>
    <row r="14" spans="2:14" ht="15" thickBot="1" x14ac:dyDescent="0.35">
      <c r="B14" s="273" t="s">
        <v>354</v>
      </c>
      <c r="C14" s="274"/>
      <c r="D14" s="275"/>
      <c r="E14" s="275"/>
    </row>
    <row r="15" spans="2:14" ht="15" thickBot="1" x14ac:dyDescent="0.35">
      <c r="B15" s="269"/>
      <c r="C15" s="274"/>
      <c r="D15" s="275"/>
      <c r="E15" s="275"/>
    </row>
    <row r="16" spans="2:14" ht="15" thickBot="1" x14ac:dyDescent="0.35">
      <c r="B16" s="269" t="s">
        <v>489</v>
      </c>
      <c r="C16" s="274">
        <v>0</v>
      </c>
      <c r="D16" s="275"/>
      <c r="E16" s="275"/>
    </row>
    <row r="17" spans="2:5" ht="15" thickBot="1" x14ac:dyDescent="0.35">
      <c r="B17" s="269" t="s">
        <v>490</v>
      </c>
      <c r="C17" s="276">
        <v>3000</v>
      </c>
      <c r="D17" s="277"/>
      <c r="E17" s="277"/>
    </row>
    <row r="18" spans="2:5" ht="15" thickBot="1" x14ac:dyDescent="0.35">
      <c r="B18" s="269" t="s">
        <v>154</v>
      </c>
      <c r="C18" s="276">
        <v>3000</v>
      </c>
      <c r="D18" s="277"/>
      <c r="E18" s="277"/>
    </row>
    <row r="19" spans="2:5" ht="15" thickBot="1" x14ac:dyDescent="0.35">
      <c r="B19" s="269" t="s">
        <v>206</v>
      </c>
      <c r="C19" s="276">
        <v>4000</v>
      </c>
      <c r="D19" s="277"/>
      <c r="E19" s="277"/>
    </row>
    <row r="20" spans="2:5" ht="15" thickBot="1" x14ac:dyDescent="0.35">
      <c r="B20" s="273" t="s">
        <v>331</v>
      </c>
      <c r="C20" s="278">
        <v>10000</v>
      </c>
      <c r="D20" s="277"/>
      <c r="E20" s="277"/>
    </row>
    <row r="21" spans="2:5" ht="15" thickBot="1" x14ac:dyDescent="0.35">
      <c r="B21" s="269"/>
      <c r="C21" s="274"/>
      <c r="D21" s="275"/>
      <c r="E21" s="275"/>
    </row>
    <row r="22" spans="2:5" ht="15" thickBot="1" x14ac:dyDescent="0.35">
      <c r="B22" s="273" t="s">
        <v>491</v>
      </c>
      <c r="C22" s="274"/>
      <c r="D22" s="275"/>
      <c r="E22" s="275"/>
    </row>
    <row r="23" spans="2:5" ht="15" thickBot="1" x14ac:dyDescent="0.35">
      <c r="B23" s="269"/>
      <c r="C23" s="274"/>
      <c r="D23" s="275"/>
      <c r="E23" s="275"/>
    </row>
    <row r="24" spans="2:5" ht="15" thickBot="1" x14ac:dyDescent="0.35">
      <c r="B24" s="269" t="s">
        <v>210</v>
      </c>
      <c r="C24" s="276">
        <v>2000</v>
      </c>
      <c r="D24" s="277"/>
      <c r="E24" s="277"/>
    </row>
    <row r="25" spans="2:5" ht="15" thickBot="1" x14ac:dyDescent="0.35">
      <c r="B25" s="269" t="s">
        <v>492</v>
      </c>
      <c r="C25" s="276">
        <v>0</v>
      </c>
      <c r="D25" s="277"/>
      <c r="E25" s="277"/>
    </row>
    <row r="26" spans="2:5" ht="15" thickBot="1" x14ac:dyDescent="0.35">
      <c r="B26" s="273" t="s">
        <v>213</v>
      </c>
      <c r="C26" s="278">
        <v>2000</v>
      </c>
      <c r="D26" s="277"/>
      <c r="E26" s="277"/>
    </row>
    <row r="27" spans="2:5" ht="15" thickBot="1" x14ac:dyDescent="0.35">
      <c r="B27" s="273"/>
      <c r="C27" s="278"/>
      <c r="D27" s="277"/>
      <c r="E27" s="277"/>
    </row>
    <row r="28" spans="2:5" ht="15" thickBot="1" x14ac:dyDescent="0.35">
      <c r="B28" s="269" t="s">
        <v>493</v>
      </c>
      <c r="C28" s="276">
        <v>7000</v>
      </c>
      <c r="D28" s="277"/>
      <c r="E28" s="277"/>
    </row>
    <row r="29" spans="2:5" ht="15" thickBot="1" x14ac:dyDescent="0.35">
      <c r="B29" s="269" t="s">
        <v>171</v>
      </c>
      <c r="C29" s="276">
        <v>1000</v>
      </c>
      <c r="D29" s="277"/>
      <c r="E29" s="277"/>
    </row>
    <row r="30" spans="2:5" ht="15" thickBot="1" x14ac:dyDescent="0.35">
      <c r="B30" s="269"/>
      <c r="C30" s="274"/>
      <c r="D30" s="275"/>
      <c r="E30" s="275"/>
    </row>
    <row r="31" spans="2:5" ht="15" thickBot="1" x14ac:dyDescent="0.35">
      <c r="B31" s="273" t="s">
        <v>216</v>
      </c>
      <c r="C31" s="278">
        <v>8000</v>
      </c>
      <c r="D31" s="277"/>
      <c r="E31" s="277"/>
    </row>
    <row r="32" spans="2:5" ht="15" thickBot="1" x14ac:dyDescent="0.35">
      <c r="B32" s="273" t="s">
        <v>494</v>
      </c>
      <c r="C32" s="278">
        <v>10000</v>
      </c>
      <c r="D32" s="277"/>
      <c r="E32" s="277"/>
    </row>
  </sheetData>
  <hyperlinks>
    <hyperlink ref="N1" location="'Navigation &amp; Instructions'!A1" display="Navigation" xr:uid="{00000000-0004-0000-0700-000000000000}"/>
  </hyperlink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B1:N35"/>
  <sheetViews>
    <sheetView workbookViewId="0">
      <selection activeCell="N1" sqref="N1"/>
    </sheetView>
  </sheetViews>
  <sheetFormatPr defaultColWidth="8.88671875" defaultRowHeight="14.4" x14ac:dyDescent="0.3"/>
  <cols>
    <col min="1" max="1" width="4.6640625" customWidth="1"/>
    <col min="2" max="2" width="54" customWidth="1"/>
    <col min="4" max="4" width="23.33203125" customWidth="1"/>
    <col min="5" max="5" width="24.44140625" bestFit="1" customWidth="1"/>
    <col min="6" max="6" width="4.44140625" customWidth="1"/>
    <col min="7" max="7" width="34.6640625" bestFit="1" customWidth="1"/>
    <col min="9" max="13" width="5" customWidth="1"/>
    <col min="14" max="14" width="10.109375" bestFit="1" customWidth="1"/>
  </cols>
  <sheetData>
    <row r="1" spans="2:14" ht="15.6" x14ac:dyDescent="0.3">
      <c r="B1" s="181" t="s">
        <v>495</v>
      </c>
      <c r="N1" s="180" t="s">
        <v>403</v>
      </c>
    </row>
    <row r="3" spans="2:14" x14ac:dyDescent="0.3">
      <c r="B3" s="183" t="s">
        <v>496</v>
      </c>
    </row>
    <row r="4" spans="2:14" x14ac:dyDescent="0.3">
      <c r="B4" s="183" t="s">
        <v>497</v>
      </c>
    </row>
    <row r="5" spans="2:14" x14ac:dyDescent="0.3">
      <c r="B5" s="170" t="s">
        <v>498</v>
      </c>
    </row>
    <row r="6" spans="2:14" x14ac:dyDescent="0.3">
      <c r="B6" s="185"/>
      <c r="C6" s="186"/>
      <c r="D6" s="186"/>
      <c r="E6" s="186"/>
      <c r="F6" s="186"/>
      <c r="G6" s="186"/>
      <c r="H6" s="186"/>
      <c r="I6" s="186"/>
      <c r="J6" s="186"/>
      <c r="K6" s="186"/>
      <c r="L6" s="186"/>
      <c r="M6" s="187"/>
    </row>
    <row r="7" spans="2:14" x14ac:dyDescent="0.3">
      <c r="B7" s="188"/>
      <c r="C7" s="172"/>
      <c r="D7" s="172"/>
      <c r="E7" s="172"/>
      <c r="F7" s="172"/>
      <c r="G7" s="172"/>
      <c r="H7" s="172"/>
      <c r="I7" s="172"/>
      <c r="J7" s="172"/>
      <c r="K7" s="172"/>
      <c r="L7" s="172"/>
      <c r="M7" s="189"/>
    </row>
    <row r="8" spans="2:14" x14ac:dyDescent="0.3">
      <c r="B8" s="188"/>
      <c r="C8" s="172"/>
      <c r="D8" s="172"/>
      <c r="E8" s="172"/>
      <c r="F8" s="172"/>
      <c r="G8" s="172"/>
      <c r="H8" s="172"/>
      <c r="I8" s="172"/>
      <c r="J8" s="172"/>
      <c r="K8" s="172"/>
      <c r="L8" s="172"/>
      <c r="M8" s="189"/>
    </row>
    <row r="9" spans="2:14" x14ac:dyDescent="0.3">
      <c r="B9" s="188"/>
      <c r="C9" s="172"/>
      <c r="D9" s="172"/>
      <c r="E9" s="172"/>
      <c r="F9" s="172"/>
      <c r="G9" s="172"/>
      <c r="H9" s="172"/>
      <c r="I9" s="172"/>
      <c r="J9" s="172"/>
      <c r="K9" s="172"/>
      <c r="L9" s="172"/>
      <c r="M9" s="189"/>
    </row>
    <row r="10" spans="2:14" x14ac:dyDescent="0.3">
      <c r="B10" s="188"/>
      <c r="C10" s="172"/>
      <c r="D10" s="172"/>
      <c r="E10" s="172"/>
      <c r="F10" s="172"/>
      <c r="G10" s="172"/>
      <c r="H10" s="172"/>
      <c r="I10" s="172"/>
      <c r="J10" s="172"/>
      <c r="K10" s="172"/>
      <c r="L10" s="172"/>
      <c r="M10" s="189"/>
    </row>
    <row r="11" spans="2:14" x14ac:dyDescent="0.3">
      <c r="B11" s="188"/>
      <c r="C11" s="172"/>
      <c r="D11" s="172"/>
      <c r="E11" s="172"/>
      <c r="F11" s="172"/>
      <c r="G11" s="172"/>
      <c r="H11" s="172"/>
      <c r="I11" s="172"/>
      <c r="J11" s="172"/>
      <c r="K11" s="172"/>
      <c r="L11" s="172"/>
      <c r="M11" s="189"/>
    </row>
    <row r="12" spans="2:14" x14ac:dyDescent="0.3">
      <c r="B12" s="188"/>
      <c r="C12" s="172"/>
      <c r="D12" s="172"/>
      <c r="E12" s="172"/>
      <c r="F12" s="172"/>
      <c r="G12" s="172"/>
      <c r="H12" s="172"/>
      <c r="I12" s="172"/>
      <c r="J12" s="172"/>
      <c r="K12" s="172"/>
      <c r="L12" s="172"/>
      <c r="M12" s="189"/>
    </row>
    <row r="13" spans="2:14" x14ac:dyDescent="0.3">
      <c r="B13" s="190"/>
      <c r="C13" s="191"/>
      <c r="D13" s="191"/>
      <c r="E13" s="191"/>
      <c r="F13" s="191"/>
      <c r="G13" s="191"/>
      <c r="H13" s="191"/>
      <c r="I13" s="191"/>
      <c r="J13" s="191"/>
      <c r="K13" s="191"/>
      <c r="L13" s="191"/>
      <c r="M13" s="192"/>
    </row>
    <row r="15" spans="2:14" ht="15" thickBot="1" x14ac:dyDescent="0.35">
      <c r="B15" s="170" t="s">
        <v>499</v>
      </c>
    </row>
    <row r="16" spans="2:14" ht="15" thickBot="1" x14ac:dyDescent="0.35">
      <c r="B16" s="271"/>
      <c r="C16" s="272" t="s">
        <v>486</v>
      </c>
      <c r="D16" s="272" t="s">
        <v>487</v>
      </c>
      <c r="E16" s="272" t="s">
        <v>488</v>
      </c>
      <c r="G16" s="265" t="s">
        <v>477</v>
      </c>
      <c r="H16" s="266" t="s">
        <v>478</v>
      </c>
    </row>
    <row r="17" spans="2:8" ht="15" thickBot="1" x14ac:dyDescent="0.35">
      <c r="B17" s="273" t="s">
        <v>354</v>
      </c>
      <c r="C17" s="274"/>
      <c r="D17" s="275"/>
      <c r="E17" s="275"/>
      <c r="G17" s="267" t="s">
        <v>479</v>
      </c>
      <c r="H17" s="268">
        <v>0.9</v>
      </c>
    </row>
    <row r="18" spans="2:8" ht="15" thickBot="1" x14ac:dyDescent="0.35">
      <c r="B18" s="269"/>
      <c r="C18" s="274"/>
      <c r="D18" s="275"/>
      <c r="E18" s="275"/>
      <c r="G18" s="73" t="s">
        <v>480</v>
      </c>
      <c r="H18" s="268">
        <v>0.65</v>
      </c>
    </row>
    <row r="19" spans="2:8" ht="29.4" thickBot="1" x14ac:dyDescent="0.35">
      <c r="B19" s="269" t="s">
        <v>489</v>
      </c>
      <c r="C19" s="275"/>
      <c r="D19" s="275"/>
      <c r="E19" s="275"/>
      <c r="G19" s="269" t="s">
        <v>481</v>
      </c>
      <c r="H19" s="268">
        <v>0.5</v>
      </c>
    </row>
    <row r="20" spans="2:8" ht="29.4" thickBot="1" x14ac:dyDescent="0.35">
      <c r="B20" s="269" t="s">
        <v>490</v>
      </c>
      <c r="C20" s="276">
        <v>3000</v>
      </c>
      <c r="D20" s="277"/>
      <c r="E20" s="277"/>
      <c r="G20" s="269" t="s">
        <v>482</v>
      </c>
      <c r="H20" s="268">
        <v>0.45</v>
      </c>
    </row>
    <row r="21" spans="2:8" ht="15" thickBot="1" x14ac:dyDescent="0.35">
      <c r="B21" s="269" t="s">
        <v>154</v>
      </c>
      <c r="C21" s="276">
        <v>3000</v>
      </c>
      <c r="D21" s="277"/>
      <c r="E21" s="277"/>
      <c r="G21" s="270" t="s">
        <v>483</v>
      </c>
      <c r="H21" s="268">
        <v>0.45</v>
      </c>
    </row>
    <row r="22" spans="2:8" ht="15" thickBot="1" x14ac:dyDescent="0.35">
      <c r="B22" s="269" t="s">
        <v>206</v>
      </c>
      <c r="C22" s="276">
        <v>4000</v>
      </c>
      <c r="D22" s="277"/>
      <c r="E22" s="277"/>
    </row>
    <row r="23" spans="2:8" ht="15" thickBot="1" x14ac:dyDescent="0.35">
      <c r="B23" s="273" t="s">
        <v>331</v>
      </c>
      <c r="C23" s="279"/>
      <c r="D23" s="277"/>
      <c r="E23" s="277"/>
    </row>
    <row r="24" spans="2:8" ht="15" thickBot="1" x14ac:dyDescent="0.35">
      <c r="B24" s="269"/>
      <c r="C24" s="274"/>
      <c r="D24" s="275"/>
      <c r="E24" s="275"/>
    </row>
    <row r="25" spans="2:8" ht="15" thickBot="1" x14ac:dyDescent="0.35">
      <c r="B25" s="273" t="s">
        <v>491</v>
      </c>
      <c r="C25" s="274"/>
      <c r="D25" s="275"/>
      <c r="E25" s="275"/>
    </row>
    <row r="26" spans="2:8" ht="15" thickBot="1" x14ac:dyDescent="0.35">
      <c r="B26" s="269"/>
      <c r="C26" s="274"/>
      <c r="D26" s="275"/>
      <c r="E26" s="275"/>
    </row>
    <row r="27" spans="2:8" ht="15" thickBot="1" x14ac:dyDescent="0.35">
      <c r="B27" s="269" t="s">
        <v>210</v>
      </c>
      <c r="C27" s="276">
        <v>2000</v>
      </c>
      <c r="D27" s="277"/>
      <c r="E27" s="277"/>
    </row>
    <row r="28" spans="2:8" ht="15" thickBot="1" x14ac:dyDescent="0.35">
      <c r="B28" s="269" t="s">
        <v>492</v>
      </c>
      <c r="C28" s="277"/>
      <c r="D28" s="277"/>
      <c r="E28" s="277"/>
    </row>
    <row r="29" spans="2:8" ht="15" thickBot="1" x14ac:dyDescent="0.35">
      <c r="B29" s="273" t="s">
        <v>213</v>
      </c>
      <c r="C29" s="279"/>
      <c r="D29" s="277"/>
      <c r="E29" s="277"/>
    </row>
    <row r="30" spans="2:8" ht="15" thickBot="1" x14ac:dyDescent="0.35">
      <c r="B30" s="273"/>
      <c r="C30" s="278"/>
      <c r="D30" s="277"/>
      <c r="E30" s="277"/>
    </row>
    <row r="31" spans="2:8" ht="15" thickBot="1" x14ac:dyDescent="0.35">
      <c r="B31" s="269" t="s">
        <v>493</v>
      </c>
      <c r="C31" s="276">
        <v>7000</v>
      </c>
      <c r="D31" s="277"/>
      <c r="E31" s="277"/>
    </row>
    <row r="32" spans="2:8" ht="15" thickBot="1" x14ac:dyDescent="0.35">
      <c r="B32" s="269" t="s">
        <v>171</v>
      </c>
      <c r="C32" s="276">
        <v>1000</v>
      </c>
      <c r="D32" s="277"/>
      <c r="E32" s="277"/>
    </row>
    <row r="33" spans="2:5" ht="15" thickBot="1" x14ac:dyDescent="0.35">
      <c r="B33" s="269"/>
      <c r="C33" s="274"/>
      <c r="D33" s="275"/>
      <c r="E33" s="275"/>
    </row>
    <row r="34" spans="2:5" ht="15" thickBot="1" x14ac:dyDescent="0.35">
      <c r="B34" s="273" t="s">
        <v>216</v>
      </c>
      <c r="C34" s="278">
        <v>8000</v>
      </c>
      <c r="D34" s="277"/>
      <c r="E34" s="277"/>
    </row>
    <row r="35" spans="2:5" ht="15" thickBot="1" x14ac:dyDescent="0.35">
      <c r="B35" s="273" t="s">
        <v>494</v>
      </c>
      <c r="C35" s="279"/>
      <c r="D35" s="277"/>
      <c r="E35" s="277"/>
    </row>
  </sheetData>
  <hyperlinks>
    <hyperlink ref="N1" location="'Navigation &amp; Instructions'!A1" display="Navigation" xr:uid="{00000000-0004-0000-0800-000000000000}"/>
  </hyperlink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7</vt:i4>
      </vt:variant>
    </vt:vector>
  </HeadingPairs>
  <TitlesOfParts>
    <vt:vector size="31" baseType="lpstr">
      <vt:lpstr>Navigation &amp; Instructions</vt:lpstr>
      <vt:lpstr>Q1_d-ii</vt:lpstr>
      <vt:lpstr>Q2_a-i</vt:lpstr>
      <vt:lpstr>Q2_a-ii</vt:lpstr>
      <vt:lpstr>Q2_b</vt:lpstr>
      <vt:lpstr>Q3_b</vt:lpstr>
      <vt:lpstr>Q4_c</vt:lpstr>
      <vt:lpstr>Q6_a-ii</vt:lpstr>
      <vt:lpstr>Q6_c</vt:lpstr>
      <vt:lpstr>Q7_b</vt:lpstr>
      <vt:lpstr>Case Study Exhibits --&gt;</vt:lpstr>
      <vt:lpstr>BJA Sect 2.7 Exh A</vt:lpstr>
      <vt:lpstr>BJA Sect 2.7 Exh B</vt:lpstr>
      <vt:lpstr>BJA Sect 2.7 Exh C</vt:lpstr>
      <vt:lpstr>BJT Sect 3.5 Exh A</vt:lpstr>
      <vt:lpstr>BJT Sect 3.5 Exh B</vt:lpstr>
      <vt:lpstr>BJT Sect 3.5 Exh C</vt:lpstr>
      <vt:lpstr>Frenz Sect 4.5 Exh B</vt:lpstr>
      <vt:lpstr>Big Ben Sect 5.5 IS</vt:lpstr>
      <vt:lpstr>Big Ben Sect 5.5 BS</vt:lpstr>
      <vt:lpstr>Darwin Sect 6.8 Exh A</vt:lpstr>
      <vt:lpstr>Darwin Sect 6.8 Exh B</vt:lpstr>
      <vt:lpstr>Snappy Sect 7.4</vt:lpstr>
      <vt:lpstr>SEA Sect 8.6</vt:lpstr>
      <vt:lpstr>'Q6_a-ii'!_Hlk102149506</vt:lpstr>
      <vt:lpstr>Q6_c!_Hlk102149506</vt:lpstr>
      <vt:lpstr>d</vt:lpstr>
      <vt:lpstr>rd</vt:lpstr>
      <vt:lpstr>re</vt:lpstr>
      <vt:lpstr>tc</vt:lpstr>
      <vt:lpstr>wacc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2022-07-08T20:18:18Z</dcterms:created>
  <dcterms:modified xsi:type="dcterms:W3CDTF">2023-08-29T18:39:35Z</dcterms:modified>
</cp:coreProperties>
</file>